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040" windowHeight="8835" tabRatio="911" firstSheet="2" activeTab="27"/>
  </bookViews>
  <sheets>
    <sheet name="01.1.8" sheetId="20" r:id="rId1"/>
    <sheet name="01.2.3." sheetId="6" r:id="rId2"/>
    <sheet name="03.1.2." sheetId="7" r:id="rId3"/>
    <sheet name="04.1.6." sheetId="14" r:id="rId4"/>
    <sheet name="04.1.7." sheetId="4" r:id="rId5"/>
    <sheet name="04.3.4." sheetId="15" r:id="rId6"/>
    <sheet name="05.1.4" sheetId="21" r:id="rId7"/>
    <sheet name="08.1.3" sheetId="22" r:id="rId8"/>
    <sheet name="08.1.5." sheetId="12" r:id="rId9"/>
    <sheet name="08.4.1." sheetId="8" r:id="rId10"/>
    <sheet name="08.4.2." sheetId="16" r:id="rId11"/>
    <sheet name="08.6.2." sheetId="1" r:id="rId12"/>
    <sheet name="09.1.2." sheetId="9" r:id="rId13"/>
    <sheet name="09.1.7." sheetId="10" r:id="rId14"/>
    <sheet name="09.6.1." sheetId="17" r:id="rId15"/>
    <sheet name="09.27.3" sheetId="23" r:id="rId16"/>
    <sheet name="9.piel." sheetId="11" r:id="rId17"/>
    <sheet name="11.piel." sheetId="13" r:id="rId18"/>
    <sheet name="12.piel." sheetId="24" r:id="rId19"/>
    <sheet name="21.piel." sheetId="18" r:id="rId20"/>
    <sheet name="22.piel." sheetId="5" r:id="rId21"/>
    <sheet name="24.piel." sheetId="19" r:id="rId22"/>
    <sheet name="25.piel." sheetId="3" r:id="rId23"/>
    <sheet name="01.2.3. (2)" sheetId="25" r:id="rId24"/>
    <sheet name="08.1.3." sheetId="26" r:id="rId25"/>
    <sheet name="10.2.2." sheetId="27" r:id="rId26"/>
    <sheet name="29.piel." sheetId="28" r:id="rId27"/>
    <sheet name="34.piel." sheetId="29" r:id="rId28"/>
  </sheets>
  <definedNames>
    <definedName name="_xlnm._FilterDatabase" localSheetId="0" hidden="1">'01.1.8'!$A$18:$P$298</definedName>
    <definedName name="_xlnm._FilterDatabase" localSheetId="1" hidden="1">'01.2.3.'!$A$18:$P$298</definedName>
    <definedName name="_xlnm._FilterDatabase" localSheetId="23" hidden="1">'01.2.3. (2)'!$A$18:$P$298</definedName>
    <definedName name="_xlnm._FilterDatabase" localSheetId="2" hidden="1">'03.1.2.'!$A$18:$P$298</definedName>
    <definedName name="_xlnm._FilterDatabase" localSheetId="3" hidden="1">'04.1.6.'!$A$18:$P$298</definedName>
    <definedName name="_xlnm._FilterDatabase" localSheetId="4" hidden="1">'04.1.7.'!$A$18:$P$298</definedName>
    <definedName name="_xlnm._FilterDatabase" localSheetId="5" hidden="1">'04.3.4.'!$A$18:$P$298</definedName>
    <definedName name="_xlnm._FilterDatabase" localSheetId="6" hidden="1">'05.1.4'!$A$18:$P$298</definedName>
    <definedName name="_xlnm._FilterDatabase" localSheetId="7" hidden="1">'08.1.3'!$A$18:$P$298</definedName>
    <definedName name="_xlnm._FilterDatabase" localSheetId="24" hidden="1">'08.1.3.'!$A$18:$P$298</definedName>
    <definedName name="_xlnm._FilterDatabase" localSheetId="8" hidden="1">'08.1.5.'!$A$18:$P$298</definedName>
    <definedName name="_xlnm._FilterDatabase" localSheetId="9" hidden="1">'08.4.1.'!$A$18:$P$298</definedName>
    <definedName name="_xlnm._FilterDatabase" localSheetId="10" hidden="1">'08.4.2.'!$A$18:$P$298</definedName>
    <definedName name="_xlnm._FilterDatabase" localSheetId="11" hidden="1">'08.6.2.'!$A$18:$P$298</definedName>
    <definedName name="_xlnm._FilterDatabase" localSheetId="12" hidden="1">'09.1.2.'!$A$18:$P$298</definedName>
    <definedName name="_xlnm._FilterDatabase" localSheetId="13" hidden="1">'09.1.7.'!$A$18:$P$298</definedName>
    <definedName name="_xlnm._FilterDatabase" localSheetId="15" hidden="1">'09.27.3'!$A$18:$P$298</definedName>
    <definedName name="_xlnm._FilterDatabase" localSheetId="14" hidden="1">'09.6.1.'!$A$18:$P$298</definedName>
    <definedName name="_xlnm._FilterDatabase" localSheetId="25" hidden="1">'10.2.2.'!$A$18:$P$298</definedName>
    <definedName name="_xlnm._FilterDatabase" localSheetId="16" hidden="1">'9.piel.'!$A$238:$I$293</definedName>
    <definedName name="_xlnm.Print_Area" localSheetId="18">'12.piel.'!$A$1:$M$111</definedName>
    <definedName name="_xlnm.Print_Titles" localSheetId="0">'01.1.8'!$18:$18</definedName>
    <definedName name="_xlnm.Print_Titles" localSheetId="1">'01.2.3.'!$18:$18</definedName>
    <definedName name="_xlnm.Print_Titles" localSheetId="23">'01.2.3. (2)'!$18:$18</definedName>
    <definedName name="_xlnm.Print_Titles" localSheetId="2">'03.1.2.'!$18:$18</definedName>
    <definedName name="_xlnm.Print_Titles" localSheetId="3">'04.1.6.'!$18:$18</definedName>
    <definedName name="_xlnm.Print_Titles" localSheetId="4">'04.1.7.'!$18:$18</definedName>
    <definedName name="_xlnm.Print_Titles" localSheetId="5">'04.3.4.'!$18:$18</definedName>
    <definedName name="_xlnm.Print_Titles" localSheetId="6">'05.1.4'!$18:$18</definedName>
    <definedName name="_xlnm.Print_Titles" localSheetId="7">'08.1.3'!$18:$18</definedName>
    <definedName name="_xlnm.Print_Titles" localSheetId="24">'08.1.3.'!$18:$18</definedName>
    <definedName name="_xlnm.Print_Titles" localSheetId="8">'08.1.5.'!$18:$18</definedName>
    <definedName name="_xlnm.Print_Titles" localSheetId="9">'08.4.1.'!$18:$18</definedName>
    <definedName name="_xlnm.Print_Titles" localSheetId="10">'08.4.2.'!$18:$18</definedName>
    <definedName name="_xlnm.Print_Titles" localSheetId="11">'08.6.2.'!$18:$18</definedName>
    <definedName name="_xlnm.Print_Titles" localSheetId="12">'09.1.2.'!$18:$18</definedName>
    <definedName name="_xlnm.Print_Titles" localSheetId="13">'09.1.7.'!$18:$18</definedName>
    <definedName name="_xlnm.Print_Titles" localSheetId="15">'09.27.3'!$18:$18</definedName>
    <definedName name="_xlnm.Print_Titles" localSheetId="14">'09.6.1.'!$18:$18</definedName>
    <definedName name="_xlnm.Print_Titles" localSheetId="25">'10.2.2.'!$18:$18</definedName>
  </definedNames>
  <calcPr calcId="152511" iterateDelta="252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8" i="29" l="1"/>
  <c r="G127" i="29"/>
  <c r="G126" i="29" s="1"/>
  <c r="F126" i="29"/>
  <c r="E126" i="29"/>
  <c r="G120" i="29"/>
  <c r="G119" i="29"/>
  <c r="E118" i="29"/>
  <c r="G118" i="29" s="1"/>
  <c r="G117" i="29" s="1"/>
  <c r="F117" i="29"/>
  <c r="G111" i="29"/>
  <c r="G110" i="29"/>
  <c r="G109" i="29"/>
  <c r="G108" i="29"/>
  <c r="G107" i="29"/>
  <c r="G106" i="29"/>
  <c r="G105" i="29"/>
  <c r="G104" i="29"/>
  <c r="G103" i="29"/>
  <c r="G102" i="29"/>
  <c r="G101" i="29"/>
  <c r="G100" i="29"/>
  <c r="G99" i="29"/>
  <c r="G98" i="29"/>
  <c r="G97" i="29"/>
  <c r="G96" i="29" s="1"/>
  <c r="F96" i="29"/>
  <c r="E96" i="29"/>
  <c r="G90" i="29"/>
  <c r="G89" i="29"/>
  <c r="G88" i="29"/>
  <c r="G87" i="29"/>
  <c r="G86" i="29"/>
  <c r="G85" i="29"/>
  <c r="G84" i="29"/>
  <c r="G83" i="29"/>
  <c r="E83" i="29"/>
  <c r="E80" i="29" s="1"/>
  <c r="G82" i="29"/>
  <c r="G81" i="29"/>
  <c r="G80" i="29"/>
  <c r="F80" i="29"/>
  <c r="G74" i="29"/>
  <c r="G73" i="29"/>
  <c r="F73" i="29"/>
  <c r="E73" i="29"/>
  <c r="G67" i="29"/>
  <c r="G66" i="29"/>
  <c r="F66" i="29"/>
  <c r="E66" i="29"/>
  <c r="G60" i="29"/>
  <c r="G59" i="29"/>
  <c r="F59" i="29"/>
  <c r="E59" i="29"/>
  <c r="G53" i="29"/>
  <c r="G52" i="29"/>
  <c r="G51" i="29"/>
  <c r="G50" i="29"/>
  <c r="E49" i="29"/>
  <c r="G49" i="29" s="1"/>
  <c r="G48" i="29"/>
  <c r="G47" i="29"/>
  <c r="F46" i="29"/>
  <c r="G40" i="29"/>
  <c r="G39" i="29"/>
  <c r="G38" i="29"/>
  <c r="G37" i="29"/>
  <c r="G36" i="29"/>
  <c r="G35" i="29"/>
  <c r="G34" i="29"/>
  <c r="G33" i="29"/>
  <c r="G32" i="29"/>
  <c r="G31" i="29"/>
  <c r="G30" i="29"/>
  <c r="G29" i="29"/>
  <c r="G28" i="29" s="1"/>
  <c r="F28" i="29"/>
  <c r="E28" i="29"/>
  <c r="G22" i="29"/>
  <c r="G21" i="29" s="1"/>
  <c r="F21" i="29"/>
  <c r="E21" i="29"/>
  <c r="G15" i="29"/>
  <c r="G14" i="29"/>
  <c r="G13" i="29"/>
  <c r="G12" i="29"/>
  <c r="F12" i="29"/>
  <c r="E12" i="29"/>
  <c r="D47" i="28"/>
  <c r="F47" i="28" s="1"/>
  <c r="F46" i="28"/>
  <c r="F45" i="28"/>
  <c r="F44" i="28"/>
  <c r="F43" i="28"/>
  <c r="F42" i="28" s="1"/>
  <c r="E42" i="28"/>
  <c r="F37" i="28"/>
  <c r="F36" i="28" s="1"/>
  <c r="E36" i="28"/>
  <c r="D36" i="28"/>
  <c r="F31" i="28"/>
  <c r="F30" i="28"/>
  <c r="F29" i="28" s="1"/>
  <c r="E29" i="28"/>
  <c r="D29" i="28"/>
  <c r="F24" i="28"/>
  <c r="F23" i="28"/>
  <c r="F22" i="28"/>
  <c r="F21" i="28"/>
  <c r="F20" i="28"/>
  <c r="F19" i="28"/>
  <c r="F18" i="28"/>
  <c r="F17" i="28"/>
  <c r="E17" i="28"/>
  <c r="D17" i="28"/>
  <c r="F12" i="28"/>
  <c r="F11" i="28"/>
  <c r="E11" i="28"/>
  <c r="D11" i="28"/>
  <c r="O298" i="27"/>
  <c r="L298" i="27"/>
  <c r="I298" i="27"/>
  <c r="C298" i="27" s="1"/>
  <c r="F298" i="27"/>
  <c r="O297" i="27"/>
  <c r="L297" i="27"/>
  <c r="C297" i="27" s="1"/>
  <c r="I297" i="27"/>
  <c r="F297" i="27"/>
  <c r="O296" i="27"/>
  <c r="L296" i="27"/>
  <c r="I296" i="27"/>
  <c r="F296" i="27"/>
  <c r="C296" i="27"/>
  <c r="O295" i="27"/>
  <c r="L295" i="27"/>
  <c r="I295" i="27"/>
  <c r="F295" i="27"/>
  <c r="C295" i="27" s="1"/>
  <c r="O294" i="27"/>
  <c r="L294" i="27"/>
  <c r="I294" i="27"/>
  <c r="C294" i="27" s="1"/>
  <c r="F294" i="27"/>
  <c r="O293" i="27"/>
  <c r="L293" i="27"/>
  <c r="C293" i="27" s="1"/>
  <c r="I293" i="27"/>
  <c r="F293" i="27"/>
  <c r="O292" i="27"/>
  <c r="O290" i="27" s="1"/>
  <c r="L292" i="27"/>
  <c r="I292" i="27"/>
  <c r="F292" i="27"/>
  <c r="C292" i="27"/>
  <c r="O291" i="27"/>
  <c r="L291" i="27"/>
  <c r="I291" i="27"/>
  <c r="F291" i="27"/>
  <c r="F290" i="27" s="1"/>
  <c r="N290" i="27"/>
  <c r="M290" i="27"/>
  <c r="K290" i="27"/>
  <c r="J290" i="27"/>
  <c r="I290" i="27"/>
  <c r="H290" i="27"/>
  <c r="G290" i="27"/>
  <c r="E290" i="27"/>
  <c r="D290" i="27"/>
  <c r="O285" i="27"/>
  <c r="L285" i="27"/>
  <c r="I285" i="27"/>
  <c r="F285" i="27"/>
  <c r="C285" i="27" s="1"/>
  <c r="O284" i="27"/>
  <c r="O283" i="27" s="1"/>
  <c r="L284" i="27"/>
  <c r="I284" i="27"/>
  <c r="F284" i="27"/>
  <c r="C284" i="27"/>
  <c r="N283" i="27"/>
  <c r="M283" i="27"/>
  <c r="L283" i="27"/>
  <c r="K283" i="27"/>
  <c r="J283" i="27"/>
  <c r="I283" i="27"/>
  <c r="H283" i="27"/>
  <c r="G283" i="27"/>
  <c r="F283" i="27"/>
  <c r="E283" i="27"/>
  <c r="D283" i="27"/>
  <c r="O282" i="27"/>
  <c r="L282" i="27"/>
  <c r="I282" i="27"/>
  <c r="C282" i="27" s="1"/>
  <c r="F282" i="27"/>
  <c r="O281" i="27"/>
  <c r="N281" i="27"/>
  <c r="M281" i="27"/>
  <c r="L281" i="27"/>
  <c r="K281" i="27"/>
  <c r="J281" i="27"/>
  <c r="H281" i="27"/>
  <c r="G281" i="27"/>
  <c r="F281" i="27"/>
  <c r="E281" i="27"/>
  <c r="D281" i="27"/>
  <c r="O280" i="27"/>
  <c r="L280" i="27"/>
  <c r="I280" i="27"/>
  <c r="F280" i="27"/>
  <c r="C280" i="27"/>
  <c r="O279" i="27"/>
  <c r="L279" i="27"/>
  <c r="I279" i="27"/>
  <c r="F279" i="27"/>
  <c r="C279" i="27" s="1"/>
  <c r="O278" i="27"/>
  <c r="L278" i="27"/>
  <c r="I278" i="27"/>
  <c r="C278" i="27" s="1"/>
  <c r="F278" i="27"/>
  <c r="O277" i="27"/>
  <c r="L277" i="27"/>
  <c r="C277" i="27" s="1"/>
  <c r="I277" i="27"/>
  <c r="F277" i="27"/>
  <c r="O276" i="27"/>
  <c r="N276" i="27"/>
  <c r="M276" i="27"/>
  <c r="L276" i="27"/>
  <c r="K276" i="27"/>
  <c r="J276" i="27"/>
  <c r="I276" i="27"/>
  <c r="H276" i="27"/>
  <c r="G276" i="27"/>
  <c r="F276" i="27"/>
  <c r="E276" i="27"/>
  <c r="D276" i="27"/>
  <c r="C276" i="27"/>
  <c r="O275" i="27"/>
  <c r="L275" i="27"/>
  <c r="I275" i="27"/>
  <c r="F275" i="27"/>
  <c r="C275" i="27" s="1"/>
  <c r="O274" i="27"/>
  <c r="L274" i="27"/>
  <c r="I274" i="27"/>
  <c r="C274" i="27" s="1"/>
  <c r="F274" i="27"/>
  <c r="O273" i="27"/>
  <c r="L273" i="27"/>
  <c r="I273" i="27"/>
  <c r="F273" i="27"/>
  <c r="C273" i="27"/>
  <c r="O272" i="27"/>
  <c r="N272" i="27"/>
  <c r="M272" i="27"/>
  <c r="L272" i="27"/>
  <c r="K272" i="27"/>
  <c r="J272" i="27"/>
  <c r="I272" i="27"/>
  <c r="H272" i="27"/>
  <c r="G272" i="27"/>
  <c r="F272" i="27"/>
  <c r="E272" i="27"/>
  <c r="D272" i="27"/>
  <c r="C272" i="27"/>
  <c r="O271" i="27"/>
  <c r="L271" i="27"/>
  <c r="I271" i="27"/>
  <c r="F271" i="27"/>
  <c r="C271" i="27" s="1"/>
  <c r="O270" i="27"/>
  <c r="N270" i="27"/>
  <c r="M270" i="27"/>
  <c r="L270" i="27"/>
  <c r="K270" i="27"/>
  <c r="J270" i="27"/>
  <c r="I270" i="27"/>
  <c r="H270" i="27"/>
  <c r="G270" i="27"/>
  <c r="F270" i="27"/>
  <c r="C270" i="27" s="1"/>
  <c r="E270" i="27"/>
  <c r="D270" i="27"/>
  <c r="O269" i="27"/>
  <c r="N269" i="27"/>
  <c r="M269" i="27"/>
  <c r="L269" i="27"/>
  <c r="K269" i="27"/>
  <c r="J269" i="27"/>
  <c r="H269" i="27"/>
  <c r="G269" i="27"/>
  <c r="F269" i="27"/>
  <c r="E269" i="27"/>
  <c r="D269" i="27"/>
  <c r="O268" i="27"/>
  <c r="L268" i="27"/>
  <c r="I268" i="27"/>
  <c r="F268" i="27"/>
  <c r="C268" i="27" s="1"/>
  <c r="O267" i="27"/>
  <c r="L267" i="27"/>
  <c r="I267" i="27"/>
  <c r="F267" i="27"/>
  <c r="C267" i="27" s="1"/>
  <c r="O266" i="27"/>
  <c r="L266" i="27"/>
  <c r="I266" i="27"/>
  <c r="F266" i="27"/>
  <c r="C266" i="27" s="1"/>
  <c r="O265" i="27"/>
  <c r="L265" i="27"/>
  <c r="I265" i="27"/>
  <c r="F265" i="27"/>
  <c r="C265" i="27"/>
  <c r="O264" i="27"/>
  <c r="N264" i="27"/>
  <c r="M264" i="27"/>
  <c r="L264" i="27"/>
  <c r="K264" i="27"/>
  <c r="J264" i="27"/>
  <c r="I264" i="27"/>
  <c r="H264" i="27"/>
  <c r="G264" i="27"/>
  <c r="F264" i="27"/>
  <c r="E264" i="27"/>
  <c r="D264" i="27"/>
  <c r="C264" i="27"/>
  <c r="O263" i="27"/>
  <c r="L263" i="27"/>
  <c r="I263" i="27"/>
  <c r="F263" i="27"/>
  <c r="C263" i="27" s="1"/>
  <c r="O262" i="27"/>
  <c r="L262" i="27"/>
  <c r="I262" i="27"/>
  <c r="F262" i="27"/>
  <c r="C262" i="27" s="1"/>
  <c r="O261" i="27"/>
  <c r="L261" i="27"/>
  <c r="L260" i="27" s="1"/>
  <c r="I261" i="27"/>
  <c r="F261" i="27"/>
  <c r="C261" i="27" s="1"/>
  <c r="O260" i="27"/>
  <c r="N260" i="27"/>
  <c r="M260" i="27"/>
  <c r="K260" i="27"/>
  <c r="J260" i="27"/>
  <c r="I260" i="27"/>
  <c r="H260" i="27"/>
  <c r="G260" i="27"/>
  <c r="F260" i="27"/>
  <c r="E260" i="27"/>
  <c r="D260" i="27"/>
  <c r="O259" i="27"/>
  <c r="N259" i="27"/>
  <c r="M259" i="27"/>
  <c r="K259" i="27"/>
  <c r="J259" i="27"/>
  <c r="I259" i="27"/>
  <c r="H259" i="27"/>
  <c r="G259" i="27"/>
  <c r="F259" i="27"/>
  <c r="E259" i="27"/>
  <c r="D259" i="27"/>
  <c r="O258" i="27"/>
  <c r="L258" i="27"/>
  <c r="I258" i="27"/>
  <c r="F258" i="27"/>
  <c r="C258" i="27" s="1"/>
  <c r="O257" i="27"/>
  <c r="L257" i="27"/>
  <c r="I257" i="27"/>
  <c r="F257" i="27"/>
  <c r="C257" i="27" s="1"/>
  <c r="O256" i="27"/>
  <c r="L256" i="27"/>
  <c r="C256" i="27" s="1"/>
  <c r="I256" i="27"/>
  <c r="F256" i="27"/>
  <c r="O255" i="27"/>
  <c r="L255" i="27"/>
  <c r="I255" i="27"/>
  <c r="F255" i="27"/>
  <c r="C255" i="27"/>
  <c r="O254" i="27"/>
  <c r="L254" i="27"/>
  <c r="I254" i="27"/>
  <c r="F254" i="27"/>
  <c r="C254" i="27" s="1"/>
  <c r="O253" i="27"/>
  <c r="L253" i="27"/>
  <c r="L252" i="27" s="1"/>
  <c r="L251" i="27" s="1"/>
  <c r="I253" i="27"/>
  <c r="I252" i="27" s="1"/>
  <c r="I251" i="27" s="1"/>
  <c r="F253" i="27"/>
  <c r="C253" i="27" s="1"/>
  <c r="O252" i="27"/>
  <c r="N252" i="27"/>
  <c r="M252" i="27"/>
  <c r="K252" i="27"/>
  <c r="J252" i="27"/>
  <c r="H252" i="27"/>
  <c r="G252" i="27"/>
  <c r="F252" i="27"/>
  <c r="C252" i="27" s="1"/>
  <c r="E252" i="27"/>
  <c r="D252" i="27"/>
  <c r="O251" i="27"/>
  <c r="N251" i="27"/>
  <c r="M251" i="27"/>
  <c r="K251" i="27"/>
  <c r="J251" i="27"/>
  <c r="H251" i="27"/>
  <c r="G251" i="27"/>
  <c r="F251" i="27"/>
  <c r="E251" i="27"/>
  <c r="D251" i="27"/>
  <c r="O250" i="27"/>
  <c r="L250" i="27"/>
  <c r="I250" i="27"/>
  <c r="F250" i="27"/>
  <c r="C250" i="27" s="1"/>
  <c r="O249" i="27"/>
  <c r="L249" i="27"/>
  <c r="I249" i="27"/>
  <c r="F249" i="27"/>
  <c r="C249" i="27" s="1"/>
  <c r="O248" i="27"/>
  <c r="L248" i="27"/>
  <c r="I248" i="27"/>
  <c r="F248" i="27"/>
  <c r="C248" i="27"/>
  <c r="O247" i="27"/>
  <c r="L247" i="27"/>
  <c r="I247" i="27"/>
  <c r="F247" i="27"/>
  <c r="C247" i="27" s="1"/>
  <c r="O246" i="27"/>
  <c r="N246" i="27"/>
  <c r="M246" i="27"/>
  <c r="L246" i="27"/>
  <c r="K246" i="27"/>
  <c r="J246" i="27"/>
  <c r="I246" i="27"/>
  <c r="H246" i="27"/>
  <c r="G246" i="27"/>
  <c r="F246" i="27"/>
  <c r="E246" i="27"/>
  <c r="D246" i="27"/>
  <c r="C246" i="27"/>
  <c r="O245" i="27"/>
  <c r="L245" i="27"/>
  <c r="I245" i="27"/>
  <c r="F245" i="27"/>
  <c r="C245" i="27" s="1"/>
  <c r="O244" i="27"/>
  <c r="L244" i="27"/>
  <c r="I244" i="27"/>
  <c r="C244" i="27" s="1"/>
  <c r="F244" i="27"/>
  <c r="O243" i="27"/>
  <c r="L243" i="27"/>
  <c r="I243" i="27"/>
  <c r="F243" i="27"/>
  <c r="C243" i="27"/>
  <c r="O242" i="27"/>
  <c r="L242" i="27"/>
  <c r="I242" i="27"/>
  <c r="F242" i="27"/>
  <c r="C242" i="27" s="1"/>
  <c r="O241" i="27"/>
  <c r="L241" i="27"/>
  <c r="I241" i="27"/>
  <c r="F241" i="27"/>
  <c r="C241" i="27" s="1"/>
  <c r="O240" i="27"/>
  <c r="L240" i="27"/>
  <c r="I240" i="27"/>
  <c r="C240" i="27" s="1"/>
  <c r="F240" i="27"/>
  <c r="O239" i="27"/>
  <c r="O238" i="27" s="1"/>
  <c r="L239" i="27"/>
  <c r="I239" i="27"/>
  <c r="F239" i="27"/>
  <c r="C239" i="27"/>
  <c r="N238" i="27"/>
  <c r="M238" i="27"/>
  <c r="L238" i="27"/>
  <c r="K238" i="27"/>
  <c r="J238" i="27"/>
  <c r="I238" i="27"/>
  <c r="H238" i="27"/>
  <c r="G238" i="27"/>
  <c r="F238" i="27"/>
  <c r="E238" i="27"/>
  <c r="D238" i="27"/>
  <c r="O237" i="27"/>
  <c r="L237" i="27"/>
  <c r="I237" i="27"/>
  <c r="F237" i="27"/>
  <c r="C237" i="27" s="1"/>
  <c r="O236" i="27"/>
  <c r="L236" i="27"/>
  <c r="I236" i="27"/>
  <c r="C236" i="27" s="1"/>
  <c r="F236" i="27"/>
  <c r="O235" i="27"/>
  <c r="N235" i="27"/>
  <c r="M235" i="27"/>
  <c r="L235" i="27"/>
  <c r="K235" i="27"/>
  <c r="J235" i="27"/>
  <c r="I235" i="27"/>
  <c r="H235" i="27"/>
  <c r="G235" i="27"/>
  <c r="F235" i="27"/>
  <c r="E235" i="27"/>
  <c r="D235" i="27"/>
  <c r="C235" i="27"/>
  <c r="O234" i="27"/>
  <c r="L234" i="27"/>
  <c r="I234" i="27"/>
  <c r="F234" i="27"/>
  <c r="C234" i="27" s="1"/>
  <c r="O233" i="27"/>
  <c r="N233" i="27"/>
  <c r="M233" i="27"/>
  <c r="L233" i="27"/>
  <c r="K233" i="27"/>
  <c r="J233" i="27"/>
  <c r="I233" i="27"/>
  <c r="H233" i="27"/>
  <c r="G233" i="27"/>
  <c r="F233" i="27"/>
  <c r="E233" i="27"/>
  <c r="D233" i="27"/>
  <c r="C233" i="27"/>
  <c r="O232" i="27"/>
  <c r="L232" i="27"/>
  <c r="I232" i="27"/>
  <c r="F232" i="27"/>
  <c r="C232" i="27" s="1"/>
  <c r="N231" i="27"/>
  <c r="M231" i="27"/>
  <c r="L231" i="27"/>
  <c r="K231" i="27"/>
  <c r="J231" i="27"/>
  <c r="I231" i="27"/>
  <c r="H231" i="27"/>
  <c r="G231" i="27"/>
  <c r="F231" i="27"/>
  <c r="E231" i="27"/>
  <c r="D231" i="27"/>
  <c r="N230" i="27"/>
  <c r="M230" i="27"/>
  <c r="K230" i="27"/>
  <c r="J230" i="27"/>
  <c r="H230" i="27"/>
  <c r="G230" i="27"/>
  <c r="F230" i="27"/>
  <c r="E230" i="27"/>
  <c r="D230" i="27"/>
  <c r="O229" i="27"/>
  <c r="L229" i="27"/>
  <c r="I229" i="27"/>
  <c r="F229" i="27"/>
  <c r="C229" i="27"/>
  <c r="O228" i="27"/>
  <c r="O227" i="27" s="1"/>
  <c r="O204" i="27" s="1"/>
  <c r="L228" i="27"/>
  <c r="I228" i="27"/>
  <c r="F228" i="27"/>
  <c r="F227" i="27" s="1"/>
  <c r="N227" i="27"/>
  <c r="M227" i="27"/>
  <c r="L227" i="27"/>
  <c r="K227" i="27"/>
  <c r="J227" i="27"/>
  <c r="I227" i="27"/>
  <c r="H227" i="27"/>
  <c r="G227" i="27"/>
  <c r="E227" i="27"/>
  <c r="D227" i="27"/>
  <c r="O226" i="27"/>
  <c r="L226" i="27"/>
  <c r="I226" i="27"/>
  <c r="F226" i="27"/>
  <c r="C226" i="27" s="1"/>
  <c r="O225" i="27"/>
  <c r="L225" i="27"/>
  <c r="I225" i="27"/>
  <c r="F225" i="27"/>
  <c r="C225" i="27"/>
  <c r="O224" i="27"/>
  <c r="L224" i="27"/>
  <c r="I224" i="27"/>
  <c r="F224" i="27"/>
  <c r="C224" i="27" s="1"/>
  <c r="O223" i="27"/>
  <c r="L223" i="27"/>
  <c r="I223" i="27"/>
  <c r="F223" i="27"/>
  <c r="C223" i="27" s="1"/>
  <c r="O222" i="27"/>
  <c r="L222" i="27"/>
  <c r="I222" i="27"/>
  <c r="F222" i="27"/>
  <c r="C222" i="27" s="1"/>
  <c r="O221" i="27"/>
  <c r="L221" i="27"/>
  <c r="I221" i="27"/>
  <c r="F221" i="27"/>
  <c r="C221" i="27"/>
  <c r="O220" i="27"/>
  <c r="L220" i="27"/>
  <c r="I220" i="27"/>
  <c r="F220" i="27"/>
  <c r="C220" i="27" s="1"/>
  <c r="O219" i="27"/>
  <c r="L219" i="27"/>
  <c r="I219" i="27"/>
  <c r="F219" i="27"/>
  <c r="C219" i="27" s="1"/>
  <c r="O218" i="27"/>
  <c r="L218" i="27"/>
  <c r="I218" i="27"/>
  <c r="F218" i="27"/>
  <c r="C218" i="27" s="1"/>
  <c r="O217" i="27"/>
  <c r="L217" i="27"/>
  <c r="I217" i="27"/>
  <c r="I216" i="27" s="1"/>
  <c r="C216" i="27" s="1"/>
  <c r="F217" i="27"/>
  <c r="C217" i="27"/>
  <c r="O216" i="27"/>
  <c r="N216" i="27"/>
  <c r="M216" i="27"/>
  <c r="L216" i="27"/>
  <c r="K216" i="27"/>
  <c r="J216" i="27"/>
  <c r="H216" i="27"/>
  <c r="G216" i="27"/>
  <c r="F216" i="27"/>
  <c r="E216" i="27"/>
  <c r="D216" i="27"/>
  <c r="O215" i="27"/>
  <c r="L215" i="27"/>
  <c r="I215" i="27"/>
  <c r="F215" i="27"/>
  <c r="C215" i="27" s="1"/>
  <c r="O214" i="27"/>
  <c r="L214" i="27"/>
  <c r="I214" i="27"/>
  <c r="F214" i="27"/>
  <c r="C214" i="27" s="1"/>
  <c r="O213" i="27"/>
  <c r="L213" i="27"/>
  <c r="I213" i="27"/>
  <c r="F213" i="27"/>
  <c r="C213" i="27"/>
  <c r="O212" i="27"/>
  <c r="L212" i="27"/>
  <c r="I212" i="27"/>
  <c r="F212" i="27"/>
  <c r="C212" i="27" s="1"/>
  <c r="O211" i="27"/>
  <c r="L211" i="27"/>
  <c r="I211" i="27"/>
  <c r="F211" i="27"/>
  <c r="C211" i="27" s="1"/>
  <c r="O210" i="27"/>
  <c r="L210" i="27"/>
  <c r="I210" i="27"/>
  <c r="F210" i="27"/>
  <c r="C210" i="27" s="1"/>
  <c r="O209" i="27"/>
  <c r="L209" i="27"/>
  <c r="I209" i="27"/>
  <c r="F209" i="27"/>
  <c r="C209" i="27"/>
  <c r="O208" i="27"/>
  <c r="L208" i="27"/>
  <c r="I208" i="27"/>
  <c r="F208" i="27"/>
  <c r="C208" i="27" s="1"/>
  <c r="O207" i="27"/>
  <c r="L207" i="27"/>
  <c r="I207" i="27"/>
  <c r="F207" i="27"/>
  <c r="C207" i="27" s="1"/>
  <c r="O206" i="27"/>
  <c r="L206" i="27"/>
  <c r="L205" i="27" s="1"/>
  <c r="L204" i="27" s="1"/>
  <c r="I206" i="27"/>
  <c r="I205" i="27" s="1"/>
  <c r="F206" i="27"/>
  <c r="C206" i="27" s="1"/>
  <c r="O205" i="27"/>
  <c r="N205" i="27"/>
  <c r="N204" i="27" s="1"/>
  <c r="M205" i="27"/>
  <c r="K205" i="27"/>
  <c r="J205" i="27"/>
  <c r="J204" i="27" s="1"/>
  <c r="H205" i="27"/>
  <c r="G205" i="27"/>
  <c r="F205" i="27"/>
  <c r="F204" i="27" s="1"/>
  <c r="E205" i="27"/>
  <c r="D205" i="27"/>
  <c r="M204" i="27"/>
  <c r="K204" i="27"/>
  <c r="H204" i="27"/>
  <c r="G204" i="27"/>
  <c r="E204" i="27"/>
  <c r="D204" i="27"/>
  <c r="O203" i="27"/>
  <c r="L203" i="27"/>
  <c r="I203" i="27"/>
  <c r="F203" i="27"/>
  <c r="C203" i="27" s="1"/>
  <c r="O202" i="27"/>
  <c r="L202" i="27"/>
  <c r="I202" i="27"/>
  <c r="C202" i="27" s="1"/>
  <c r="F202" i="27"/>
  <c r="O201" i="27"/>
  <c r="L201" i="27"/>
  <c r="I201" i="27"/>
  <c r="F201" i="27"/>
  <c r="C201" i="27"/>
  <c r="O200" i="27"/>
  <c r="O198" i="27" s="1"/>
  <c r="L200" i="27"/>
  <c r="I200" i="27"/>
  <c r="F200" i="27"/>
  <c r="C200" i="27" s="1"/>
  <c r="O199" i="27"/>
  <c r="L199" i="27"/>
  <c r="L198" i="27" s="1"/>
  <c r="L196" i="27" s="1"/>
  <c r="L195" i="27" s="1"/>
  <c r="I199" i="27"/>
  <c r="F199" i="27"/>
  <c r="C199" i="27" s="1"/>
  <c r="N198" i="27"/>
  <c r="N196" i="27" s="1"/>
  <c r="N195" i="27" s="1"/>
  <c r="N194" i="27" s="1"/>
  <c r="M198" i="27"/>
  <c r="M196" i="27" s="1"/>
  <c r="M195" i="27" s="1"/>
  <c r="M194" i="27" s="1"/>
  <c r="K198" i="27"/>
  <c r="J198" i="27"/>
  <c r="J196" i="27" s="1"/>
  <c r="J195" i="27" s="1"/>
  <c r="J194" i="27" s="1"/>
  <c r="I198" i="27"/>
  <c r="I196" i="27" s="1"/>
  <c r="H198" i="27"/>
  <c r="G198" i="27"/>
  <c r="F198" i="27"/>
  <c r="C198" i="27" s="1"/>
  <c r="E198" i="27"/>
  <c r="E196" i="27" s="1"/>
  <c r="E195" i="27" s="1"/>
  <c r="E194" i="27" s="1"/>
  <c r="D198" i="27"/>
  <c r="O197" i="27"/>
  <c r="O196" i="27" s="1"/>
  <c r="O195" i="27" s="1"/>
  <c r="L197" i="27"/>
  <c r="I197" i="27"/>
  <c r="F197" i="27"/>
  <c r="C197" i="27"/>
  <c r="K196" i="27"/>
  <c r="K195" i="27" s="1"/>
  <c r="K194" i="27" s="1"/>
  <c r="H196" i="27"/>
  <c r="G196" i="27"/>
  <c r="G195" i="27" s="1"/>
  <c r="G194" i="27" s="1"/>
  <c r="D196" i="27"/>
  <c r="H195" i="27"/>
  <c r="H194" i="27" s="1"/>
  <c r="D195" i="27"/>
  <c r="D194" i="27" s="1"/>
  <c r="O193" i="27"/>
  <c r="O192" i="27" s="1"/>
  <c r="L193" i="27"/>
  <c r="I193" i="27"/>
  <c r="F193" i="27"/>
  <c r="C193" i="27"/>
  <c r="N192" i="27"/>
  <c r="M192" i="27"/>
  <c r="L192" i="27"/>
  <c r="K192" i="27"/>
  <c r="K191" i="27" s="1"/>
  <c r="J192" i="27"/>
  <c r="I192" i="27"/>
  <c r="H192" i="27"/>
  <c r="G192" i="27"/>
  <c r="G191" i="27" s="1"/>
  <c r="F192" i="27"/>
  <c r="E192" i="27"/>
  <c r="D192" i="27"/>
  <c r="N191" i="27"/>
  <c r="M191" i="27"/>
  <c r="L191" i="27"/>
  <c r="J191" i="27"/>
  <c r="I191" i="27"/>
  <c r="H191" i="27"/>
  <c r="F191" i="27"/>
  <c r="E191" i="27"/>
  <c r="D191" i="27"/>
  <c r="O190" i="27"/>
  <c r="L190" i="27"/>
  <c r="I190" i="27"/>
  <c r="I188" i="27" s="1"/>
  <c r="F190" i="27"/>
  <c r="C190" i="27" s="1"/>
  <c r="O189" i="27"/>
  <c r="L189" i="27"/>
  <c r="I189" i="27"/>
  <c r="F189" i="27"/>
  <c r="C189" i="27"/>
  <c r="O188" i="27"/>
  <c r="N188" i="27"/>
  <c r="M188" i="27"/>
  <c r="L188" i="27"/>
  <c r="K188" i="27"/>
  <c r="K187" i="27" s="1"/>
  <c r="J188" i="27"/>
  <c r="H188" i="27"/>
  <c r="G188" i="27"/>
  <c r="G187" i="27" s="1"/>
  <c r="F188" i="27"/>
  <c r="E188" i="27"/>
  <c r="D188" i="27"/>
  <c r="N187" i="27"/>
  <c r="M187" i="27"/>
  <c r="L187" i="27"/>
  <c r="J187" i="27"/>
  <c r="H187" i="27"/>
  <c r="F187" i="27"/>
  <c r="E187" i="27"/>
  <c r="D187" i="27"/>
  <c r="O186" i="27"/>
  <c r="L186" i="27"/>
  <c r="I186" i="27"/>
  <c r="F186" i="27"/>
  <c r="C186" i="27" s="1"/>
  <c r="O185" i="27"/>
  <c r="L185" i="27"/>
  <c r="I185" i="27"/>
  <c r="I184" i="27" s="1"/>
  <c r="C184" i="27" s="1"/>
  <c r="F185" i="27"/>
  <c r="C185" i="27"/>
  <c r="O184" i="27"/>
  <c r="N184" i="27"/>
  <c r="M184" i="27"/>
  <c r="L184" i="27"/>
  <c r="K184" i="27"/>
  <c r="J184" i="27"/>
  <c r="H184" i="27"/>
  <c r="G184" i="27"/>
  <c r="F184" i="27"/>
  <c r="E184" i="27"/>
  <c r="D184" i="27"/>
  <c r="O183" i="27"/>
  <c r="L183" i="27"/>
  <c r="I183" i="27"/>
  <c r="F183" i="27"/>
  <c r="C183" i="27" s="1"/>
  <c r="O182" i="27"/>
  <c r="L182" i="27"/>
  <c r="I182" i="27"/>
  <c r="F182" i="27"/>
  <c r="C182" i="27" s="1"/>
  <c r="O181" i="27"/>
  <c r="L181" i="27"/>
  <c r="I181" i="27"/>
  <c r="F181" i="27"/>
  <c r="C181" i="27"/>
  <c r="O180" i="27"/>
  <c r="O179" i="27" s="1"/>
  <c r="L180" i="27"/>
  <c r="I180" i="27"/>
  <c r="F180" i="27"/>
  <c r="F179" i="27" s="1"/>
  <c r="N179" i="27"/>
  <c r="M179" i="27"/>
  <c r="L179" i="27"/>
  <c r="K179" i="27"/>
  <c r="J179" i="27"/>
  <c r="I179" i="27"/>
  <c r="H179" i="27"/>
  <c r="G179" i="27"/>
  <c r="E179" i="27"/>
  <c r="D179" i="27"/>
  <c r="O178" i="27"/>
  <c r="L178" i="27"/>
  <c r="I178" i="27"/>
  <c r="F178" i="27"/>
  <c r="C178" i="27" s="1"/>
  <c r="O177" i="27"/>
  <c r="L177" i="27"/>
  <c r="I177" i="27"/>
  <c r="F177" i="27"/>
  <c r="C177" i="27"/>
  <c r="O176" i="27"/>
  <c r="O175" i="27" s="1"/>
  <c r="O174" i="27" s="1"/>
  <c r="O173" i="27" s="1"/>
  <c r="L176" i="27"/>
  <c r="I176" i="27"/>
  <c r="F176" i="27"/>
  <c r="F175" i="27" s="1"/>
  <c r="N175" i="27"/>
  <c r="M175" i="27"/>
  <c r="L175" i="27"/>
  <c r="L174" i="27" s="1"/>
  <c r="L173" i="27" s="1"/>
  <c r="K175" i="27"/>
  <c r="J175" i="27"/>
  <c r="I175" i="27"/>
  <c r="H175" i="27"/>
  <c r="H174" i="27" s="1"/>
  <c r="H173" i="27" s="1"/>
  <c r="G175" i="27"/>
  <c r="E175" i="27"/>
  <c r="D175" i="27"/>
  <c r="D174" i="27" s="1"/>
  <c r="D173" i="27" s="1"/>
  <c r="N174" i="27"/>
  <c r="M174" i="27"/>
  <c r="M173" i="27" s="1"/>
  <c r="K174" i="27"/>
  <c r="J174" i="27"/>
  <c r="I174" i="27"/>
  <c r="I173" i="27" s="1"/>
  <c r="G174" i="27"/>
  <c r="F174" i="27"/>
  <c r="C174" i="27" s="1"/>
  <c r="E174" i="27"/>
  <c r="E173" i="27" s="1"/>
  <c r="N173" i="27"/>
  <c r="K173" i="27"/>
  <c r="J173" i="27"/>
  <c r="G173" i="27"/>
  <c r="O172" i="27"/>
  <c r="L172" i="27"/>
  <c r="I172" i="27"/>
  <c r="F172" i="27"/>
  <c r="C172" i="27"/>
  <c r="O171" i="27"/>
  <c r="L171" i="27"/>
  <c r="I171" i="27"/>
  <c r="F171" i="27"/>
  <c r="C171" i="27" s="1"/>
  <c r="O170" i="27"/>
  <c r="L170" i="27"/>
  <c r="I170" i="27"/>
  <c r="F170" i="27"/>
  <c r="C170" i="27" s="1"/>
  <c r="O169" i="27"/>
  <c r="L169" i="27"/>
  <c r="L166" i="27" s="1"/>
  <c r="L165" i="27" s="1"/>
  <c r="I169" i="27"/>
  <c r="F169" i="27"/>
  <c r="O168" i="27"/>
  <c r="O166" i="27" s="1"/>
  <c r="O165" i="27" s="1"/>
  <c r="L168" i="27"/>
  <c r="I168" i="27"/>
  <c r="F168" i="27"/>
  <c r="C168" i="27"/>
  <c r="O167" i="27"/>
  <c r="L167" i="27"/>
  <c r="I167" i="27"/>
  <c r="F167" i="27"/>
  <c r="C167" i="27" s="1"/>
  <c r="N166" i="27"/>
  <c r="N165" i="27" s="1"/>
  <c r="M166" i="27"/>
  <c r="M165" i="27" s="1"/>
  <c r="K166" i="27"/>
  <c r="J166" i="27"/>
  <c r="I166" i="27"/>
  <c r="I165" i="27" s="1"/>
  <c r="H166" i="27"/>
  <c r="G166" i="27"/>
  <c r="F166" i="27"/>
  <c r="E166" i="27"/>
  <c r="E165" i="27" s="1"/>
  <c r="E75" i="27" s="1"/>
  <c r="D166" i="27"/>
  <c r="K165" i="27"/>
  <c r="J165" i="27"/>
  <c r="H165" i="27"/>
  <c r="G165" i="27"/>
  <c r="F165" i="27"/>
  <c r="D165" i="27"/>
  <c r="O164" i="27"/>
  <c r="L164" i="27"/>
  <c r="I164" i="27"/>
  <c r="F164" i="27"/>
  <c r="C164" i="27"/>
  <c r="O163" i="27"/>
  <c r="L163" i="27"/>
  <c r="I163" i="27"/>
  <c r="F163" i="27"/>
  <c r="C163" i="27" s="1"/>
  <c r="O162" i="27"/>
  <c r="L162" i="27"/>
  <c r="I162" i="27"/>
  <c r="C162" i="27" s="1"/>
  <c r="F162" i="27"/>
  <c r="O161" i="27"/>
  <c r="L161" i="27"/>
  <c r="C161" i="27" s="1"/>
  <c r="I161" i="27"/>
  <c r="F161" i="27"/>
  <c r="F160" i="27" s="1"/>
  <c r="O160" i="27"/>
  <c r="N160" i="27"/>
  <c r="M160" i="27"/>
  <c r="K160" i="27"/>
  <c r="J160" i="27"/>
  <c r="H160" i="27"/>
  <c r="G160" i="27"/>
  <c r="E160" i="27"/>
  <c r="D160" i="27"/>
  <c r="O159" i="27"/>
  <c r="L159" i="27"/>
  <c r="I159" i="27"/>
  <c r="F159" i="27"/>
  <c r="C159" i="27" s="1"/>
  <c r="O158" i="27"/>
  <c r="L158" i="27"/>
  <c r="I158" i="27"/>
  <c r="C158" i="27" s="1"/>
  <c r="F158" i="27"/>
  <c r="O157" i="27"/>
  <c r="L157" i="27"/>
  <c r="C157" i="27" s="1"/>
  <c r="I157" i="27"/>
  <c r="F157" i="27"/>
  <c r="O156" i="27"/>
  <c r="L156" i="27"/>
  <c r="I156" i="27"/>
  <c r="F156" i="27"/>
  <c r="C156" i="27"/>
  <c r="O155" i="27"/>
  <c r="L155" i="27"/>
  <c r="I155" i="27"/>
  <c r="F155" i="27"/>
  <c r="C155" i="27" s="1"/>
  <c r="O154" i="27"/>
  <c r="L154" i="27"/>
  <c r="I154" i="27"/>
  <c r="C154" i="27" s="1"/>
  <c r="F154" i="27"/>
  <c r="O153" i="27"/>
  <c r="L153" i="27"/>
  <c r="C153" i="27" s="1"/>
  <c r="I153" i="27"/>
  <c r="F153" i="27"/>
  <c r="O152" i="27"/>
  <c r="O151" i="27" s="1"/>
  <c r="L152" i="27"/>
  <c r="I152" i="27"/>
  <c r="F152" i="27"/>
  <c r="F151" i="27" s="1"/>
  <c r="C152" i="27"/>
  <c r="N151" i="27"/>
  <c r="M151" i="27"/>
  <c r="L151" i="27"/>
  <c r="K151" i="27"/>
  <c r="J151" i="27"/>
  <c r="I151" i="27"/>
  <c r="H151" i="27"/>
  <c r="G151" i="27"/>
  <c r="E151" i="27"/>
  <c r="D151" i="27"/>
  <c r="O150" i="27"/>
  <c r="L150" i="27"/>
  <c r="I150" i="27"/>
  <c r="C150" i="27" s="1"/>
  <c r="F150" i="27"/>
  <c r="O149" i="27"/>
  <c r="L149" i="27"/>
  <c r="C149" i="27" s="1"/>
  <c r="I149" i="27"/>
  <c r="F149" i="27"/>
  <c r="O148" i="27"/>
  <c r="L148" i="27"/>
  <c r="I148" i="27"/>
  <c r="F148" i="27"/>
  <c r="C148" i="27"/>
  <c r="O147" i="27"/>
  <c r="L147" i="27"/>
  <c r="I147" i="27"/>
  <c r="F147" i="27"/>
  <c r="C147" i="27" s="1"/>
  <c r="O146" i="27"/>
  <c r="L146" i="27"/>
  <c r="I146" i="27"/>
  <c r="C146" i="27" s="1"/>
  <c r="F146" i="27"/>
  <c r="O145" i="27"/>
  <c r="L145" i="27"/>
  <c r="C145" i="27" s="1"/>
  <c r="I145" i="27"/>
  <c r="F145" i="27"/>
  <c r="F144" i="27" s="1"/>
  <c r="O144" i="27"/>
  <c r="N144" i="27"/>
  <c r="M144" i="27"/>
  <c r="K144" i="27"/>
  <c r="J144" i="27"/>
  <c r="H144" i="27"/>
  <c r="G144" i="27"/>
  <c r="E144" i="27"/>
  <c r="D144" i="27"/>
  <c r="O143" i="27"/>
  <c r="L143" i="27"/>
  <c r="I143" i="27"/>
  <c r="F143" i="27"/>
  <c r="C143" i="27" s="1"/>
  <c r="O142" i="27"/>
  <c r="L142" i="27"/>
  <c r="L141" i="27" s="1"/>
  <c r="I142" i="27"/>
  <c r="C142" i="27" s="1"/>
  <c r="F142" i="27"/>
  <c r="O141" i="27"/>
  <c r="N141" i="27"/>
  <c r="M141" i="27"/>
  <c r="K141" i="27"/>
  <c r="J141" i="27"/>
  <c r="H141" i="27"/>
  <c r="G141" i="27"/>
  <c r="F141" i="27"/>
  <c r="E141" i="27"/>
  <c r="D141" i="27"/>
  <c r="O140" i="27"/>
  <c r="L140" i="27"/>
  <c r="I140" i="27"/>
  <c r="F140" i="27"/>
  <c r="C140" i="27"/>
  <c r="O139" i="27"/>
  <c r="L139" i="27"/>
  <c r="I139" i="27"/>
  <c r="F139" i="27"/>
  <c r="C139" i="27" s="1"/>
  <c r="O138" i="27"/>
  <c r="L138" i="27"/>
  <c r="I138" i="27"/>
  <c r="C138" i="27" s="1"/>
  <c r="F138" i="27"/>
  <c r="O137" i="27"/>
  <c r="L137" i="27"/>
  <c r="C137" i="27" s="1"/>
  <c r="I137" i="27"/>
  <c r="F137" i="27"/>
  <c r="F136" i="27" s="1"/>
  <c r="O136" i="27"/>
  <c r="N136" i="27"/>
  <c r="M136" i="27"/>
  <c r="K136" i="27"/>
  <c r="K130" i="27" s="1"/>
  <c r="J136" i="27"/>
  <c r="H136" i="27"/>
  <c r="G136" i="27"/>
  <c r="G130" i="27" s="1"/>
  <c r="E136" i="27"/>
  <c r="D136" i="27"/>
  <c r="O135" i="27"/>
  <c r="L135" i="27"/>
  <c r="I135" i="27"/>
  <c r="F135" i="27"/>
  <c r="C135" i="27" s="1"/>
  <c r="O134" i="27"/>
  <c r="L134" i="27"/>
  <c r="I134" i="27"/>
  <c r="C134" i="27" s="1"/>
  <c r="F134" i="27"/>
  <c r="O133" i="27"/>
  <c r="L133" i="27"/>
  <c r="C133" i="27" s="1"/>
  <c r="I133" i="27"/>
  <c r="F133" i="27"/>
  <c r="O132" i="27"/>
  <c r="O131" i="27" s="1"/>
  <c r="L132" i="27"/>
  <c r="I132" i="27"/>
  <c r="F132" i="27"/>
  <c r="F131" i="27" s="1"/>
  <c r="C132" i="27"/>
  <c r="N131" i="27"/>
  <c r="M131" i="27"/>
  <c r="L131" i="27"/>
  <c r="K131" i="27"/>
  <c r="J131" i="27"/>
  <c r="H131" i="27"/>
  <c r="H130" i="27" s="1"/>
  <c r="H75" i="27" s="1"/>
  <c r="G131" i="27"/>
  <c r="E131" i="27"/>
  <c r="D131" i="27"/>
  <c r="D130" i="27" s="1"/>
  <c r="D75" i="27" s="1"/>
  <c r="D52" i="27" s="1"/>
  <c r="D51" i="27" s="1"/>
  <c r="N130" i="27"/>
  <c r="M130" i="27"/>
  <c r="J130" i="27"/>
  <c r="E130" i="27"/>
  <c r="O129" i="27"/>
  <c r="L129" i="27"/>
  <c r="C129" i="27" s="1"/>
  <c r="I129" i="27"/>
  <c r="F129" i="27"/>
  <c r="F128" i="27" s="1"/>
  <c r="O128" i="27"/>
  <c r="N128" i="27"/>
  <c r="M128" i="27"/>
  <c r="K128" i="27"/>
  <c r="J128" i="27"/>
  <c r="I128" i="27"/>
  <c r="H128" i="27"/>
  <c r="G128" i="27"/>
  <c r="E128" i="27"/>
  <c r="D128" i="27"/>
  <c r="O127" i="27"/>
  <c r="L127" i="27"/>
  <c r="I127" i="27"/>
  <c r="F127" i="27"/>
  <c r="C127" i="27" s="1"/>
  <c r="O126" i="27"/>
  <c r="L126" i="27"/>
  <c r="I126" i="27"/>
  <c r="C126" i="27" s="1"/>
  <c r="F126" i="27"/>
  <c r="O125" i="27"/>
  <c r="L125" i="27"/>
  <c r="C125" i="27" s="1"/>
  <c r="I125" i="27"/>
  <c r="F125" i="27"/>
  <c r="O124" i="27"/>
  <c r="O122" i="27" s="1"/>
  <c r="L124" i="27"/>
  <c r="I124" i="27"/>
  <c r="F124" i="27"/>
  <c r="C124" i="27"/>
  <c r="O123" i="27"/>
  <c r="L123" i="27"/>
  <c r="L122" i="27" s="1"/>
  <c r="I123" i="27"/>
  <c r="F123" i="27"/>
  <c r="F122" i="27" s="1"/>
  <c r="C122" i="27" s="1"/>
  <c r="N122" i="27"/>
  <c r="M122" i="27"/>
  <c r="K122" i="27"/>
  <c r="J122" i="27"/>
  <c r="I122" i="27"/>
  <c r="H122" i="27"/>
  <c r="G122" i="27"/>
  <c r="E122" i="27"/>
  <c r="D122" i="27"/>
  <c r="O121" i="27"/>
  <c r="L121" i="27"/>
  <c r="C121" i="27" s="1"/>
  <c r="I121" i="27"/>
  <c r="F121" i="27"/>
  <c r="O120" i="27"/>
  <c r="L120" i="27"/>
  <c r="I120" i="27"/>
  <c r="F120" i="27"/>
  <c r="C120" i="27"/>
  <c r="O119" i="27"/>
  <c r="L119" i="27"/>
  <c r="I119" i="27"/>
  <c r="F119" i="27"/>
  <c r="C119" i="27" s="1"/>
  <c r="O118" i="27"/>
  <c r="L118" i="27"/>
  <c r="I118" i="27"/>
  <c r="C118" i="27" s="1"/>
  <c r="F118" i="27"/>
  <c r="O117" i="27"/>
  <c r="L117" i="27"/>
  <c r="C117" i="27" s="1"/>
  <c r="I117" i="27"/>
  <c r="F117" i="27"/>
  <c r="F116" i="27" s="1"/>
  <c r="O116" i="27"/>
  <c r="N116" i="27"/>
  <c r="M116" i="27"/>
  <c r="K116" i="27"/>
  <c r="J116" i="27"/>
  <c r="H116" i="27"/>
  <c r="G116" i="27"/>
  <c r="E116" i="27"/>
  <c r="D116" i="27"/>
  <c r="O115" i="27"/>
  <c r="L115" i="27"/>
  <c r="I115" i="27"/>
  <c r="F115" i="27"/>
  <c r="C115" i="27" s="1"/>
  <c r="O114" i="27"/>
  <c r="L114" i="27"/>
  <c r="I114" i="27"/>
  <c r="C114" i="27" s="1"/>
  <c r="F114" i="27"/>
  <c r="O113" i="27"/>
  <c r="L113" i="27"/>
  <c r="C113" i="27" s="1"/>
  <c r="I113" i="27"/>
  <c r="F113" i="27"/>
  <c r="F112" i="27" s="1"/>
  <c r="O112" i="27"/>
  <c r="N112" i="27"/>
  <c r="M112" i="27"/>
  <c r="K112" i="27"/>
  <c r="J112" i="27"/>
  <c r="H112" i="27"/>
  <c r="G112" i="27"/>
  <c r="E112" i="27"/>
  <c r="D112" i="27"/>
  <c r="O111" i="27"/>
  <c r="L111" i="27"/>
  <c r="I111" i="27"/>
  <c r="F111" i="27"/>
  <c r="C111" i="27" s="1"/>
  <c r="O110" i="27"/>
  <c r="L110" i="27"/>
  <c r="I110" i="27"/>
  <c r="C110" i="27" s="1"/>
  <c r="F110" i="27"/>
  <c r="O109" i="27"/>
  <c r="L109" i="27"/>
  <c r="C109" i="27" s="1"/>
  <c r="I109" i="27"/>
  <c r="F109" i="27"/>
  <c r="O108" i="27"/>
  <c r="L108" i="27"/>
  <c r="I108" i="27"/>
  <c r="F108" i="27"/>
  <c r="C108" i="27"/>
  <c r="O107" i="27"/>
  <c r="L107" i="27"/>
  <c r="I107" i="27"/>
  <c r="F107" i="27"/>
  <c r="C107" i="27" s="1"/>
  <c r="O106" i="27"/>
  <c r="L106" i="27"/>
  <c r="I106" i="27"/>
  <c r="C106" i="27" s="1"/>
  <c r="F106" i="27"/>
  <c r="O105" i="27"/>
  <c r="L105" i="27"/>
  <c r="C105" i="27" s="1"/>
  <c r="I105" i="27"/>
  <c r="F105" i="27"/>
  <c r="O104" i="27"/>
  <c r="O103" i="27" s="1"/>
  <c r="L104" i="27"/>
  <c r="I104" i="27"/>
  <c r="F104" i="27"/>
  <c r="F103" i="27" s="1"/>
  <c r="C104" i="27"/>
  <c r="N103" i="27"/>
  <c r="M103" i="27"/>
  <c r="L103" i="27"/>
  <c r="K103" i="27"/>
  <c r="J103" i="27"/>
  <c r="H103" i="27"/>
  <c r="G103" i="27"/>
  <c r="E103" i="27"/>
  <c r="D103" i="27"/>
  <c r="O102" i="27"/>
  <c r="L102" i="27"/>
  <c r="I102" i="27"/>
  <c r="C102" i="27" s="1"/>
  <c r="F102" i="27"/>
  <c r="O101" i="27"/>
  <c r="L101" i="27"/>
  <c r="C101" i="27" s="1"/>
  <c r="I101" i="27"/>
  <c r="F101" i="27"/>
  <c r="O100" i="27"/>
  <c r="L100" i="27"/>
  <c r="I100" i="27"/>
  <c r="F100" i="27"/>
  <c r="C100" i="27"/>
  <c r="O99" i="27"/>
  <c r="L99" i="27"/>
  <c r="I99" i="27"/>
  <c r="F99" i="27"/>
  <c r="C99" i="27" s="1"/>
  <c r="O98" i="27"/>
  <c r="L98" i="27"/>
  <c r="I98" i="27"/>
  <c r="C98" i="27" s="1"/>
  <c r="F98" i="27"/>
  <c r="O97" i="27"/>
  <c r="L97" i="27"/>
  <c r="C97" i="27" s="1"/>
  <c r="I97" i="27"/>
  <c r="F97" i="27"/>
  <c r="O96" i="27"/>
  <c r="O95" i="27" s="1"/>
  <c r="L96" i="27"/>
  <c r="I96" i="27"/>
  <c r="F96" i="27"/>
  <c r="F95" i="27" s="1"/>
  <c r="C96" i="27"/>
  <c r="N95" i="27"/>
  <c r="M95" i="27"/>
  <c r="L95" i="27"/>
  <c r="K95" i="27"/>
  <c r="J95" i="27"/>
  <c r="H95" i="27"/>
  <c r="G95" i="27"/>
  <c r="E95" i="27"/>
  <c r="D95" i="27"/>
  <c r="O94" i="27"/>
  <c r="L94" i="27"/>
  <c r="I94" i="27"/>
  <c r="C94" i="27" s="1"/>
  <c r="F94" i="27"/>
  <c r="O93" i="27"/>
  <c r="L93" i="27"/>
  <c r="C93" i="27" s="1"/>
  <c r="I93" i="27"/>
  <c r="F93" i="27"/>
  <c r="O92" i="27"/>
  <c r="O89" i="27" s="1"/>
  <c r="L92" i="27"/>
  <c r="I92" i="27"/>
  <c r="F92" i="27"/>
  <c r="C92" i="27"/>
  <c r="O91" i="27"/>
  <c r="L91" i="27"/>
  <c r="I91" i="27"/>
  <c r="F91" i="27"/>
  <c r="C91" i="27" s="1"/>
  <c r="O90" i="27"/>
  <c r="L90" i="27"/>
  <c r="L89" i="27" s="1"/>
  <c r="I90" i="27"/>
  <c r="C90" i="27" s="1"/>
  <c r="F90" i="27"/>
  <c r="N89" i="27"/>
  <c r="N83" i="27" s="1"/>
  <c r="M89" i="27"/>
  <c r="K89" i="27"/>
  <c r="J89" i="27"/>
  <c r="J83" i="27" s="1"/>
  <c r="H89" i="27"/>
  <c r="G89" i="27"/>
  <c r="F89" i="27"/>
  <c r="E89" i="27"/>
  <c r="D89" i="27"/>
  <c r="O88" i="27"/>
  <c r="L88" i="27"/>
  <c r="I88" i="27"/>
  <c r="F88" i="27"/>
  <c r="C88" i="27"/>
  <c r="O87" i="27"/>
  <c r="L87" i="27"/>
  <c r="I87" i="27"/>
  <c r="F87" i="27"/>
  <c r="C87" i="27" s="1"/>
  <c r="O86" i="27"/>
  <c r="L86" i="27"/>
  <c r="I86" i="27"/>
  <c r="C86" i="27" s="1"/>
  <c r="F86" i="27"/>
  <c r="O85" i="27"/>
  <c r="L85" i="27"/>
  <c r="C85" i="27" s="1"/>
  <c r="I85" i="27"/>
  <c r="F85" i="27"/>
  <c r="F84" i="27" s="1"/>
  <c r="O84" i="27"/>
  <c r="N84" i="27"/>
  <c r="M84" i="27"/>
  <c r="K84" i="27"/>
  <c r="K83" i="27" s="1"/>
  <c r="J84" i="27"/>
  <c r="H84" i="27"/>
  <c r="G84" i="27"/>
  <c r="G83" i="27" s="1"/>
  <c r="E84" i="27"/>
  <c r="D84" i="27"/>
  <c r="M83" i="27"/>
  <c r="H83" i="27"/>
  <c r="E83" i="27"/>
  <c r="D83" i="27"/>
  <c r="O82" i="27"/>
  <c r="L82" i="27"/>
  <c r="I82" i="27"/>
  <c r="C82" i="27" s="1"/>
  <c r="F82" i="27"/>
  <c r="O81" i="27"/>
  <c r="L81" i="27"/>
  <c r="C81" i="27" s="1"/>
  <c r="I81" i="27"/>
  <c r="F81" i="27"/>
  <c r="F80" i="27" s="1"/>
  <c r="O80" i="27"/>
  <c r="N80" i="27"/>
  <c r="M80" i="27"/>
  <c r="K80" i="27"/>
  <c r="J80" i="27"/>
  <c r="H80" i="27"/>
  <c r="G80" i="27"/>
  <c r="E80" i="27"/>
  <c r="D80" i="27"/>
  <c r="O79" i="27"/>
  <c r="L79" i="27"/>
  <c r="I79" i="27"/>
  <c r="F79" i="27"/>
  <c r="C79" i="27" s="1"/>
  <c r="O78" i="27"/>
  <c r="L78" i="27"/>
  <c r="L77" i="27" s="1"/>
  <c r="I78" i="27"/>
  <c r="C78" i="27" s="1"/>
  <c r="F78" i="27"/>
  <c r="O77" i="27"/>
  <c r="N77" i="27"/>
  <c r="N76" i="27" s="1"/>
  <c r="N75" i="27" s="1"/>
  <c r="M77" i="27"/>
  <c r="K77" i="27"/>
  <c r="J77" i="27"/>
  <c r="J76" i="27" s="1"/>
  <c r="H77" i="27"/>
  <c r="G77" i="27"/>
  <c r="F77" i="27"/>
  <c r="E77" i="27"/>
  <c r="D77" i="27"/>
  <c r="O76" i="27"/>
  <c r="M76" i="27"/>
  <c r="K76" i="27"/>
  <c r="H76" i="27"/>
  <c r="G76" i="27"/>
  <c r="E76" i="27"/>
  <c r="D76" i="27"/>
  <c r="M75" i="27"/>
  <c r="O74" i="27"/>
  <c r="L74" i="27"/>
  <c r="I74" i="27"/>
  <c r="C74" i="27" s="1"/>
  <c r="F74" i="27"/>
  <c r="O73" i="27"/>
  <c r="L73" i="27"/>
  <c r="C73" i="27" s="1"/>
  <c r="I73" i="27"/>
  <c r="F73" i="27"/>
  <c r="O72" i="27"/>
  <c r="O69" i="27" s="1"/>
  <c r="L72" i="27"/>
  <c r="I72" i="27"/>
  <c r="F72" i="27"/>
  <c r="C72" i="27"/>
  <c r="O71" i="27"/>
  <c r="L71" i="27"/>
  <c r="I71" i="27"/>
  <c r="F71" i="27"/>
  <c r="C71" i="27" s="1"/>
  <c r="O70" i="27"/>
  <c r="L70" i="27"/>
  <c r="L69" i="27" s="1"/>
  <c r="L67" i="27" s="1"/>
  <c r="I70" i="27"/>
  <c r="F70" i="27"/>
  <c r="N69" i="27"/>
  <c r="N67" i="27" s="1"/>
  <c r="M69" i="27"/>
  <c r="K69" i="27"/>
  <c r="K67" i="27" s="1"/>
  <c r="J69" i="27"/>
  <c r="J67" i="27" s="1"/>
  <c r="J53" i="27" s="1"/>
  <c r="H69" i="27"/>
  <c r="G69" i="27"/>
  <c r="G67" i="27" s="1"/>
  <c r="E69" i="27"/>
  <c r="D69" i="27"/>
  <c r="O68" i="27"/>
  <c r="O67" i="27" s="1"/>
  <c r="L68" i="27"/>
  <c r="I68" i="27"/>
  <c r="F68" i="27"/>
  <c r="C68" i="27"/>
  <c r="M67" i="27"/>
  <c r="H67" i="27"/>
  <c r="E67" i="27"/>
  <c r="D67" i="27"/>
  <c r="O66" i="27"/>
  <c r="L66" i="27"/>
  <c r="I66" i="27"/>
  <c r="C66" i="27" s="1"/>
  <c r="F66" i="27"/>
  <c r="O65" i="27"/>
  <c r="L65" i="27"/>
  <c r="I65" i="27"/>
  <c r="F65" i="27"/>
  <c r="C65" i="27"/>
  <c r="O64" i="27"/>
  <c r="L64" i="27"/>
  <c r="I64" i="27"/>
  <c r="F64" i="27"/>
  <c r="C64" i="27" s="1"/>
  <c r="O63" i="27"/>
  <c r="L63" i="27"/>
  <c r="I63" i="27"/>
  <c r="F63" i="27"/>
  <c r="O62" i="27"/>
  <c r="L62" i="27"/>
  <c r="I62" i="27"/>
  <c r="C62" i="27" s="1"/>
  <c r="F62" i="27"/>
  <c r="O61" i="27"/>
  <c r="L61" i="27"/>
  <c r="I61" i="27"/>
  <c r="F61" i="27"/>
  <c r="C61" i="27"/>
  <c r="O60" i="27"/>
  <c r="L60" i="27"/>
  <c r="I60" i="27"/>
  <c r="F60" i="27"/>
  <c r="C60" i="27" s="1"/>
  <c r="O59" i="27"/>
  <c r="L59" i="27"/>
  <c r="I59" i="27"/>
  <c r="I58" i="27" s="1"/>
  <c r="I54" i="27" s="1"/>
  <c r="F59" i="27"/>
  <c r="N58" i="27"/>
  <c r="M58" i="27"/>
  <c r="K58" i="27"/>
  <c r="J58" i="27"/>
  <c r="H58" i="27"/>
  <c r="G58" i="27"/>
  <c r="E58" i="27"/>
  <c r="D58" i="27"/>
  <c r="O57" i="27"/>
  <c r="L57" i="27"/>
  <c r="I57" i="27"/>
  <c r="F57" i="27"/>
  <c r="C57" i="27"/>
  <c r="O56" i="27"/>
  <c r="L56" i="27"/>
  <c r="I56" i="27"/>
  <c r="F56" i="27"/>
  <c r="F55" i="27" s="1"/>
  <c r="N55" i="27"/>
  <c r="M55" i="27"/>
  <c r="M54" i="27" s="1"/>
  <c r="M53" i="27" s="1"/>
  <c r="M52" i="27" s="1"/>
  <c r="M51" i="27" s="1"/>
  <c r="M50" i="27" s="1"/>
  <c r="L55" i="27"/>
  <c r="K55" i="27"/>
  <c r="J55" i="27"/>
  <c r="I55" i="27"/>
  <c r="H55" i="27"/>
  <c r="H54" i="27" s="1"/>
  <c r="H53" i="27" s="1"/>
  <c r="H52" i="27" s="1"/>
  <c r="H51" i="27" s="1"/>
  <c r="G55" i="27"/>
  <c r="E55" i="27"/>
  <c r="E54" i="27" s="1"/>
  <c r="E53" i="27" s="1"/>
  <c r="E52" i="27" s="1"/>
  <c r="E51" i="27" s="1"/>
  <c r="D55" i="27"/>
  <c r="D54" i="27" s="1"/>
  <c r="D53" i="27" s="1"/>
  <c r="N54" i="27"/>
  <c r="N53" i="27" s="1"/>
  <c r="N52" i="27" s="1"/>
  <c r="N51" i="27" s="1"/>
  <c r="N50" i="27" s="1"/>
  <c r="K54" i="27"/>
  <c r="J54" i="27"/>
  <c r="G54" i="27"/>
  <c r="K53" i="27"/>
  <c r="G53" i="27"/>
  <c r="O47" i="27"/>
  <c r="C47" i="27" s="1"/>
  <c r="O46" i="27"/>
  <c r="C46" i="27" s="1"/>
  <c r="N45" i="27"/>
  <c r="M45" i="27"/>
  <c r="L44" i="27"/>
  <c r="I44" i="27"/>
  <c r="F44" i="27"/>
  <c r="C44" i="27"/>
  <c r="L43" i="27"/>
  <c r="K43" i="27"/>
  <c r="J43" i="27"/>
  <c r="I43" i="27"/>
  <c r="C43" i="27" s="1"/>
  <c r="H43" i="27"/>
  <c r="G43" i="27"/>
  <c r="F43" i="27"/>
  <c r="E43" i="27"/>
  <c r="D43" i="27"/>
  <c r="F42" i="27"/>
  <c r="F41" i="27" s="1"/>
  <c r="C41" i="27" s="1"/>
  <c r="C42" i="27"/>
  <c r="E41" i="27"/>
  <c r="D41" i="27"/>
  <c r="L40" i="27"/>
  <c r="C40" i="27"/>
  <c r="L39" i="27"/>
  <c r="C39" i="27"/>
  <c r="L38" i="27"/>
  <c r="C38" i="27"/>
  <c r="L37" i="27"/>
  <c r="L36" i="27" s="1"/>
  <c r="C36" i="27" s="1"/>
  <c r="C37" i="27"/>
  <c r="K36" i="27"/>
  <c r="J36" i="27"/>
  <c r="L35" i="27"/>
  <c r="C35" i="27"/>
  <c r="L34" i="27"/>
  <c r="L33" i="27" s="1"/>
  <c r="C33" i="27" s="1"/>
  <c r="C34" i="27"/>
  <c r="K33" i="27"/>
  <c r="J33" i="27"/>
  <c r="L32" i="27"/>
  <c r="C32" i="27"/>
  <c r="L31" i="27"/>
  <c r="K31" i="27"/>
  <c r="K26" i="27" s="1"/>
  <c r="J31" i="27"/>
  <c r="C31" i="27"/>
  <c r="L30" i="27"/>
  <c r="C30" i="27"/>
  <c r="L29" i="27"/>
  <c r="C29" i="27"/>
  <c r="L28" i="27"/>
  <c r="L27" i="27" s="1"/>
  <c r="C28" i="27"/>
  <c r="K27" i="27"/>
  <c r="J27" i="27"/>
  <c r="J26" i="27"/>
  <c r="F25" i="27"/>
  <c r="C25" i="27"/>
  <c r="I24" i="27"/>
  <c r="F24" i="27"/>
  <c r="C24" i="27" s="1"/>
  <c r="O23" i="27"/>
  <c r="L23" i="27"/>
  <c r="I23" i="27"/>
  <c r="C23" i="27" s="1"/>
  <c r="F23" i="27"/>
  <c r="O22" i="27"/>
  <c r="L22" i="27"/>
  <c r="L21" i="27" s="1"/>
  <c r="I22" i="27"/>
  <c r="F22" i="27"/>
  <c r="C22" i="27" s="1"/>
  <c r="O21" i="27"/>
  <c r="O289" i="27" s="1"/>
  <c r="O288" i="27" s="1"/>
  <c r="N21" i="27"/>
  <c r="N289" i="27" s="1"/>
  <c r="N288" i="27" s="1"/>
  <c r="M21" i="27"/>
  <c r="M289" i="27" s="1"/>
  <c r="M288" i="27" s="1"/>
  <c r="K21" i="27"/>
  <c r="K289" i="27" s="1"/>
  <c r="K288" i="27" s="1"/>
  <c r="J21" i="27"/>
  <c r="J289" i="27" s="1"/>
  <c r="J288" i="27" s="1"/>
  <c r="H21" i="27"/>
  <c r="H289" i="27" s="1"/>
  <c r="H288" i="27" s="1"/>
  <c r="G21" i="27"/>
  <c r="G289" i="27" s="1"/>
  <c r="G288" i="27" s="1"/>
  <c r="E21" i="27"/>
  <c r="E289" i="27" s="1"/>
  <c r="E288" i="27" s="1"/>
  <c r="D21" i="27"/>
  <c r="D289" i="27" s="1"/>
  <c r="D288" i="27" s="1"/>
  <c r="N20" i="27"/>
  <c r="J20" i="27"/>
  <c r="H20" i="27"/>
  <c r="D20" i="27"/>
  <c r="O298" i="26"/>
  <c r="L298" i="26"/>
  <c r="I298" i="26"/>
  <c r="C298" i="26" s="1"/>
  <c r="F298" i="26"/>
  <c r="O297" i="26"/>
  <c r="L297" i="26"/>
  <c r="I297" i="26"/>
  <c r="F297" i="26"/>
  <c r="C297" i="26" s="1"/>
  <c r="O296" i="26"/>
  <c r="L296" i="26"/>
  <c r="I296" i="26"/>
  <c r="F296" i="26"/>
  <c r="C296" i="26"/>
  <c r="O295" i="26"/>
  <c r="L295" i="26"/>
  <c r="I295" i="26"/>
  <c r="F295" i="26"/>
  <c r="C295" i="26" s="1"/>
  <c r="O294" i="26"/>
  <c r="L294" i="26"/>
  <c r="I294" i="26"/>
  <c r="C294" i="26" s="1"/>
  <c r="F294" i="26"/>
  <c r="O293" i="26"/>
  <c r="L293" i="26"/>
  <c r="I293" i="26"/>
  <c r="F293" i="26"/>
  <c r="C293" i="26" s="1"/>
  <c r="O292" i="26"/>
  <c r="O290" i="26" s="1"/>
  <c r="L292" i="26"/>
  <c r="I292" i="26"/>
  <c r="F292" i="26"/>
  <c r="C292" i="26"/>
  <c r="O291" i="26"/>
  <c r="L291" i="26"/>
  <c r="L290" i="26" s="1"/>
  <c r="I291" i="26"/>
  <c r="F291" i="26"/>
  <c r="F290" i="26" s="1"/>
  <c r="N290" i="26"/>
  <c r="M290" i="26"/>
  <c r="K290" i="26"/>
  <c r="J290" i="26"/>
  <c r="I290" i="26"/>
  <c r="H290" i="26"/>
  <c r="G290" i="26"/>
  <c r="E290" i="26"/>
  <c r="D290" i="26"/>
  <c r="O285" i="26"/>
  <c r="L285" i="26"/>
  <c r="I285" i="26"/>
  <c r="F285" i="26"/>
  <c r="C285" i="26" s="1"/>
  <c r="O284" i="26"/>
  <c r="O283" i="26" s="1"/>
  <c r="L284" i="26"/>
  <c r="I284" i="26"/>
  <c r="I283" i="26" s="1"/>
  <c r="F284" i="26"/>
  <c r="C284" i="26"/>
  <c r="N283" i="26"/>
  <c r="M283" i="26"/>
  <c r="L283" i="26"/>
  <c r="K283" i="26"/>
  <c r="J283" i="26"/>
  <c r="H283" i="26"/>
  <c r="G283" i="26"/>
  <c r="F283" i="26"/>
  <c r="E283" i="26"/>
  <c r="D283" i="26"/>
  <c r="O282" i="26"/>
  <c r="O281" i="26" s="1"/>
  <c r="L282" i="26"/>
  <c r="I282" i="26"/>
  <c r="C282" i="26" s="1"/>
  <c r="F282" i="26"/>
  <c r="N281" i="26"/>
  <c r="M281" i="26"/>
  <c r="L281" i="26"/>
  <c r="K281" i="26"/>
  <c r="J281" i="26"/>
  <c r="H281" i="26"/>
  <c r="G281" i="26"/>
  <c r="F281" i="26"/>
  <c r="E281" i="26"/>
  <c r="D281" i="26"/>
  <c r="O280" i="26"/>
  <c r="L280" i="26"/>
  <c r="I280" i="26"/>
  <c r="F280" i="26"/>
  <c r="C280" i="26"/>
  <c r="O279" i="26"/>
  <c r="L279" i="26"/>
  <c r="I279" i="26"/>
  <c r="F279" i="26"/>
  <c r="C279" i="26" s="1"/>
  <c r="O278" i="26"/>
  <c r="L278" i="26"/>
  <c r="I278" i="26"/>
  <c r="C278" i="26" s="1"/>
  <c r="F278" i="26"/>
  <c r="O277" i="26"/>
  <c r="L277" i="26"/>
  <c r="L276" i="26" s="1"/>
  <c r="I277" i="26"/>
  <c r="F277" i="26"/>
  <c r="C277" i="26" s="1"/>
  <c r="O276" i="26"/>
  <c r="N276" i="26"/>
  <c r="M276" i="26"/>
  <c r="K276" i="26"/>
  <c r="J276" i="26"/>
  <c r="H276" i="26"/>
  <c r="G276" i="26"/>
  <c r="E276" i="26"/>
  <c r="D276" i="26"/>
  <c r="O275" i="26"/>
  <c r="L275" i="26"/>
  <c r="I275" i="26"/>
  <c r="F275" i="26"/>
  <c r="C275" i="26" s="1"/>
  <c r="O274" i="26"/>
  <c r="L274" i="26"/>
  <c r="I274" i="26"/>
  <c r="C274" i="26" s="1"/>
  <c r="F274" i="26"/>
  <c r="O273" i="26"/>
  <c r="L273" i="26"/>
  <c r="L272" i="26" s="1"/>
  <c r="I273" i="26"/>
  <c r="F273" i="26"/>
  <c r="C273" i="26" s="1"/>
  <c r="O272" i="26"/>
  <c r="O270" i="26" s="1"/>
  <c r="O269" i="26" s="1"/>
  <c r="N272" i="26"/>
  <c r="M272" i="26"/>
  <c r="K272" i="26"/>
  <c r="K270" i="26" s="1"/>
  <c r="K269" i="26" s="1"/>
  <c r="J272" i="26"/>
  <c r="H272" i="26"/>
  <c r="H270" i="26" s="1"/>
  <c r="H269" i="26" s="1"/>
  <c r="G272" i="26"/>
  <c r="G270" i="26" s="1"/>
  <c r="G269" i="26" s="1"/>
  <c r="E272" i="26"/>
  <c r="D272" i="26"/>
  <c r="D270" i="26" s="1"/>
  <c r="D269" i="26" s="1"/>
  <c r="O271" i="26"/>
  <c r="L271" i="26"/>
  <c r="I271" i="26"/>
  <c r="F271" i="26"/>
  <c r="N270" i="26"/>
  <c r="M270" i="26"/>
  <c r="M269" i="26" s="1"/>
  <c r="J270" i="26"/>
  <c r="E270" i="26"/>
  <c r="E269" i="26" s="1"/>
  <c r="N269" i="26"/>
  <c r="J269" i="26"/>
  <c r="O268" i="26"/>
  <c r="L268" i="26"/>
  <c r="I268" i="26"/>
  <c r="F268" i="26"/>
  <c r="C268" i="26"/>
  <c r="O267" i="26"/>
  <c r="L267" i="26"/>
  <c r="I267" i="26"/>
  <c r="F267" i="26"/>
  <c r="C267" i="26" s="1"/>
  <c r="O266" i="26"/>
  <c r="L266" i="26"/>
  <c r="I266" i="26"/>
  <c r="C266" i="26" s="1"/>
  <c r="F266" i="26"/>
  <c r="O265" i="26"/>
  <c r="L265" i="26"/>
  <c r="L264" i="26" s="1"/>
  <c r="I265" i="26"/>
  <c r="F265" i="26"/>
  <c r="C265" i="26" s="1"/>
  <c r="O264" i="26"/>
  <c r="N264" i="26"/>
  <c r="M264" i="26"/>
  <c r="K264" i="26"/>
  <c r="J264" i="26"/>
  <c r="H264" i="26"/>
  <c r="G264" i="26"/>
  <c r="E264" i="26"/>
  <c r="D264" i="26"/>
  <c r="O263" i="26"/>
  <c r="L263" i="26"/>
  <c r="I263" i="26"/>
  <c r="F263" i="26"/>
  <c r="C263" i="26" s="1"/>
  <c r="O262" i="26"/>
  <c r="L262" i="26"/>
  <c r="I262" i="26"/>
  <c r="C262" i="26" s="1"/>
  <c r="F262" i="26"/>
  <c r="O261" i="26"/>
  <c r="L261" i="26"/>
  <c r="L260" i="26" s="1"/>
  <c r="I261" i="26"/>
  <c r="F261" i="26"/>
  <c r="C261" i="26" s="1"/>
  <c r="O260" i="26"/>
  <c r="O259" i="26" s="1"/>
  <c r="N260" i="26"/>
  <c r="M260" i="26"/>
  <c r="M259" i="26" s="1"/>
  <c r="K260" i="26"/>
  <c r="K259" i="26" s="1"/>
  <c r="J260" i="26"/>
  <c r="H260" i="26"/>
  <c r="G260" i="26"/>
  <c r="G259" i="26" s="1"/>
  <c r="E260" i="26"/>
  <c r="E259" i="26" s="1"/>
  <c r="D260" i="26"/>
  <c r="N259" i="26"/>
  <c r="J259" i="26"/>
  <c r="H259" i="26"/>
  <c r="D259" i="26"/>
  <c r="O258" i="26"/>
  <c r="L258" i="26"/>
  <c r="I258" i="26"/>
  <c r="C258" i="26" s="1"/>
  <c r="F258" i="26"/>
  <c r="O257" i="26"/>
  <c r="L257" i="26"/>
  <c r="I257" i="26"/>
  <c r="F257" i="26"/>
  <c r="C257" i="26" s="1"/>
  <c r="O256" i="26"/>
  <c r="L256" i="26"/>
  <c r="I256" i="26"/>
  <c r="F256" i="26"/>
  <c r="C256" i="26"/>
  <c r="O255" i="26"/>
  <c r="L255" i="26"/>
  <c r="I255" i="26"/>
  <c r="F255" i="26"/>
  <c r="C255" i="26" s="1"/>
  <c r="O254" i="26"/>
  <c r="L254" i="26"/>
  <c r="I254" i="26"/>
  <c r="F254" i="26"/>
  <c r="O253" i="26"/>
  <c r="L253" i="26"/>
  <c r="L252" i="26" s="1"/>
  <c r="I253" i="26"/>
  <c r="F253" i="26"/>
  <c r="C253" i="26" s="1"/>
  <c r="O252" i="26"/>
  <c r="O251" i="26" s="1"/>
  <c r="N252" i="26"/>
  <c r="M252" i="26"/>
  <c r="M251" i="26" s="1"/>
  <c r="K252" i="26"/>
  <c r="K251" i="26" s="1"/>
  <c r="J252" i="26"/>
  <c r="H252" i="26"/>
  <c r="G252" i="26"/>
  <c r="G251" i="26" s="1"/>
  <c r="E252" i="26"/>
  <c r="E251" i="26" s="1"/>
  <c r="D252" i="26"/>
  <c r="N251" i="26"/>
  <c r="L251" i="26"/>
  <c r="J251" i="26"/>
  <c r="H251" i="26"/>
  <c r="D251" i="26"/>
  <c r="O250" i="26"/>
  <c r="L250" i="26"/>
  <c r="I250" i="26"/>
  <c r="C250" i="26" s="1"/>
  <c r="F250" i="26"/>
  <c r="O249" i="26"/>
  <c r="L249" i="26"/>
  <c r="I249" i="26"/>
  <c r="F249" i="26"/>
  <c r="C249" i="26" s="1"/>
  <c r="O248" i="26"/>
  <c r="O246" i="26" s="1"/>
  <c r="L248" i="26"/>
  <c r="I248" i="26"/>
  <c r="F248" i="26"/>
  <c r="C248" i="26"/>
  <c r="O247" i="26"/>
  <c r="L247" i="26"/>
  <c r="I247" i="26"/>
  <c r="F247" i="26"/>
  <c r="N246" i="26"/>
  <c r="M246" i="26"/>
  <c r="K246" i="26"/>
  <c r="J246" i="26"/>
  <c r="I246" i="26"/>
  <c r="H246" i="26"/>
  <c r="G246" i="26"/>
  <c r="E246" i="26"/>
  <c r="D246" i="26"/>
  <c r="O245" i="26"/>
  <c r="L245" i="26"/>
  <c r="I245" i="26"/>
  <c r="F245" i="26"/>
  <c r="O244" i="26"/>
  <c r="L244" i="26"/>
  <c r="I244" i="26"/>
  <c r="F244" i="26"/>
  <c r="C244" i="26"/>
  <c r="O243" i="26"/>
  <c r="L243" i="26"/>
  <c r="I243" i="26"/>
  <c r="F243" i="26"/>
  <c r="C243" i="26" s="1"/>
  <c r="O242" i="26"/>
  <c r="L242" i="26"/>
  <c r="I242" i="26"/>
  <c r="C242" i="26" s="1"/>
  <c r="F242" i="26"/>
  <c r="O241" i="26"/>
  <c r="L241" i="26"/>
  <c r="I241" i="26"/>
  <c r="F241" i="26"/>
  <c r="O240" i="26"/>
  <c r="O238" i="26" s="1"/>
  <c r="L240" i="26"/>
  <c r="I240" i="26"/>
  <c r="F240" i="26"/>
  <c r="C240" i="26"/>
  <c r="O239" i="26"/>
  <c r="L239" i="26"/>
  <c r="I239" i="26"/>
  <c r="F239" i="26"/>
  <c r="N238" i="26"/>
  <c r="M238" i="26"/>
  <c r="M231" i="26" s="1"/>
  <c r="K238" i="26"/>
  <c r="J238" i="26"/>
  <c r="I238" i="26"/>
  <c r="H238" i="26"/>
  <c r="G238" i="26"/>
  <c r="E238" i="26"/>
  <c r="E231" i="26" s="1"/>
  <c r="D238" i="26"/>
  <c r="O237" i="26"/>
  <c r="L237" i="26"/>
  <c r="I237" i="26"/>
  <c r="F237" i="26"/>
  <c r="C237" i="26" s="1"/>
  <c r="O236" i="26"/>
  <c r="O235" i="26" s="1"/>
  <c r="L236" i="26"/>
  <c r="I236" i="26"/>
  <c r="I235" i="26" s="1"/>
  <c r="F236" i="26"/>
  <c r="C236" i="26"/>
  <c r="N235" i="26"/>
  <c r="M235" i="26"/>
  <c r="L235" i="26"/>
  <c r="K235" i="26"/>
  <c r="J235" i="26"/>
  <c r="H235" i="26"/>
  <c r="G235" i="26"/>
  <c r="F235" i="26"/>
  <c r="E235" i="26"/>
  <c r="D235" i="26"/>
  <c r="D231" i="26" s="1"/>
  <c r="D230" i="26" s="1"/>
  <c r="O234" i="26"/>
  <c r="O233" i="26" s="1"/>
  <c r="L234" i="26"/>
  <c r="I234" i="26"/>
  <c r="I233" i="26" s="1"/>
  <c r="F234" i="26"/>
  <c r="C234" i="26"/>
  <c r="N233" i="26"/>
  <c r="M233" i="26"/>
  <c r="L233" i="26"/>
  <c r="K233" i="26"/>
  <c r="K231" i="26" s="1"/>
  <c r="J233" i="26"/>
  <c r="J231" i="26" s="1"/>
  <c r="J230" i="26" s="1"/>
  <c r="H233" i="26"/>
  <c r="G233" i="26"/>
  <c r="G231" i="26" s="1"/>
  <c r="G230" i="26" s="1"/>
  <c r="F233" i="26"/>
  <c r="E233" i="26"/>
  <c r="D233" i="26"/>
  <c r="O232" i="26"/>
  <c r="O231" i="26" s="1"/>
  <c r="O230" i="26" s="1"/>
  <c r="L232" i="26"/>
  <c r="I232" i="26"/>
  <c r="F232" i="26"/>
  <c r="C232" i="26"/>
  <c r="N231" i="26"/>
  <c r="N230" i="26" s="1"/>
  <c r="H231" i="26"/>
  <c r="H230" i="26" s="1"/>
  <c r="M230" i="26"/>
  <c r="K230" i="26"/>
  <c r="E230" i="26"/>
  <c r="O229" i="26"/>
  <c r="L229" i="26"/>
  <c r="I229" i="26"/>
  <c r="F229" i="26"/>
  <c r="C229" i="26" s="1"/>
  <c r="O228" i="26"/>
  <c r="O227" i="26" s="1"/>
  <c r="L228" i="26"/>
  <c r="I228" i="26"/>
  <c r="I227" i="26" s="1"/>
  <c r="F228" i="26"/>
  <c r="N227" i="26"/>
  <c r="M227" i="26"/>
  <c r="L227" i="26"/>
  <c r="K227" i="26"/>
  <c r="J227" i="26"/>
  <c r="H227" i="26"/>
  <c r="H204" i="26" s="1"/>
  <c r="G227" i="26"/>
  <c r="F227" i="26"/>
  <c r="E227" i="26"/>
  <c r="D227" i="26"/>
  <c r="O226" i="26"/>
  <c r="L226" i="26"/>
  <c r="I226" i="26"/>
  <c r="F226" i="26"/>
  <c r="C226" i="26"/>
  <c r="O225" i="26"/>
  <c r="L225" i="26"/>
  <c r="I225" i="26"/>
  <c r="F225" i="26"/>
  <c r="C225" i="26" s="1"/>
  <c r="O224" i="26"/>
  <c r="L224" i="26"/>
  <c r="I224" i="26"/>
  <c r="C224" i="26" s="1"/>
  <c r="F224" i="26"/>
  <c r="O223" i="26"/>
  <c r="L223" i="26"/>
  <c r="L216" i="26" s="1"/>
  <c r="I223" i="26"/>
  <c r="F223" i="26"/>
  <c r="O222" i="26"/>
  <c r="L222" i="26"/>
  <c r="I222" i="26"/>
  <c r="C222" i="26" s="1"/>
  <c r="F222" i="26"/>
  <c r="O221" i="26"/>
  <c r="L221" i="26"/>
  <c r="I221" i="26"/>
  <c r="F221" i="26"/>
  <c r="O220" i="26"/>
  <c r="L220" i="26"/>
  <c r="I220" i="26"/>
  <c r="F220" i="26"/>
  <c r="C220" i="26"/>
  <c r="O219" i="26"/>
  <c r="L219" i="26"/>
  <c r="I219" i="26"/>
  <c r="F219" i="26"/>
  <c r="C219" i="26" s="1"/>
  <c r="O218" i="26"/>
  <c r="O216" i="26" s="1"/>
  <c r="L218" i="26"/>
  <c r="I218" i="26"/>
  <c r="F218" i="26"/>
  <c r="C218" i="26"/>
  <c r="O217" i="26"/>
  <c r="L217" i="26"/>
  <c r="I217" i="26"/>
  <c r="F217" i="26"/>
  <c r="N216" i="26"/>
  <c r="M216" i="26"/>
  <c r="M204" i="26" s="1"/>
  <c r="K216" i="26"/>
  <c r="J216" i="26"/>
  <c r="I216" i="26"/>
  <c r="H216" i="26"/>
  <c r="G216" i="26"/>
  <c r="E216" i="26"/>
  <c r="D216" i="26"/>
  <c r="D204" i="26" s="1"/>
  <c r="D195" i="26" s="1"/>
  <c r="D194" i="26" s="1"/>
  <c r="O215" i="26"/>
  <c r="L215" i="26"/>
  <c r="I215" i="26"/>
  <c r="F215" i="26"/>
  <c r="O214" i="26"/>
  <c r="L214" i="26"/>
  <c r="I214" i="26"/>
  <c r="C214" i="26" s="1"/>
  <c r="F214" i="26"/>
  <c r="O213" i="26"/>
  <c r="L213" i="26"/>
  <c r="I213" i="26"/>
  <c r="F213" i="26"/>
  <c r="C213" i="26" s="1"/>
  <c r="O212" i="26"/>
  <c r="L212" i="26"/>
  <c r="I212" i="26"/>
  <c r="F212" i="26"/>
  <c r="C212" i="26"/>
  <c r="O211" i="26"/>
  <c r="L211" i="26"/>
  <c r="I211" i="26"/>
  <c r="F211" i="26"/>
  <c r="C211" i="26" s="1"/>
  <c r="O210" i="26"/>
  <c r="L210" i="26"/>
  <c r="I210" i="26"/>
  <c r="F210" i="26"/>
  <c r="C210" i="26"/>
  <c r="O209" i="26"/>
  <c r="L209" i="26"/>
  <c r="I209" i="26"/>
  <c r="F209" i="26"/>
  <c r="C209" i="26" s="1"/>
  <c r="O208" i="26"/>
  <c r="L208" i="26"/>
  <c r="I208" i="26"/>
  <c r="F208" i="26"/>
  <c r="C208" i="26" s="1"/>
  <c r="O207" i="26"/>
  <c r="L207" i="26"/>
  <c r="I207" i="26"/>
  <c r="F207" i="26"/>
  <c r="O206" i="26"/>
  <c r="O205" i="26" s="1"/>
  <c r="O204" i="26" s="1"/>
  <c r="L206" i="26"/>
  <c r="I206" i="26"/>
  <c r="F206" i="26"/>
  <c r="C206" i="26"/>
  <c r="N205" i="26"/>
  <c r="N204" i="26" s="1"/>
  <c r="M205" i="26"/>
  <c r="L205" i="26"/>
  <c r="K205" i="26"/>
  <c r="J205" i="26"/>
  <c r="J204" i="26" s="1"/>
  <c r="H205" i="26"/>
  <c r="G205" i="26"/>
  <c r="G204" i="26" s="1"/>
  <c r="E205" i="26"/>
  <c r="D205" i="26"/>
  <c r="K204" i="26"/>
  <c r="E204" i="26"/>
  <c r="O203" i="26"/>
  <c r="L203" i="26"/>
  <c r="I203" i="26"/>
  <c r="F203" i="26"/>
  <c r="O202" i="26"/>
  <c r="L202" i="26"/>
  <c r="L196" i="26" s="1"/>
  <c r="I202" i="26"/>
  <c r="C202" i="26" s="1"/>
  <c r="F202" i="26"/>
  <c r="O201" i="26"/>
  <c r="L201" i="26"/>
  <c r="I201" i="26"/>
  <c r="F201" i="26"/>
  <c r="C201" i="26"/>
  <c r="O200" i="26"/>
  <c r="L200" i="26"/>
  <c r="I200" i="26"/>
  <c r="F200" i="26"/>
  <c r="C200" i="26" s="1"/>
  <c r="O199" i="26"/>
  <c r="L199" i="26"/>
  <c r="L198" i="26" s="1"/>
  <c r="I199" i="26"/>
  <c r="I198" i="26" s="1"/>
  <c r="I196" i="26" s="1"/>
  <c r="F199" i="26"/>
  <c r="O198" i="26"/>
  <c r="N198" i="26"/>
  <c r="N196" i="26" s="1"/>
  <c r="M198" i="26"/>
  <c r="K198" i="26"/>
  <c r="J198" i="26"/>
  <c r="J196" i="26" s="1"/>
  <c r="H198" i="26"/>
  <c r="G198" i="26"/>
  <c r="E198" i="26"/>
  <c r="D198" i="26"/>
  <c r="O197" i="26"/>
  <c r="O196" i="26" s="1"/>
  <c r="L197" i="26"/>
  <c r="I197" i="26"/>
  <c r="F197" i="26"/>
  <c r="C197" i="26"/>
  <c r="M196" i="26"/>
  <c r="M195" i="26" s="1"/>
  <c r="M194" i="26" s="1"/>
  <c r="K196" i="26"/>
  <c r="H196" i="26"/>
  <c r="H195" i="26" s="1"/>
  <c r="H194" i="26" s="1"/>
  <c r="G196" i="26"/>
  <c r="E196" i="26"/>
  <c r="D196" i="26"/>
  <c r="N195" i="26"/>
  <c r="N194" i="26" s="1"/>
  <c r="J195" i="26"/>
  <c r="E195" i="26"/>
  <c r="E194" i="26" s="1"/>
  <c r="O193" i="26"/>
  <c r="O192" i="26" s="1"/>
  <c r="L193" i="26"/>
  <c r="I193" i="26"/>
  <c r="F193" i="26"/>
  <c r="F192" i="26" s="1"/>
  <c r="C193" i="26"/>
  <c r="N192" i="26"/>
  <c r="M192" i="26"/>
  <c r="L192" i="26"/>
  <c r="L191" i="26" s="1"/>
  <c r="K192" i="26"/>
  <c r="K191" i="26" s="1"/>
  <c r="J192" i="26"/>
  <c r="I192" i="26"/>
  <c r="H192" i="26"/>
  <c r="H191" i="26" s="1"/>
  <c r="H187" i="26" s="1"/>
  <c r="G192" i="26"/>
  <c r="G191" i="26" s="1"/>
  <c r="E192" i="26"/>
  <c r="D192" i="26"/>
  <c r="N191" i="26"/>
  <c r="M191" i="26"/>
  <c r="J191" i="26"/>
  <c r="J187" i="26" s="1"/>
  <c r="I191" i="26"/>
  <c r="F191" i="26"/>
  <c r="E191" i="26"/>
  <c r="D191" i="26"/>
  <c r="O190" i="26"/>
  <c r="L190" i="26"/>
  <c r="I190" i="26"/>
  <c r="C190" i="26" s="1"/>
  <c r="F190" i="26"/>
  <c r="O189" i="26"/>
  <c r="L189" i="26"/>
  <c r="L188" i="26" s="1"/>
  <c r="L187" i="26" s="1"/>
  <c r="I189" i="26"/>
  <c r="F189" i="26"/>
  <c r="F188" i="26" s="1"/>
  <c r="O188" i="26"/>
  <c r="N188" i="26"/>
  <c r="M188" i="26"/>
  <c r="M187" i="26" s="1"/>
  <c r="K188" i="26"/>
  <c r="K187" i="26" s="1"/>
  <c r="J188" i="26"/>
  <c r="H188" i="26"/>
  <c r="G188" i="26"/>
  <c r="G187" i="26" s="1"/>
  <c r="E188" i="26"/>
  <c r="E187" i="26" s="1"/>
  <c r="D188" i="26"/>
  <c r="N187" i="26"/>
  <c r="F187" i="26"/>
  <c r="D187" i="26"/>
  <c r="O186" i="26"/>
  <c r="L186" i="26"/>
  <c r="C186" i="26" s="1"/>
  <c r="I186" i="26"/>
  <c r="F186" i="26"/>
  <c r="O185" i="26"/>
  <c r="O184" i="26" s="1"/>
  <c r="L185" i="26"/>
  <c r="I185" i="26"/>
  <c r="I184" i="26" s="1"/>
  <c r="F185" i="26"/>
  <c r="N184" i="26"/>
  <c r="M184" i="26"/>
  <c r="L184" i="26"/>
  <c r="K184" i="26"/>
  <c r="J184" i="26"/>
  <c r="H184" i="26"/>
  <c r="G184" i="26"/>
  <c r="F184" i="26"/>
  <c r="E184" i="26"/>
  <c r="D184" i="26"/>
  <c r="O183" i="26"/>
  <c r="L183" i="26"/>
  <c r="I183" i="26"/>
  <c r="F183" i="26"/>
  <c r="C183" i="26"/>
  <c r="O182" i="26"/>
  <c r="L182" i="26"/>
  <c r="I182" i="26"/>
  <c r="F182" i="26"/>
  <c r="C182" i="26" s="1"/>
  <c r="O181" i="26"/>
  <c r="L181" i="26"/>
  <c r="I181" i="26"/>
  <c r="C181" i="26" s="1"/>
  <c r="F181" i="26"/>
  <c r="O180" i="26"/>
  <c r="L180" i="26"/>
  <c r="L179" i="26" s="1"/>
  <c r="I180" i="26"/>
  <c r="F180" i="26"/>
  <c r="F179" i="26" s="1"/>
  <c r="O179" i="26"/>
  <c r="N179" i="26"/>
  <c r="M179" i="26"/>
  <c r="K179" i="26"/>
  <c r="J179" i="26"/>
  <c r="H179" i="26"/>
  <c r="G179" i="26"/>
  <c r="E179" i="26"/>
  <c r="D179" i="26"/>
  <c r="O178" i="26"/>
  <c r="L178" i="26"/>
  <c r="I178" i="26"/>
  <c r="F178" i="26"/>
  <c r="C178" i="26" s="1"/>
  <c r="O177" i="26"/>
  <c r="L177" i="26"/>
  <c r="I177" i="26"/>
  <c r="C177" i="26" s="1"/>
  <c r="F177" i="26"/>
  <c r="O176" i="26"/>
  <c r="L176" i="26"/>
  <c r="L175" i="26" s="1"/>
  <c r="L174" i="26" s="1"/>
  <c r="L173" i="26" s="1"/>
  <c r="I176" i="26"/>
  <c r="F176" i="26"/>
  <c r="F175" i="26" s="1"/>
  <c r="O175" i="26"/>
  <c r="O174" i="26" s="1"/>
  <c r="O173" i="26" s="1"/>
  <c r="N175" i="26"/>
  <c r="M175" i="26"/>
  <c r="M174" i="26" s="1"/>
  <c r="M173" i="26" s="1"/>
  <c r="K175" i="26"/>
  <c r="K174" i="26" s="1"/>
  <c r="K173" i="26" s="1"/>
  <c r="J175" i="26"/>
  <c r="H175" i="26"/>
  <c r="G175" i="26"/>
  <c r="G174" i="26" s="1"/>
  <c r="G173" i="26" s="1"/>
  <c r="E175" i="26"/>
  <c r="E174" i="26" s="1"/>
  <c r="E173" i="26" s="1"/>
  <c r="D175" i="26"/>
  <c r="N174" i="26"/>
  <c r="N173" i="26" s="1"/>
  <c r="J174" i="26"/>
  <c r="J173" i="26" s="1"/>
  <c r="H174" i="26"/>
  <c r="H173" i="26" s="1"/>
  <c r="D174" i="26"/>
  <c r="D173" i="26" s="1"/>
  <c r="O172" i="26"/>
  <c r="L172" i="26"/>
  <c r="I172" i="26"/>
  <c r="F172" i="26"/>
  <c r="C172" i="26" s="1"/>
  <c r="O171" i="26"/>
  <c r="L171" i="26"/>
  <c r="I171" i="26"/>
  <c r="F171" i="26"/>
  <c r="C171" i="26"/>
  <c r="O170" i="26"/>
  <c r="L170" i="26"/>
  <c r="I170" i="26"/>
  <c r="F170" i="26"/>
  <c r="C170" i="26" s="1"/>
  <c r="O169" i="26"/>
  <c r="L169" i="26"/>
  <c r="I169" i="26"/>
  <c r="C169" i="26" s="1"/>
  <c r="F169" i="26"/>
  <c r="O168" i="26"/>
  <c r="L168" i="26"/>
  <c r="I168" i="26"/>
  <c r="F168" i="26"/>
  <c r="C168" i="26" s="1"/>
  <c r="O167" i="26"/>
  <c r="O166" i="26" s="1"/>
  <c r="O165" i="26" s="1"/>
  <c r="L167" i="26"/>
  <c r="I167" i="26"/>
  <c r="I166" i="26" s="1"/>
  <c r="I165" i="26" s="1"/>
  <c r="F167" i="26"/>
  <c r="C167" i="26"/>
  <c r="N166" i="26"/>
  <c r="N165" i="26" s="1"/>
  <c r="M166" i="26"/>
  <c r="L166" i="26"/>
  <c r="L165" i="26" s="1"/>
  <c r="K166" i="26"/>
  <c r="J166" i="26"/>
  <c r="J165" i="26" s="1"/>
  <c r="H166" i="26"/>
  <c r="H165" i="26" s="1"/>
  <c r="G166" i="26"/>
  <c r="E166" i="26"/>
  <c r="D166" i="26"/>
  <c r="D165" i="26" s="1"/>
  <c r="M165" i="26"/>
  <c r="K165" i="26"/>
  <c r="G165" i="26"/>
  <c r="E165" i="26"/>
  <c r="O164" i="26"/>
  <c r="L164" i="26"/>
  <c r="I164" i="26"/>
  <c r="F164" i="26"/>
  <c r="C164" i="26" s="1"/>
  <c r="O163" i="26"/>
  <c r="L163" i="26"/>
  <c r="I163" i="26"/>
  <c r="F163" i="26"/>
  <c r="C163" i="26"/>
  <c r="O162" i="26"/>
  <c r="L162" i="26"/>
  <c r="I162" i="26"/>
  <c r="F162" i="26"/>
  <c r="C162" i="26" s="1"/>
  <c r="O161" i="26"/>
  <c r="O160" i="26" s="1"/>
  <c r="L161" i="26"/>
  <c r="I161" i="26"/>
  <c r="I160" i="26" s="1"/>
  <c r="F161" i="26"/>
  <c r="N160" i="26"/>
  <c r="M160" i="26"/>
  <c r="L160" i="26"/>
  <c r="K160" i="26"/>
  <c r="J160" i="26"/>
  <c r="H160" i="26"/>
  <c r="G160" i="26"/>
  <c r="F160" i="26"/>
  <c r="E160" i="26"/>
  <c r="D160" i="26"/>
  <c r="O159" i="26"/>
  <c r="L159" i="26"/>
  <c r="I159" i="26"/>
  <c r="F159" i="26"/>
  <c r="C159" i="26"/>
  <c r="O158" i="26"/>
  <c r="L158" i="26"/>
  <c r="I158" i="26"/>
  <c r="F158" i="26"/>
  <c r="C158" i="26" s="1"/>
  <c r="O157" i="26"/>
  <c r="L157" i="26"/>
  <c r="I157" i="26"/>
  <c r="C157" i="26" s="1"/>
  <c r="F157" i="26"/>
  <c r="O156" i="26"/>
  <c r="L156" i="26"/>
  <c r="I156" i="26"/>
  <c r="F156" i="26"/>
  <c r="C156" i="26" s="1"/>
  <c r="O155" i="26"/>
  <c r="L155" i="26"/>
  <c r="I155" i="26"/>
  <c r="F155" i="26"/>
  <c r="C155" i="26"/>
  <c r="O154" i="26"/>
  <c r="L154" i="26"/>
  <c r="I154" i="26"/>
  <c r="F154" i="26"/>
  <c r="C154" i="26" s="1"/>
  <c r="O153" i="26"/>
  <c r="L153" i="26"/>
  <c r="I153" i="26"/>
  <c r="C153" i="26" s="1"/>
  <c r="F153" i="26"/>
  <c r="O152" i="26"/>
  <c r="L152" i="26"/>
  <c r="L151" i="26" s="1"/>
  <c r="I152" i="26"/>
  <c r="F152" i="26"/>
  <c r="F151" i="26" s="1"/>
  <c r="O151" i="26"/>
  <c r="N151" i="26"/>
  <c r="M151" i="26"/>
  <c r="K151" i="26"/>
  <c r="J151" i="26"/>
  <c r="H151" i="26"/>
  <c r="G151" i="26"/>
  <c r="E151" i="26"/>
  <c r="D151" i="26"/>
  <c r="O150" i="26"/>
  <c r="L150" i="26"/>
  <c r="I150" i="26"/>
  <c r="F150" i="26"/>
  <c r="C150" i="26" s="1"/>
  <c r="O149" i="26"/>
  <c r="L149" i="26"/>
  <c r="I149" i="26"/>
  <c r="C149" i="26" s="1"/>
  <c r="F149" i="26"/>
  <c r="O148" i="26"/>
  <c r="L148" i="26"/>
  <c r="L144" i="26" s="1"/>
  <c r="I148" i="26"/>
  <c r="F148" i="26"/>
  <c r="C148" i="26" s="1"/>
  <c r="O147" i="26"/>
  <c r="L147" i="26"/>
  <c r="I147" i="26"/>
  <c r="F147" i="26"/>
  <c r="C147" i="26"/>
  <c r="O146" i="26"/>
  <c r="L146" i="26"/>
  <c r="I146" i="26"/>
  <c r="F146" i="26"/>
  <c r="C146" i="26" s="1"/>
  <c r="O145" i="26"/>
  <c r="O144" i="26" s="1"/>
  <c r="L145" i="26"/>
  <c r="I145" i="26"/>
  <c r="I144" i="26" s="1"/>
  <c r="F145" i="26"/>
  <c r="N144" i="26"/>
  <c r="M144" i="26"/>
  <c r="K144" i="26"/>
  <c r="J144" i="26"/>
  <c r="H144" i="26"/>
  <c r="G144" i="26"/>
  <c r="F144" i="26"/>
  <c r="C144" i="26" s="1"/>
  <c r="E144" i="26"/>
  <c r="D144" i="26"/>
  <c r="O143" i="26"/>
  <c r="O141" i="26" s="1"/>
  <c r="L143" i="26"/>
  <c r="I143" i="26"/>
  <c r="F143" i="26"/>
  <c r="C143" i="26"/>
  <c r="O142" i="26"/>
  <c r="L142" i="26"/>
  <c r="L141" i="26" s="1"/>
  <c r="I142" i="26"/>
  <c r="F142" i="26"/>
  <c r="C142" i="26" s="1"/>
  <c r="N141" i="26"/>
  <c r="M141" i="26"/>
  <c r="K141" i="26"/>
  <c r="J141" i="26"/>
  <c r="I141" i="26"/>
  <c r="H141" i="26"/>
  <c r="G141" i="26"/>
  <c r="E141" i="26"/>
  <c r="D141" i="26"/>
  <c r="O140" i="26"/>
  <c r="L140" i="26"/>
  <c r="I140" i="26"/>
  <c r="F140" i="26"/>
  <c r="C140" i="26" s="1"/>
  <c r="O139" i="26"/>
  <c r="L139" i="26"/>
  <c r="I139" i="26"/>
  <c r="F139" i="26"/>
  <c r="C139" i="26"/>
  <c r="O138" i="26"/>
  <c r="L138" i="26"/>
  <c r="I138" i="26"/>
  <c r="F138" i="26"/>
  <c r="C138" i="26" s="1"/>
  <c r="O137" i="26"/>
  <c r="O136" i="26" s="1"/>
  <c r="L137" i="26"/>
  <c r="I137" i="26"/>
  <c r="I136" i="26" s="1"/>
  <c r="F137" i="26"/>
  <c r="N136" i="26"/>
  <c r="N130" i="26" s="1"/>
  <c r="M136" i="26"/>
  <c r="L136" i="26"/>
  <c r="K136" i="26"/>
  <c r="J136" i="26"/>
  <c r="J130" i="26" s="1"/>
  <c r="H136" i="26"/>
  <c r="G136" i="26"/>
  <c r="F136" i="26"/>
  <c r="E136" i="26"/>
  <c r="D136" i="26"/>
  <c r="O135" i="26"/>
  <c r="L135" i="26"/>
  <c r="I135" i="26"/>
  <c r="F135" i="26"/>
  <c r="C135" i="26"/>
  <c r="O134" i="26"/>
  <c r="L134" i="26"/>
  <c r="I134" i="26"/>
  <c r="F134" i="26"/>
  <c r="C134" i="26" s="1"/>
  <c r="O133" i="26"/>
  <c r="L133" i="26"/>
  <c r="I133" i="26"/>
  <c r="C133" i="26" s="1"/>
  <c r="F133" i="26"/>
  <c r="O132" i="26"/>
  <c r="L132" i="26"/>
  <c r="L131" i="26" s="1"/>
  <c r="I132" i="26"/>
  <c r="F132" i="26"/>
  <c r="F131" i="26" s="1"/>
  <c r="O131" i="26"/>
  <c r="O130" i="26" s="1"/>
  <c r="N131" i="26"/>
  <c r="M131" i="26"/>
  <c r="M130" i="26" s="1"/>
  <c r="K131" i="26"/>
  <c r="K130" i="26" s="1"/>
  <c r="J131" i="26"/>
  <c r="H131" i="26"/>
  <c r="G131" i="26"/>
  <c r="G130" i="26" s="1"/>
  <c r="E131" i="26"/>
  <c r="E130" i="26" s="1"/>
  <c r="D131" i="26"/>
  <c r="H130" i="26"/>
  <c r="D130" i="26"/>
  <c r="O129" i="26"/>
  <c r="O128" i="26" s="1"/>
  <c r="L129" i="26"/>
  <c r="I129" i="26"/>
  <c r="I128" i="26" s="1"/>
  <c r="F129" i="26"/>
  <c r="N128" i="26"/>
  <c r="M128" i="26"/>
  <c r="L128" i="26"/>
  <c r="K128" i="26"/>
  <c r="J128" i="26"/>
  <c r="H128" i="26"/>
  <c r="G128" i="26"/>
  <c r="F128" i="26"/>
  <c r="E128" i="26"/>
  <c r="D128" i="26"/>
  <c r="O127" i="26"/>
  <c r="L127" i="26"/>
  <c r="I127" i="26"/>
  <c r="F127" i="26"/>
  <c r="C127" i="26"/>
  <c r="O126" i="26"/>
  <c r="L126" i="26"/>
  <c r="I126" i="26"/>
  <c r="F126" i="26"/>
  <c r="C126" i="26" s="1"/>
  <c r="O125" i="26"/>
  <c r="L125" i="26"/>
  <c r="I125" i="26"/>
  <c r="C125" i="26" s="1"/>
  <c r="F125" i="26"/>
  <c r="O124" i="26"/>
  <c r="L124" i="26"/>
  <c r="I124" i="26"/>
  <c r="F124" i="26"/>
  <c r="C124" i="26" s="1"/>
  <c r="O123" i="26"/>
  <c r="O122" i="26" s="1"/>
  <c r="L123" i="26"/>
  <c r="I123" i="26"/>
  <c r="I122" i="26" s="1"/>
  <c r="F123" i="26"/>
  <c r="C123" i="26"/>
  <c r="N122" i="26"/>
  <c r="M122" i="26"/>
  <c r="L122" i="26"/>
  <c r="K122" i="26"/>
  <c r="J122" i="26"/>
  <c r="H122" i="26"/>
  <c r="G122" i="26"/>
  <c r="E122" i="26"/>
  <c r="D122" i="26"/>
  <c r="O121" i="26"/>
  <c r="L121" i="26"/>
  <c r="I121" i="26"/>
  <c r="C121" i="26" s="1"/>
  <c r="F121" i="26"/>
  <c r="O120" i="26"/>
  <c r="L120" i="26"/>
  <c r="L116" i="26" s="1"/>
  <c r="I120" i="26"/>
  <c r="F120" i="26"/>
  <c r="C120" i="26" s="1"/>
  <c r="O119" i="26"/>
  <c r="L119" i="26"/>
  <c r="I119" i="26"/>
  <c r="F119" i="26"/>
  <c r="C119" i="26"/>
  <c r="O118" i="26"/>
  <c r="L118" i="26"/>
  <c r="I118" i="26"/>
  <c r="F118" i="26"/>
  <c r="C118" i="26" s="1"/>
  <c r="O117" i="26"/>
  <c r="O116" i="26" s="1"/>
  <c r="L117" i="26"/>
  <c r="I117" i="26"/>
  <c r="I116" i="26" s="1"/>
  <c r="F117" i="26"/>
  <c r="N116" i="26"/>
  <c r="M116" i="26"/>
  <c r="K116" i="26"/>
  <c r="J116" i="26"/>
  <c r="H116" i="26"/>
  <c r="G116" i="26"/>
  <c r="F116" i="26"/>
  <c r="C116" i="26" s="1"/>
  <c r="E116" i="26"/>
  <c r="D116" i="26"/>
  <c r="O115" i="26"/>
  <c r="L115" i="26"/>
  <c r="I115" i="26"/>
  <c r="F115" i="26"/>
  <c r="C115" i="26"/>
  <c r="O114" i="26"/>
  <c r="L114" i="26"/>
  <c r="I114" i="26"/>
  <c r="F114" i="26"/>
  <c r="C114" i="26" s="1"/>
  <c r="O113" i="26"/>
  <c r="O112" i="26" s="1"/>
  <c r="L113" i="26"/>
  <c r="I113" i="26"/>
  <c r="I112" i="26" s="1"/>
  <c r="F113" i="26"/>
  <c r="N112" i="26"/>
  <c r="M112" i="26"/>
  <c r="L112" i="26"/>
  <c r="K112" i="26"/>
  <c r="J112" i="26"/>
  <c r="H112" i="26"/>
  <c r="G112" i="26"/>
  <c r="F112" i="26"/>
  <c r="E112" i="26"/>
  <c r="D112" i="26"/>
  <c r="O111" i="26"/>
  <c r="L111" i="26"/>
  <c r="I111" i="26"/>
  <c r="F111" i="26"/>
  <c r="C111" i="26"/>
  <c r="O110" i="26"/>
  <c r="L110" i="26"/>
  <c r="I110" i="26"/>
  <c r="F110" i="26"/>
  <c r="C110" i="26" s="1"/>
  <c r="O109" i="26"/>
  <c r="L109" i="26"/>
  <c r="I109" i="26"/>
  <c r="C109" i="26" s="1"/>
  <c r="F109" i="26"/>
  <c r="O108" i="26"/>
  <c r="L108" i="26"/>
  <c r="I108" i="26"/>
  <c r="F108" i="26"/>
  <c r="C108" i="26" s="1"/>
  <c r="O107" i="26"/>
  <c r="L107" i="26"/>
  <c r="I107" i="26"/>
  <c r="F107" i="26"/>
  <c r="C107" i="26"/>
  <c r="O106" i="26"/>
  <c r="L106" i="26"/>
  <c r="I106" i="26"/>
  <c r="F106" i="26"/>
  <c r="C106" i="26" s="1"/>
  <c r="O105" i="26"/>
  <c r="L105" i="26"/>
  <c r="I105" i="26"/>
  <c r="C105" i="26" s="1"/>
  <c r="F105" i="26"/>
  <c r="O104" i="26"/>
  <c r="L104" i="26"/>
  <c r="L103" i="26" s="1"/>
  <c r="I104" i="26"/>
  <c r="F104" i="26"/>
  <c r="F103" i="26" s="1"/>
  <c r="O103" i="26"/>
  <c r="N103" i="26"/>
  <c r="M103" i="26"/>
  <c r="K103" i="26"/>
  <c r="J103" i="26"/>
  <c r="H103" i="26"/>
  <c r="G103" i="26"/>
  <c r="E103" i="26"/>
  <c r="D103" i="26"/>
  <c r="O102" i="26"/>
  <c r="L102" i="26"/>
  <c r="I102" i="26"/>
  <c r="F102" i="26"/>
  <c r="C102" i="26" s="1"/>
  <c r="O101" i="26"/>
  <c r="L101" i="26"/>
  <c r="I101" i="26"/>
  <c r="C101" i="26" s="1"/>
  <c r="F101" i="26"/>
  <c r="O100" i="26"/>
  <c r="L100" i="26"/>
  <c r="I100" i="26"/>
  <c r="F100" i="26"/>
  <c r="C100" i="26" s="1"/>
  <c r="O99" i="26"/>
  <c r="O95" i="26" s="1"/>
  <c r="L99" i="26"/>
  <c r="I99" i="26"/>
  <c r="F99" i="26"/>
  <c r="C99" i="26"/>
  <c r="O98" i="26"/>
  <c r="L98" i="26"/>
  <c r="I98" i="26"/>
  <c r="F98" i="26"/>
  <c r="C98" i="26" s="1"/>
  <c r="O97" i="26"/>
  <c r="L97" i="26"/>
  <c r="I97" i="26"/>
  <c r="F97" i="26"/>
  <c r="O96" i="26"/>
  <c r="L96" i="26"/>
  <c r="L95" i="26" s="1"/>
  <c r="I96" i="26"/>
  <c r="F96" i="26"/>
  <c r="N95" i="26"/>
  <c r="M95" i="26"/>
  <c r="K95" i="26"/>
  <c r="J95" i="26"/>
  <c r="H95" i="26"/>
  <c r="G95" i="26"/>
  <c r="G83" i="26" s="1"/>
  <c r="G75" i="26" s="1"/>
  <c r="E95" i="26"/>
  <c r="D95" i="26"/>
  <c r="O94" i="26"/>
  <c r="L94" i="26"/>
  <c r="I94" i="26"/>
  <c r="F94" i="26"/>
  <c r="C94" i="26" s="1"/>
  <c r="O93" i="26"/>
  <c r="L93" i="26"/>
  <c r="I93" i="26"/>
  <c r="C93" i="26" s="1"/>
  <c r="F93" i="26"/>
  <c r="O92" i="26"/>
  <c r="L92" i="26"/>
  <c r="I92" i="26"/>
  <c r="F92" i="26"/>
  <c r="C92" i="26" s="1"/>
  <c r="O91" i="26"/>
  <c r="O89" i="26" s="1"/>
  <c r="L91" i="26"/>
  <c r="I91" i="26"/>
  <c r="F91" i="26"/>
  <c r="C91" i="26"/>
  <c r="O90" i="26"/>
  <c r="L90" i="26"/>
  <c r="I90" i="26"/>
  <c r="F90" i="26"/>
  <c r="N89" i="26"/>
  <c r="M89" i="26"/>
  <c r="K89" i="26"/>
  <c r="J89" i="26"/>
  <c r="I89" i="26"/>
  <c r="H89" i="26"/>
  <c r="G89" i="26"/>
  <c r="E89" i="26"/>
  <c r="D89" i="26"/>
  <c r="O88" i="26"/>
  <c r="L88" i="26"/>
  <c r="I88" i="26"/>
  <c r="F88" i="26"/>
  <c r="O87" i="26"/>
  <c r="L87" i="26"/>
  <c r="I87" i="26"/>
  <c r="C87" i="26" s="1"/>
  <c r="F87" i="26"/>
  <c r="O86" i="26"/>
  <c r="L86" i="26"/>
  <c r="L84" i="26" s="1"/>
  <c r="I86" i="26"/>
  <c r="F86" i="26"/>
  <c r="O85" i="26"/>
  <c r="O84" i="26" s="1"/>
  <c r="O83" i="26" s="1"/>
  <c r="L85" i="26"/>
  <c r="I85" i="26"/>
  <c r="F85" i="26"/>
  <c r="C85" i="26"/>
  <c r="N84" i="26"/>
  <c r="N83" i="26" s="1"/>
  <c r="M84" i="26"/>
  <c r="K84" i="26"/>
  <c r="J84" i="26"/>
  <c r="J83" i="26" s="1"/>
  <c r="J75" i="26" s="1"/>
  <c r="H84" i="26"/>
  <c r="H83" i="26" s="1"/>
  <c r="G84" i="26"/>
  <c r="F84" i="26"/>
  <c r="E84" i="26"/>
  <c r="D84" i="26"/>
  <c r="D83" i="26" s="1"/>
  <c r="M83" i="26"/>
  <c r="K83" i="26"/>
  <c r="E83" i="26"/>
  <c r="O82" i="26"/>
  <c r="L82" i="26"/>
  <c r="I82" i="26"/>
  <c r="F82" i="26"/>
  <c r="C82" i="26" s="1"/>
  <c r="O81" i="26"/>
  <c r="O80" i="26" s="1"/>
  <c r="L81" i="26"/>
  <c r="I81" i="26"/>
  <c r="I80" i="26" s="1"/>
  <c r="F81" i="26"/>
  <c r="N80" i="26"/>
  <c r="M80" i="26"/>
  <c r="L80" i="26"/>
  <c r="L76" i="26" s="1"/>
  <c r="K80" i="26"/>
  <c r="J80" i="26"/>
  <c r="H80" i="26"/>
  <c r="G80" i="26"/>
  <c r="E80" i="26"/>
  <c r="D80" i="26"/>
  <c r="D76" i="26" s="1"/>
  <c r="D75" i="26" s="1"/>
  <c r="O79" i="26"/>
  <c r="O77" i="26" s="1"/>
  <c r="O76" i="26" s="1"/>
  <c r="L79" i="26"/>
  <c r="I79" i="26"/>
  <c r="F79" i="26"/>
  <c r="C79" i="26"/>
  <c r="O78" i="26"/>
  <c r="L78" i="26"/>
  <c r="L77" i="26" s="1"/>
  <c r="I78" i="26"/>
  <c r="F78" i="26"/>
  <c r="N77" i="26"/>
  <c r="M77" i="26"/>
  <c r="M76" i="26" s="1"/>
  <c r="K77" i="26"/>
  <c r="K76" i="26" s="1"/>
  <c r="K75" i="26" s="1"/>
  <c r="J77" i="26"/>
  <c r="I77" i="26"/>
  <c r="H77" i="26"/>
  <c r="G77" i="26"/>
  <c r="G76" i="26" s="1"/>
  <c r="E77" i="26"/>
  <c r="E76" i="26" s="1"/>
  <c r="E75" i="26" s="1"/>
  <c r="D77" i="26"/>
  <c r="N76" i="26"/>
  <c r="J76" i="26"/>
  <c r="H76" i="26"/>
  <c r="H75" i="26" s="1"/>
  <c r="N75" i="26"/>
  <c r="M75" i="26"/>
  <c r="O74" i="26"/>
  <c r="L74" i="26"/>
  <c r="I74" i="26"/>
  <c r="F74" i="26"/>
  <c r="C74" i="26"/>
  <c r="O73" i="26"/>
  <c r="L73" i="26"/>
  <c r="I73" i="26"/>
  <c r="F73" i="26"/>
  <c r="C73" i="26" s="1"/>
  <c r="O72" i="26"/>
  <c r="L72" i="26"/>
  <c r="I72" i="26"/>
  <c r="F72" i="26"/>
  <c r="O71" i="26"/>
  <c r="L71" i="26"/>
  <c r="I71" i="26"/>
  <c r="C71" i="26" s="1"/>
  <c r="F71" i="26"/>
  <c r="O70" i="26"/>
  <c r="L70" i="26"/>
  <c r="C70" i="26" s="1"/>
  <c r="I70" i="26"/>
  <c r="F70" i="26"/>
  <c r="O69" i="26"/>
  <c r="N69" i="26"/>
  <c r="M69" i="26"/>
  <c r="K69" i="26"/>
  <c r="J69" i="26"/>
  <c r="H69" i="26"/>
  <c r="H67" i="26" s="1"/>
  <c r="G69" i="26"/>
  <c r="G67" i="26" s="1"/>
  <c r="E69" i="26"/>
  <c r="D69" i="26"/>
  <c r="D67" i="26" s="1"/>
  <c r="O68" i="26"/>
  <c r="L68" i="26"/>
  <c r="I68" i="26"/>
  <c r="F68" i="26"/>
  <c r="C68" i="26" s="1"/>
  <c r="O67" i="26"/>
  <c r="N67" i="26"/>
  <c r="M67" i="26"/>
  <c r="K67" i="26"/>
  <c r="J67" i="26"/>
  <c r="E67" i="26"/>
  <c r="E53" i="26" s="1"/>
  <c r="E52" i="26" s="1"/>
  <c r="E51" i="26" s="1"/>
  <c r="O66" i="26"/>
  <c r="L66" i="26"/>
  <c r="I66" i="26"/>
  <c r="F66" i="26"/>
  <c r="C66" i="26" s="1"/>
  <c r="O65" i="26"/>
  <c r="L65" i="26"/>
  <c r="I65" i="26"/>
  <c r="F65" i="26"/>
  <c r="C65" i="26"/>
  <c r="O64" i="26"/>
  <c r="L64" i="26"/>
  <c r="I64" i="26"/>
  <c r="F64" i="26"/>
  <c r="C64" i="26" s="1"/>
  <c r="O63" i="26"/>
  <c r="L63" i="26"/>
  <c r="I63" i="26"/>
  <c r="F63" i="26"/>
  <c r="C63" i="26"/>
  <c r="O62" i="26"/>
  <c r="L62" i="26"/>
  <c r="I62" i="26"/>
  <c r="F62" i="26"/>
  <c r="C62" i="26" s="1"/>
  <c r="O61" i="26"/>
  <c r="L61" i="26"/>
  <c r="I61" i="26"/>
  <c r="F61" i="26"/>
  <c r="C61" i="26" s="1"/>
  <c r="O60" i="26"/>
  <c r="L60" i="26"/>
  <c r="I60" i="26"/>
  <c r="F60" i="26"/>
  <c r="O59" i="26"/>
  <c r="L59" i="26"/>
  <c r="I59" i="26"/>
  <c r="F59" i="26"/>
  <c r="C59" i="26"/>
  <c r="O58" i="26"/>
  <c r="N58" i="26"/>
  <c r="N54" i="26" s="1"/>
  <c r="N53" i="26" s="1"/>
  <c r="N52" i="26" s="1"/>
  <c r="N51" i="26" s="1"/>
  <c r="N50" i="26" s="1"/>
  <c r="M58" i="26"/>
  <c r="L58" i="26"/>
  <c r="K58" i="26"/>
  <c r="J58" i="26"/>
  <c r="H58" i="26"/>
  <c r="G58" i="26"/>
  <c r="F58" i="26"/>
  <c r="E58" i="26"/>
  <c r="D58" i="26"/>
  <c r="O57" i="26"/>
  <c r="O55" i="26" s="1"/>
  <c r="O54" i="26" s="1"/>
  <c r="O53" i="26" s="1"/>
  <c r="L57" i="26"/>
  <c r="I57" i="26"/>
  <c r="F57" i="26"/>
  <c r="C57" i="26" s="1"/>
  <c r="O56" i="26"/>
  <c r="L56" i="26"/>
  <c r="L55" i="26" s="1"/>
  <c r="I56" i="26"/>
  <c r="I55" i="26" s="1"/>
  <c r="F56" i="26"/>
  <c r="F55" i="26" s="1"/>
  <c r="N55" i="26"/>
  <c r="M55" i="26"/>
  <c r="M54" i="26" s="1"/>
  <c r="K55" i="26"/>
  <c r="J55" i="26"/>
  <c r="H55" i="26"/>
  <c r="G55" i="26"/>
  <c r="E55" i="26"/>
  <c r="E54" i="26" s="1"/>
  <c r="D55" i="26"/>
  <c r="L54" i="26"/>
  <c r="K54" i="26"/>
  <c r="K53" i="26" s="1"/>
  <c r="K52" i="26" s="1"/>
  <c r="J54" i="26"/>
  <c r="H54" i="26"/>
  <c r="G54" i="26"/>
  <c r="D54" i="26"/>
  <c r="M53" i="26"/>
  <c r="M52" i="26" s="1"/>
  <c r="M51" i="26" s="1"/>
  <c r="M50" i="26" s="1"/>
  <c r="H53" i="26"/>
  <c r="H52" i="26" s="1"/>
  <c r="H51" i="26" s="1"/>
  <c r="D53" i="26"/>
  <c r="O47" i="26"/>
  <c r="C47" i="26" s="1"/>
  <c r="O46" i="26"/>
  <c r="C46" i="26" s="1"/>
  <c r="N45" i="26"/>
  <c r="M45" i="26"/>
  <c r="L44" i="26"/>
  <c r="I44" i="26"/>
  <c r="F44" i="26"/>
  <c r="C44" i="26" s="1"/>
  <c r="L43" i="26"/>
  <c r="K43" i="26"/>
  <c r="J43" i="26"/>
  <c r="I43" i="26"/>
  <c r="H43" i="26"/>
  <c r="G43" i="26"/>
  <c r="F43" i="26"/>
  <c r="C43" i="26" s="1"/>
  <c r="E43" i="26"/>
  <c r="E20" i="26" s="1"/>
  <c r="D43" i="26"/>
  <c r="F42" i="26"/>
  <c r="C42" i="26"/>
  <c r="F41" i="26"/>
  <c r="E41" i="26"/>
  <c r="D41" i="26"/>
  <c r="C41" i="26"/>
  <c r="L40" i="26"/>
  <c r="C40" i="26" s="1"/>
  <c r="L39" i="26"/>
  <c r="C39" i="26" s="1"/>
  <c r="L38" i="26"/>
  <c r="C38" i="26" s="1"/>
  <c r="L37" i="26"/>
  <c r="C37" i="26" s="1"/>
  <c r="K36" i="26"/>
  <c r="J36" i="26"/>
  <c r="L35" i="26"/>
  <c r="C35" i="26" s="1"/>
  <c r="L34" i="26"/>
  <c r="C34" i="26" s="1"/>
  <c r="K33" i="26"/>
  <c r="J33" i="26"/>
  <c r="L32" i="26"/>
  <c r="C32" i="26" s="1"/>
  <c r="K31" i="26"/>
  <c r="K26" i="26" s="1"/>
  <c r="K20" i="26" s="1"/>
  <c r="J31" i="26"/>
  <c r="L30" i="26"/>
  <c r="C30" i="26" s="1"/>
  <c r="L29" i="26"/>
  <c r="C29" i="26" s="1"/>
  <c r="L28" i="26"/>
  <c r="C28" i="26" s="1"/>
  <c r="K27" i="26"/>
  <c r="J27" i="26"/>
  <c r="J26" i="26"/>
  <c r="F25" i="26"/>
  <c r="C25" i="26" s="1"/>
  <c r="I24" i="26"/>
  <c r="F24" i="26"/>
  <c r="C24" i="26" s="1"/>
  <c r="O23" i="26"/>
  <c r="L23" i="26"/>
  <c r="I23" i="26"/>
  <c r="F23" i="26"/>
  <c r="F21" i="26" s="1"/>
  <c r="O22" i="26"/>
  <c r="O21" i="26" s="1"/>
  <c r="L22" i="26"/>
  <c r="I22" i="26"/>
  <c r="I21" i="26" s="1"/>
  <c r="I289" i="26" s="1"/>
  <c r="I288" i="26" s="1"/>
  <c r="F22" i="26"/>
  <c r="N21" i="26"/>
  <c r="M21" i="26"/>
  <c r="M289" i="26" s="1"/>
  <c r="M288" i="26" s="1"/>
  <c r="L21" i="26"/>
  <c r="L289" i="26" s="1"/>
  <c r="K21" i="26"/>
  <c r="K289" i="26" s="1"/>
  <c r="K288" i="26" s="1"/>
  <c r="J21" i="26"/>
  <c r="H21" i="26"/>
  <c r="H289" i="26" s="1"/>
  <c r="H288" i="26" s="1"/>
  <c r="G21" i="26"/>
  <c r="G289" i="26" s="1"/>
  <c r="G288" i="26" s="1"/>
  <c r="E21" i="26"/>
  <c r="E289" i="26" s="1"/>
  <c r="E288" i="26" s="1"/>
  <c r="D21" i="26"/>
  <c r="D289" i="26" s="1"/>
  <c r="D288" i="26" s="1"/>
  <c r="M20" i="26"/>
  <c r="H20" i="26"/>
  <c r="G20" i="26"/>
  <c r="O298" i="25"/>
  <c r="L298" i="25"/>
  <c r="I298" i="25"/>
  <c r="F298" i="25"/>
  <c r="C298" i="25" s="1"/>
  <c r="O297" i="25"/>
  <c r="L297" i="25"/>
  <c r="I297" i="25"/>
  <c r="F297" i="25"/>
  <c r="C297" i="25"/>
  <c r="O296" i="25"/>
  <c r="L296" i="25"/>
  <c r="I296" i="25"/>
  <c r="F296" i="25"/>
  <c r="C296" i="25" s="1"/>
  <c r="O295" i="25"/>
  <c r="L295" i="25"/>
  <c r="I295" i="25"/>
  <c r="F295" i="25"/>
  <c r="C295" i="25" s="1"/>
  <c r="O294" i="25"/>
  <c r="L294" i="25"/>
  <c r="I294" i="25"/>
  <c r="F294" i="25"/>
  <c r="O293" i="25"/>
  <c r="L293" i="25"/>
  <c r="I293" i="25"/>
  <c r="F293" i="25"/>
  <c r="C293" i="25"/>
  <c r="O292" i="25"/>
  <c r="L292" i="25"/>
  <c r="I292" i="25"/>
  <c r="F292" i="25"/>
  <c r="C292" i="25" s="1"/>
  <c r="O291" i="25"/>
  <c r="L291" i="25"/>
  <c r="I291" i="25"/>
  <c r="F291" i="25"/>
  <c r="C291" i="25" s="1"/>
  <c r="N290" i="25"/>
  <c r="M290" i="25"/>
  <c r="L290" i="25"/>
  <c r="K290" i="25"/>
  <c r="J290" i="25"/>
  <c r="I290" i="25"/>
  <c r="H290" i="25"/>
  <c r="G290" i="25"/>
  <c r="E290" i="25"/>
  <c r="D290" i="25"/>
  <c r="O285" i="25"/>
  <c r="L285" i="25"/>
  <c r="I285" i="25"/>
  <c r="F285" i="25"/>
  <c r="C285" i="25" s="1"/>
  <c r="O284" i="25"/>
  <c r="O283" i="25" s="1"/>
  <c r="L284" i="25"/>
  <c r="I284" i="25"/>
  <c r="I283" i="25" s="1"/>
  <c r="F284" i="25"/>
  <c r="C284" i="25"/>
  <c r="N283" i="25"/>
  <c r="M283" i="25"/>
  <c r="L283" i="25"/>
  <c r="K283" i="25"/>
  <c r="J283" i="25"/>
  <c r="H283" i="25"/>
  <c r="G283" i="25"/>
  <c r="F283" i="25"/>
  <c r="E283" i="25"/>
  <c r="D283" i="25"/>
  <c r="O282" i="25"/>
  <c r="O281" i="25" s="1"/>
  <c r="L282" i="25"/>
  <c r="I282" i="25"/>
  <c r="I281" i="25" s="1"/>
  <c r="F282" i="25"/>
  <c r="C282" i="25" s="1"/>
  <c r="N281" i="25"/>
  <c r="M281" i="25"/>
  <c r="L281" i="25"/>
  <c r="K281" i="25"/>
  <c r="J281" i="25"/>
  <c r="H281" i="25"/>
  <c r="G281" i="25"/>
  <c r="F281" i="25"/>
  <c r="E281" i="25"/>
  <c r="D281" i="25"/>
  <c r="O280" i="25"/>
  <c r="L280" i="25"/>
  <c r="I280" i="25"/>
  <c r="F280" i="25"/>
  <c r="C280" i="25"/>
  <c r="O279" i="25"/>
  <c r="L279" i="25"/>
  <c r="I279" i="25"/>
  <c r="F279" i="25"/>
  <c r="C279" i="25" s="1"/>
  <c r="O278" i="25"/>
  <c r="L278" i="25"/>
  <c r="I278" i="25"/>
  <c r="F278" i="25"/>
  <c r="C278" i="25" s="1"/>
  <c r="O277" i="25"/>
  <c r="L277" i="25"/>
  <c r="L276" i="25" s="1"/>
  <c r="I277" i="25"/>
  <c r="I276" i="25" s="1"/>
  <c r="C276" i="25" s="1"/>
  <c r="F277" i="25"/>
  <c r="C277" i="25" s="1"/>
  <c r="O276" i="25"/>
  <c r="N276" i="25"/>
  <c r="M276" i="25"/>
  <c r="K276" i="25"/>
  <c r="J276" i="25"/>
  <c r="H276" i="25"/>
  <c r="G276" i="25"/>
  <c r="F276" i="25"/>
  <c r="E276" i="25"/>
  <c r="D276" i="25"/>
  <c r="O275" i="25"/>
  <c r="L275" i="25"/>
  <c r="I275" i="25"/>
  <c r="F275" i="25"/>
  <c r="C275" i="25" s="1"/>
  <c r="O274" i="25"/>
  <c r="L274" i="25"/>
  <c r="I274" i="25"/>
  <c r="F274" i="25"/>
  <c r="C274" i="25" s="1"/>
  <c r="O273" i="25"/>
  <c r="L273" i="25"/>
  <c r="L272" i="25" s="1"/>
  <c r="L270" i="25" s="1"/>
  <c r="L269" i="25" s="1"/>
  <c r="I273" i="25"/>
  <c r="I272" i="25" s="1"/>
  <c r="F273" i="25"/>
  <c r="C273" i="25" s="1"/>
  <c r="O272" i="25"/>
  <c r="N272" i="25"/>
  <c r="N270" i="25" s="1"/>
  <c r="N269" i="25" s="1"/>
  <c r="M272" i="25"/>
  <c r="K272" i="25"/>
  <c r="K270" i="25" s="1"/>
  <c r="K269" i="25" s="1"/>
  <c r="J272" i="25"/>
  <c r="J270" i="25" s="1"/>
  <c r="J269" i="25" s="1"/>
  <c r="H272" i="25"/>
  <c r="G272" i="25"/>
  <c r="G270" i="25" s="1"/>
  <c r="G269" i="25" s="1"/>
  <c r="F272" i="25"/>
  <c r="E272" i="25"/>
  <c r="D272" i="25"/>
  <c r="O271" i="25"/>
  <c r="O270" i="25" s="1"/>
  <c r="O269" i="25" s="1"/>
  <c r="L271" i="25"/>
  <c r="I271" i="25"/>
  <c r="F271" i="25"/>
  <c r="C271" i="25" s="1"/>
  <c r="M270" i="25"/>
  <c r="H270" i="25"/>
  <c r="H269" i="25" s="1"/>
  <c r="E270" i="25"/>
  <c r="D270" i="25"/>
  <c r="D269" i="25" s="1"/>
  <c r="M269" i="25"/>
  <c r="E269" i="25"/>
  <c r="O268" i="25"/>
  <c r="L268" i="25"/>
  <c r="I268" i="25"/>
  <c r="F268" i="25"/>
  <c r="C268" i="25"/>
  <c r="O267" i="25"/>
  <c r="L267" i="25"/>
  <c r="I267" i="25"/>
  <c r="F267" i="25"/>
  <c r="C267" i="25" s="1"/>
  <c r="O266" i="25"/>
  <c r="L266" i="25"/>
  <c r="I266" i="25"/>
  <c r="F266" i="25"/>
  <c r="C266" i="25" s="1"/>
  <c r="O265" i="25"/>
  <c r="L265" i="25"/>
  <c r="L264" i="25" s="1"/>
  <c r="I265" i="25"/>
  <c r="I264" i="25" s="1"/>
  <c r="F265" i="25"/>
  <c r="C265" i="25" s="1"/>
  <c r="O264" i="25"/>
  <c r="N264" i="25"/>
  <c r="M264" i="25"/>
  <c r="K264" i="25"/>
  <c r="J264" i="25"/>
  <c r="H264" i="25"/>
  <c r="G264" i="25"/>
  <c r="F264" i="25"/>
  <c r="E264" i="25"/>
  <c r="D264" i="25"/>
  <c r="O263" i="25"/>
  <c r="L263" i="25"/>
  <c r="I263" i="25"/>
  <c r="F263" i="25"/>
  <c r="C263" i="25" s="1"/>
  <c r="O262" i="25"/>
  <c r="L262" i="25"/>
  <c r="I262" i="25"/>
  <c r="F262" i="25"/>
  <c r="C262" i="25" s="1"/>
  <c r="O261" i="25"/>
  <c r="L261" i="25"/>
  <c r="L260" i="25" s="1"/>
  <c r="L259" i="25" s="1"/>
  <c r="I261" i="25"/>
  <c r="I260" i="25" s="1"/>
  <c r="F261" i="25"/>
  <c r="C261" i="25" s="1"/>
  <c r="O260" i="25"/>
  <c r="N260" i="25"/>
  <c r="N259" i="25" s="1"/>
  <c r="M260" i="25"/>
  <c r="M259" i="25" s="1"/>
  <c r="K260" i="25"/>
  <c r="J260" i="25"/>
  <c r="J259" i="25" s="1"/>
  <c r="H260" i="25"/>
  <c r="G260" i="25"/>
  <c r="F260" i="25"/>
  <c r="F259" i="25" s="1"/>
  <c r="E260" i="25"/>
  <c r="E259" i="25" s="1"/>
  <c r="D260" i="25"/>
  <c r="O259" i="25"/>
  <c r="K259" i="25"/>
  <c r="H259" i="25"/>
  <c r="G259" i="25"/>
  <c r="D259" i="25"/>
  <c r="O258" i="25"/>
  <c r="L258" i="25"/>
  <c r="I258" i="25"/>
  <c r="F258" i="25"/>
  <c r="C258" i="25" s="1"/>
  <c r="O257" i="25"/>
  <c r="L257" i="25"/>
  <c r="I257" i="25"/>
  <c r="F257" i="25"/>
  <c r="C257" i="25" s="1"/>
  <c r="O256" i="25"/>
  <c r="L256" i="25"/>
  <c r="I256" i="25"/>
  <c r="F256" i="25"/>
  <c r="C256" i="25"/>
  <c r="O255" i="25"/>
  <c r="L255" i="25"/>
  <c r="I255" i="25"/>
  <c r="F255" i="25"/>
  <c r="C255" i="25" s="1"/>
  <c r="O254" i="25"/>
  <c r="L254" i="25"/>
  <c r="I254" i="25"/>
  <c r="F254" i="25"/>
  <c r="C254" i="25" s="1"/>
  <c r="O253" i="25"/>
  <c r="L253" i="25"/>
  <c r="L252" i="25" s="1"/>
  <c r="L251" i="25" s="1"/>
  <c r="I253" i="25"/>
  <c r="I252" i="25" s="1"/>
  <c r="F253" i="25"/>
  <c r="C253" i="25" s="1"/>
  <c r="O252" i="25"/>
  <c r="N252" i="25"/>
  <c r="N251" i="25" s="1"/>
  <c r="M252" i="25"/>
  <c r="M251" i="25" s="1"/>
  <c r="K252" i="25"/>
  <c r="J252" i="25"/>
  <c r="J251" i="25" s="1"/>
  <c r="H252" i="25"/>
  <c r="G252" i="25"/>
  <c r="F252" i="25"/>
  <c r="F251" i="25" s="1"/>
  <c r="E252" i="25"/>
  <c r="E251" i="25" s="1"/>
  <c r="D252" i="25"/>
  <c r="O251" i="25"/>
  <c r="K251" i="25"/>
  <c r="H251" i="25"/>
  <c r="G251" i="25"/>
  <c r="D251" i="25"/>
  <c r="O250" i="25"/>
  <c r="L250" i="25"/>
  <c r="I250" i="25"/>
  <c r="F250" i="25"/>
  <c r="C250" i="25" s="1"/>
  <c r="O249" i="25"/>
  <c r="L249" i="25"/>
  <c r="I249" i="25"/>
  <c r="F249" i="25"/>
  <c r="C249" i="25" s="1"/>
  <c r="O248" i="25"/>
  <c r="L248" i="25"/>
  <c r="C248" i="25" s="1"/>
  <c r="I248" i="25"/>
  <c r="F248" i="25"/>
  <c r="O247" i="25"/>
  <c r="O246" i="25" s="1"/>
  <c r="L247" i="25"/>
  <c r="I247" i="25"/>
  <c r="F247" i="25"/>
  <c r="F246" i="25" s="1"/>
  <c r="C246" i="25" s="1"/>
  <c r="C247" i="25"/>
  <c r="N246" i="25"/>
  <c r="M246" i="25"/>
  <c r="L246" i="25"/>
  <c r="K246" i="25"/>
  <c r="J246" i="25"/>
  <c r="I246" i="25"/>
  <c r="H246" i="25"/>
  <c r="G246" i="25"/>
  <c r="E246" i="25"/>
  <c r="D246" i="25"/>
  <c r="O245" i="25"/>
  <c r="L245" i="25"/>
  <c r="I245" i="25"/>
  <c r="F245" i="25"/>
  <c r="C245" i="25" s="1"/>
  <c r="O244" i="25"/>
  <c r="L244" i="25"/>
  <c r="C244" i="25" s="1"/>
  <c r="I244" i="25"/>
  <c r="F244" i="25"/>
  <c r="O243" i="25"/>
  <c r="L243" i="25"/>
  <c r="I243" i="25"/>
  <c r="F243" i="25"/>
  <c r="C243" i="25"/>
  <c r="O242" i="25"/>
  <c r="L242" i="25"/>
  <c r="I242" i="25"/>
  <c r="F242" i="25"/>
  <c r="C242" i="25" s="1"/>
  <c r="O241" i="25"/>
  <c r="L241" i="25"/>
  <c r="I241" i="25"/>
  <c r="F241" i="25"/>
  <c r="C241" i="25" s="1"/>
  <c r="O240" i="25"/>
  <c r="L240" i="25"/>
  <c r="C240" i="25" s="1"/>
  <c r="I240" i="25"/>
  <c r="F240" i="25"/>
  <c r="O239" i="25"/>
  <c r="O238" i="25" s="1"/>
  <c r="L239" i="25"/>
  <c r="I239" i="25"/>
  <c r="F239" i="25"/>
  <c r="F238" i="25" s="1"/>
  <c r="C238" i="25" s="1"/>
  <c r="C239" i="25"/>
  <c r="N238" i="25"/>
  <c r="M238" i="25"/>
  <c r="L238" i="25"/>
  <c r="K238" i="25"/>
  <c r="J238" i="25"/>
  <c r="I238" i="25"/>
  <c r="H238" i="25"/>
  <c r="G238" i="25"/>
  <c r="E238" i="25"/>
  <c r="D238" i="25"/>
  <c r="O237" i="25"/>
  <c r="L237" i="25"/>
  <c r="I237" i="25"/>
  <c r="F237" i="25"/>
  <c r="C237" i="25" s="1"/>
  <c r="O236" i="25"/>
  <c r="L236" i="25"/>
  <c r="C236" i="25" s="1"/>
  <c r="I236" i="25"/>
  <c r="I235" i="25" s="1"/>
  <c r="F236" i="25"/>
  <c r="O235" i="25"/>
  <c r="N235" i="25"/>
  <c r="M235" i="25"/>
  <c r="K235" i="25"/>
  <c r="J235" i="25"/>
  <c r="H235" i="25"/>
  <c r="G235" i="25"/>
  <c r="F235" i="25"/>
  <c r="E235" i="25"/>
  <c r="D235" i="25"/>
  <c r="O234" i="25"/>
  <c r="O233" i="25" s="1"/>
  <c r="L234" i="25"/>
  <c r="I234" i="25"/>
  <c r="F234" i="25"/>
  <c r="F233" i="25" s="1"/>
  <c r="N233" i="25"/>
  <c r="N231" i="25" s="1"/>
  <c r="M233" i="25"/>
  <c r="M231" i="25" s="1"/>
  <c r="L233" i="25"/>
  <c r="K233" i="25"/>
  <c r="J233" i="25"/>
  <c r="J231" i="25" s="1"/>
  <c r="J230" i="25" s="1"/>
  <c r="I233" i="25"/>
  <c r="H233" i="25"/>
  <c r="G233" i="25"/>
  <c r="E233" i="25"/>
  <c r="E231" i="25" s="1"/>
  <c r="D233" i="25"/>
  <c r="O232" i="25"/>
  <c r="L232" i="25"/>
  <c r="C232" i="25" s="1"/>
  <c r="I232" i="25"/>
  <c r="I231" i="25" s="1"/>
  <c r="F232" i="25"/>
  <c r="K231" i="25"/>
  <c r="K230" i="25" s="1"/>
  <c r="H231" i="25"/>
  <c r="G231" i="25"/>
  <c r="G230" i="25" s="1"/>
  <c r="D231" i="25"/>
  <c r="H230" i="25"/>
  <c r="E230" i="25"/>
  <c r="D230" i="25"/>
  <c r="O229" i="25"/>
  <c r="L229" i="25"/>
  <c r="I229" i="25"/>
  <c r="F229" i="25"/>
  <c r="O228" i="25"/>
  <c r="L228" i="25"/>
  <c r="C228" i="25" s="1"/>
  <c r="I228" i="25"/>
  <c r="I227" i="25" s="1"/>
  <c r="F228" i="25"/>
  <c r="O227" i="25"/>
  <c r="N227" i="25"/>
  <c r="M227" i="25"/>
  <c r="K227" i="25"/>
  <c r="J227" i="25"/>
  <c r="H227" i="25"/>
  <c r="G227" i="25"/>
  <c r="F227" i="25"/>
  <c r="E227" i="25"/>
  <c r="D227" i="25"/>
  <c r="O226" i="25"/>
  <c r="L226" i="25"/>
  <c r="I226" i="25"/>
  <c r="F226" i="25"/>
  <c r="O225" i="25"/>
  <c r="L225" i="25"/>
  <c r="I225" i="25"/>
  <c r="F225" i="25"/>
  <c r="O224" i="25"/>
  <c r="L224" i="25"/>
  <c r="C224" i="25" s="1"/>
  <c r="I224" i="25"/>
  <c r="F224" i="25"/>
  <c r="O223" i="25"/>
  <c r="O216" i="25" s="1"/>
  <c r="L223" i="25"/>
  <c r="I223" i="25"/>
  <c r="F223" i="25"/>
  <c r="C223" i="25"/>
  <c r="O222" i="25"/>
  <c r="L222" i="25"/>
  <c r="I222" i="25"/>
  <c r="F222" i="25"/>
  <c r="C222" i="25" s="1"/>
  <c r="O221" i="25"/>
  <c r="L221" i="25"/>
  <c r="I221" i="25"/>
  <c r="F221" i="25"/>
  <c r="C221" i="25" s="1"/>
  <c r="O220" i="25"/>
  <c r="L220" i="25"/>
  <c r="I220" i="25"/>
  <c r="F220" i="25"/>
  <c r="C220" i="25"/>
  <c r="O219" i="25"/>
  <c r="L219" i="25"/>
  <c r="I219" i="25"/>
  <c r="F219" i="25"/>
  <c r="C219" i="25" s="1"/>
  <c r="O218" i="25"/>
  <c r="L218" i="25"/>
  <c r="I218" i="25"/>
  <c r="F218" i="25"/>
  <c r="O217" i="25"/>
  <c r="L217" i="25"/>
  <c r="L216" i="25" s="1"/>
  <c r="I217" i="25"/>
  <c r="F217" i="25"/>
  <c r="N216" i="25"/>
  <c r="M216" i="25"/>
  <c r="K216" i="25"/>
  <c r="J216" i="25"/>
  <c r="H216" i="25"/>
  <c r="G216" i="25"/>
  <c r="E216" i="25"/>
  <c r="D216" i="25"/>
  <c r="O215" i="25"/>
  <c r="L215" i="25"/>
  <c r="I215" i="25"/>
  <c r="F215" i="25"/>
  <c r="C215" i="25" s="1"/>
  <c r="O214" i="25"/>
  <c r="L214" i="25"/>
  <c r="I214" i="25"/>
  <c r="F214" i="25"/>
  <c r="O213" i="25"/>
  <c r="L213" i="25"/>
  <c r="I213" i="25"/>
  <c r="F213" i="25"/>
  <c r="O212" i="25"/>
  <c r="L212" i="25"/>
  <c r="C212" i="25" s="1"/>
  <c r="I212" i="25"/>
  <c r="F212" i="25"/>
  <c r="O211" i="25"/>
  <c r="L211" i="25"/>
  <c r="I211" i="25"/>
  <c r="F211" i="25"/>
  <c r="C211" i="25"/>
  <c r="O210" i="25"/>
  <c r="L210" i="25"/>
  <c r="I210" i="25"/>
  <c r="F210" i="25"/>
  <c r="C210" i="25" s="1"/>
  <c r="O209" i="25"/>
  <c r="L209" i="25"/>
  <c r="I209" i="25"/>
  <c r="F209" i="25"/>
  <c r="C209" i="25" s="1"/>
  <c r="O208" i="25"/>
  <c r="L208" i="25"/>
  <c r="I208" i="25"/>
  <c r="F208" i="25"/>
  <c r="C208" i="25"/>
  <c r="O207" i="25"/>
  <c r="L207" i="25"/>
  <c r="I207" i="25"/>
  <c r="F207" i="25"/>
  <c r="C207" i="25" s="1"/>
  <c r="O206" i="25"/>
  <c r="L206" i="25"/>
  <c r="I206" i="25"/>
  <c r="F206" i="25"/>
  <c r="N205" i="25"/>
  <c r="N204" i="25" s="1"/>
  <c r="M205" i="25"/>
  <c r="M204" i="25" s="1"/>
  <c r="K205" i="25"/>
  <c r="J205" i="25"/>
  <c r="I205" i="25"/>
  <c r="H205" i="25"/>
  <c r="H204" i="25" s="1"/>
  <c r="H195" i="25" s="1"/>
  <c r="H194" i="25" s="1"/>
  <c r="G205" i="25"/>
  <c r="E205" i="25"/>
  <c r="E204" i="25" s="1"/>
  <c r="D205" i="25"/>
  <c r="D204" i="25" s="1"/>
  <c r="K204" i="25"/>
  <c r="J204" i="25"/>
  <c r="G204" i="25"/>
  <c r="O203" i="25"/>
  <c r="L203" i="25"/>
  <c r="I203" i="25"/>
  <c r="F203" i="25"/>
  <c r="C203" i="25"/>
  <c r="O202" i="25"/>
  <c r="L202" i="25"/>
  <c r="I202" i="25"/>
  <c r="F202" i="25"/>
  <c r="C202" i="25" s="1"/>
  <c r="O201" i="25"/>
  <c r="L201" i="25"/>
  <c r="I201" i="25"/>
  <c r="F201" i="25"/>
  <c r="C201" i="25" s="1"/>
  <c r="O200" i="25"/>
  <c r="L200" i="25"/>
  <c r="I200" i="25"/>
  <c r="F200" i="25"/>
  <c r="C200" i="25"/>
  <c r="O199" i="25"/>
  <c r="L199" i="25"/>
  <c r="I199" i="25"/>
  <c r="F199" i="25"/>
  <c r="F198" i="25" s="1"/>
  <c r="F196" i="25" s="1"/>
  <c r="N198" i="25"/>
  <c r="M198" i="25"/>
  <c r="M196" i="25" s="1"/>
  <c r="M195" i="25" s="1"/>
  <c r="L198" i="25"/>
  <c r="K198" i="25"/>
  <c r="J198" i="25"/>
  <c r="I198" i="25"/>
  <c r="H198" i="25"/>
  <c r="H196" i="25" s="1"/>
  <c r="G198" i="25"/>
  <c r="E198" i="25"/>
  <c r="E196" i="25" s="1"/>
  <c r="E195" i="25" s="1"/>
  <c r="D198" i="25"/>
  <c r="D196" i="25" s="1"/>
  <c r="D195" i="25" s="1"/>
  <c r="D194" i="25" s="1"/>
  <c r="O197" i="25"/>
  <c r="L197" i="25"/>
  <c r="I197" i="25"/>
  <c r="F197" i="25"/>
  <c r="C197" i="25" s="1"/>
  <c r="N196" i="25"/>
  <c r="K196" i="25"/>
  <c r="K195" i="25" s="1"/>
  <c r="K194" i="25" s="1"/>
  <c r="J196" i="25"/>
  <c r="J195" i="25" s="1"/>
  <c r="J194" i="25" s="1"/>
  <c r="G196" i="25"/>
  <c r="G195" i="25"/>
  <c r="G194" i="25" s="1"/>
  <c r="E194" i="25"/>
  <c r="O193" i="25"/>
  <c r="L193" i="25"/>
  <c r="L192" i="25" s="1"/>
  <c r="I193" i="25"/>
  <c r="I192" i="25" s="1"/>
  <c r="I191" i="25" s="1"/>
  <c r="F193" i="25"/>
  <c r="C193" i="25" s="1"/>
  <c r="O192" i="25"/>
  <c r="N192" i="25"/>
  <c r="N191" i="25" s="1"/>
  <c r="M192" i="25"/>
  <c r="M191" i="25" s="1"/>
  <c r="K192" i="25"/>
  <c r="K191" i="25" s="1"/>
  <c r="K187" i="25" s="1"/>
  <c r="J192" i="25"/>
  <c r="J191" i="25" s="1"/>
  <c r="H192" i="25"/>
  <c r="G192" i="25"/>
  <c r="F192" i="25"/>
  <c r="F191" i="25" s="1"/>
  <c r="C191" i="25" s="1"/>
  <c r="E192" i="25"/>
  <c r="E191" i="25" s="1"/>
  <c r="D192" i="25"/>
  <c r="O191" i="25"/>
  <c r="O187" i="25" s="1"/>
  <c r="L191" i="25"/>
  <c r="H191" i="25"/>
  <c r="G191" i="25"/>
  <c r="G187" i="25" s="1"/>
  <c r="D191" i="25"/>
  <c r="O190" i="25"/>
  <c r="L190" i="25"/>
  <c r="I190" i="25"/>
  <c r="F190" i="25"/>
  <c r="O189" i="25"/>
  <c r="L189" i="25"/>
  <c r="L188" i="25" s="1"/>
  <c r="L187" i="25" s="1"/>
  <c r="I189" i="25"/>
  <c r="F189" i="25"/>
  <c r="O188" i="25"/>
  <c r="N188" i="25"/>
  <c r="M188" i="25"/>
  <c r="K188" i="25"/>
  <c r="J188" i="25"/>
  <c r="I188" i="25"/>
  <c r="I187" i="25" s="1"/>
  <c r="H188" i="25"/>
  <c r="G188" i="25"/>
  <c r="F188" i="25"/>
  <c r="C188" i="25" s="1"/>
  <c r="E188" i="25"/>
  <c r="E187" i="25" s="1"/>
  <c r="D188" i="25"/>
  <c r="N187" i="25"/>
  <c r="J187" i="25"/>
  <c r="H187" i="25"/>
  <c r="D187" i="25"/>
  <c r="O186" i="25"/>
  <c r="O184" i="25" s="1"/>
  <c r="L186" i="25"/>
  <c r="I186" i="25"/>
  <c r="F186" i="25"/>
  <c r="C186" i="25" s="1"/>
  <c r="O185" i="25"/>
  <c r="L185" i="25"/>
  <c r="L184" i="25" s="1"/>
  <c r="I185" i="25"/>
  <c r="I184" i="25" s="1"/>
  <c r="F185" i="25"/>
  <c r="F184" i="25" s="1"/>
  <c r="C184" i="25" s="1"/>
  <c r="N184" i="25"/>
  <c r="M184" i="25"/>
  <c r="K184" i="25"/>
  <c r="J184" i="25"/>
  <c r="H184" i="25"/>
  <c r="G184" i="25"/>
  <c r="E184" i="25"/>
  <c r="D184" i="25"/>
  <c r="O183" i="25"/>
  <c r="L183" i="25"/>
  <c r="I183" i="25"/>
  <c r="F183" i="25"/>
  <c r="C183" i="25" s="1"/>
  <c r="O182" i="25"/>
  <c r="L182" i="25"/>
  <c r="I182" i="25"/>
  <c r="F182" i="25"/>
  <c r="C182" i="25"/>
  <c r="O181" i="25"/>
  <c r="L181" i="25"/>
  <c r="I181" i="25"/>
  <c r="F181" i="25"/>
  <c r="C181" i="25" s="1"/>
  <c r="O180" i="25"/>
  <c r="O179" i="25" s="1"/>
  <c r="O174" i="25" s="1"/>
  <c r="L180" i="25"/>
  <c r="I180" i="25"/>
  <c r="F180" i="25"/>
  <c r="C180" i="25"/>
  <c r="N179" i="25"/>
  <c r="M179" i="25"/>
  <c r="L179" i="25"/>
  <c r="K179" i="25"/>
  <c r="J179" i="25"/>
  <c r="H179" i="25"/>
  <c r="G179" i="25"/>
  <c r="G174" i="25" s="1"/>
  <c r="G173" i="25" s="1"/>
  <c r="E179" i="25"/>
  <c r="D179" i="25"/>
  <c r="O178" i="25"/>
  <c r="L178" i="25"/>
  <c r="I178" i="25"/>
  <c r="F178" i="25"/>
  <c r="F175" i="25" s="1"/>
  <c r="O177" i="25"/>
  <c r="L177" i="25"/>
  <c r="I177" i="25"/>
  <c r="F177" i="25"/>
  <c r="O176" i="25"/>
  <c r="L176" i="25"/>
  <c r="L175" i="25" s="1"/>
  <c r="L174" i="25" s="1"/>
  <c r="L173" i="25" s="1"/>
  <c r="I176" i="25"/>
  <c r="I175" i="25" s="1"/>
  <c r="F176" i="25"/>
  <c r="O175" i="25"/>
  <c r="N175" i="25"/>
  <c r="N174" i="25" s="1"/>
  <c r="N173" i="25" s="1"/>
  <c r="M175" i="25"/>
  <c r="K175" i="25"/>
  <c r="K174" i="25" s="1"/>
  <c r="K173" i="25" s="1"/>
  <c r="J175" i="25"/>
  <c r="J174" i="25" s="1"/>
  <c r="H175" i="25"/>
  <c r="G175" i="25"/>
  <c r="E175" i="25"/>
  <c r="D175" i="25"/>
  <c r="M174" i="25"/>
  <c r="M173" i="25" s="1"/>
  <c r="H174" i="25"/>
  <c r="H173" i="25" s="1"/>
  <c r="E174" i="25"/>
  <c r="D174" i="25"/>
  <c r="D173" i="25" s="1"/>
  <c r="J173" i="25"/>
  <c r="E173" i="25"/>
  <c r="O172" i="25"/>
  <c r="L172" i="25"/>
  <c r="I172" i="25"/>
  <c r="C172" i="25" s="1"/>
  <c r="F172" i="25"/>
  <c r="O171" i="25"/>
  <c r="L171" i="25"/>
  <c r="C171" i="25" s="1"/>
  <c r="I171" i="25"/>
  <c r="F171" i="25"/>
  <c r="O170" i="25"/>
  <c r="O166" i="25" s="1"/>
  <c r="O165" i="25" s="1"/>
  <c r="L170" i="25"/>
  <c r="I170" i="25"/>
  <c r="F170" i="25"/>
  <c r="C170" i="25"/>
  <c r="O169" i="25"/>
  <c r="L169" i="25"/>
  <c r="I169" i="25"/>
  <c r="F169" i="25"/>
  <c r="C169" i="25" s="1"/>
  <c r="O168" i="25"/>
  <c r="L168" i="25"/>
  <c r="I168" i="25"/>
  <c r="C168" i="25" s="1"/>
  <c r="F168" i="25"/>
  <c r="O167" i="25"/>
  <c r="L167" i="25"/>
  <c r="L166" i="25" s="1"/>
  <c r="L165" i="25" s="1"/>
  <c r="I167" i="25"/>
  <c r="F167" i="25"/>
  <c r="C167" i="25" s="1"/>
  <c r="N166" i="25"/>
  <c r="M166" i="25"/>
  <c r="K166" i="25"/>
  <c r="K165" i="25" s="1"/>
  <c r="J166" i="25"/>
  <c r="H166" i="25"/>
  <c r="G166" i="25"/>
  <c r="G165" i="25" s="1"/>
  <c r="E166" i="25"/>
  <c r="E165" i="25" s="1"/>
  <c r="D166" i="25"/>
  <c r="N165" i="25"/>
  <c r="M165" i="25"/>
  <c r="J165" i="25"/>
  <c r="H165" i="25"/>
  <c r="D165" i="25"/>
  <c r="O164" i="25"/>
  <c r="L164" i="25"/>
  <c r="I164" i="25"/>
  <c r="F164" i="25"/>
  <c r="C164" i="25"/>
  <c r="O163" i="25"/>
  <c r="L163" i="25"/>
  <c r="I163" i="25"/>
  <c r="F163" i="25"/>
  <c r="C163" i="25" s="1"/>
  <c r="O162" i="25"/>
  <c r="L162" i="25"/>
  <c r="I162" i="25"/>
  <c r="F162" i="25"/>
  <c r="C162" i="25" s="1"/>
  <c r="O161" i="25"/>
  <c r="L161" i="25"/>
  <c r="L160" i="25" s="1"/>
  <c r="I161" i="25"/>
  <c r="F161" i="25"/>
  <c r="O160" i="25"/>
  <c r="N160" i="25"/>
  <c r="M160" i="25"/>
  <c r="K160" i="25"/>
  <c r="J160" i="25"/>
  <c r="I160" i="25"/>
  <c r="H160" i="25"/>
  <c r="G160" i="25"/>
  <c r="F160" i="25"/>
  <c r="C160" i="25" s="1"/>
  <c r="E160" i="25"/>
  <c r="D160" i="25"/>
  <c r="O159" i="25"/>
  <c r="L159" i="25"/>
  <c r="C159" i="25" s="1"/>
  <c r="I159" i="25"/>
  <c r="F159" i="25"/>
  <c r="O158" i="25"/>
  <c r="L158" i="25"/>
  <c r="I158" i="25"/>
  <c r="F158" i="25"/>
  <c r="C158" i="25"/>
  <c r="O157" i="25"/>
  <c r="L157" i="25"/>
  <c r="I157" i="25"/>
  <c r="F157" i="25"/>
  <c r="C157" i="25" s="1"/>
  <c r="O156" i="25"/>
  <c r="L156" i="25"/>
  <c r="I156" i="25"/>
  <c r="C156" i="25" s="1"/>
  <c r="F156" i="25"/>
  <c r="O155" i="25"/>
  <c r="L155" i="25"/>
  <c r="I155" i="25"/>
  <c r="F155" i="25"/>
  <c r="C155" i="25" s="1"/>
  <c r="O154" i="25"/>
  <c r="L154" i="25"/>
  <c r="I154" i="25"/>
  <c r="F154" i="25"/>
  <c r="C154" i="25"/>
  <c r="O153" i="25"/>
  <c r="L153" i="25"/>
  <c r="I153" i="25"/>
  <c r="F153" i="25"/>
  <c r="C153" i="25" s="1"/>
  <c r="O152" i="25"/>
  <c r="O151" i="25" s="1"/>
  <c r="L152" i="25"/>
  <c r="I152" i="25"/>
  <c r="F152" i="25"/>
  <c r="C152" i="25"/>
  <c r="N151" i="25"/>
  <c r="M151" i="25"/>
  <c r="L151" i="25"/>
  <c r="K151" i="25"/>
  <c r="J151" i="25"/>
  <c r="H151" i="25"/>
  <c r="G151" i="25"/>
  <c r="E151" i="25"/>
  <c r="D151" i="25"/>
  <c r="O150" i="25"/>
  <c r="L150" i="25"/>
  <c r="I150" i="25"/>
  <c r="F150" i="25"/>
  <c r="C150" i="25" s="1"/>
  <c r="O149" i="25"/>
  <c r="L149" i="25"/>
  <c r="I149" i="25"/>
  <c r="F149" i="25"/>
  <c r="O148" i="25"/>
  <c r="L148" i="25"/>
  <c r="I148" i="25"/>
  <c r="C148" i="25" s="1"/>
  <c r="F148" i="25"/>
  <c r="O147" i="25"/>
  <c r="L147" i="25"/>
  <c r="C147" i="25" s="1"/>
  <c r="I147" i="25"/>
  <c r="F147" i="25"/>
  <c r="O146" i="25"/>
  <c r="O144" i="25" s="1"/>
  <c r="L146" i="25"/>
  <c r="I146" i="25"/>
  <c r="F146" i="25"/>
  <c r="C146" i="25"/>
  <c r="O145" i="25"/>
  <c r="L145" i="25"/>
  <c r="I145" i="25"/>
  <c r="I144" i="25" s="1"/>
  <c r="F145" i="25"/>
  <c r="C145" i="25" s="1"/>
  <c r="N144" i="25"/>
  <c r="M144" i="25"/>
  <c r="K144" i="25"/>
  <c r="J144" i="25"/>
  <c r="H144" i="25"/>
  <c r="G144" i="25"/>
  <c r="E144" i="25"/>
  <c r="D144" i="25"/>
  <c r="O143" i="25"/>
  <c r="L143" i="25"/>
  <c r="I143" i="25"/>
  <c r="F143" i="25"/>
  <c r="F141" i="25" s="1"/>
  <c r="O142" i="25"/>
  <c r="L142" i="25"/>
  <c r="I142" i="25"/>
  <c r="F142" i="25"/>
  <c r="C142" i="25" s="1"/>
  <c r="N141" i="25"/>
  <c r="M141" i="25"/>
  <c r="M130" i="25" s="1"/>
  <c r="L141" i="25"/>
  <c r="K141" i="25"/>
  <c r="J141" i="25"/>
  <c r="I141" i="25"/>
  <c r="H141" i="25"/>
  <c r="G141" i="25"/>
  <c r="E141" i="25"/>
  <c r="E130" i="25" s="1"/>
  <c r="D141" i="25"/>
  <c r="O140" i="25"/>
  <c r="L140" i="25"/>
  <c r="C140" i="25" s="1"/>
  <c r="I140" i="25"/>
  <c r="F140" i="25"/>
  <c r="O139" i="25"/>
  <c r="O136" i="25" s="1"/>
  <c r="L139" i="25"/>
  <c r="I139" i="25"/>
  <c r="F139" i="25"/>
  <c r="C139" i="25"/>
  <c r="O138" i="25"/>
  <c r="L138" i="25"/>
  <c r="I138" i="25"/>
  <c r="F138" i="25"/>
  <c r="C138" i="25" s="1"/>
  <c r="O137" i="25"/>
  <c r="L137" i="25"/>
  <c r="L136" i="25" s="1"/>
  <c r="I137" i="25"/>
  <c r="I136" i="25" s="1"/>
  <c r="F137" i="25"/>
  <c r="C137" i="25" s="1"/>
  <c r="N136" i="25"/>
  <c r="M136" i="25"/>
  <c r="K136" i="25"/>
  <c r="J136" i="25"/>
  <c r="H136" i="25"/>
  <c r="G136" i="25"/>
  <c r="F136" i="25"/>
  <c r="E136" i="25"/>
  <c r="D136" i="25"/>
  <c r="O135" i="25"/>
  <c r="L135" i="25"/>
  <c r="I135" i="25"/>
  <c r="F135" i="25"/>
  <c r="C135" i="25"/>
  <c r="O134" i="25"/>
  <c r="L134" i="25"/>
  <c r="I134" i="25"/>
  <c r="F134" i="25"/>
  <c r="C134" i="25" s="1"/>
  <c r="O133" i="25"/>
  <c r="L133" i="25"/>
  <c r="I133" i="25"/>
  <c r="F133" i="25"/>
  <c r="C133" i="25" s="1"/>
  <c r="O132" i="25"/>
  <c r="L132" i="25"/>
  <c r="C132" i="25" s="1"/>
  <c r="I132" i="25"/>
  <c r="I131" i="25" s="1"/>
  <c r="F132" i="25"/>
  <c r="O131" i="25"/>
  <c r="N131" i="25"/>
  <c r="N130" i="25" s="1"/>
  <c r="M131" i="25"/>
  <c r="K131" i="25"/>
  <c r="K130" i="25" s="1"/>
  <c r="J131" i="25"/>
  <c r="J130" i="25" s="1"/>
  <c r="H131" i="25"/>
  <c r="G131" i="25"/>
  <c r="G130" i="25" s="1"/>
  <c r="E131" i="25"/>
  <c r="D131" i="25"/>
  <c r="H130" i="25"/>
  <c r="D130" i="25"/>
  <c r="O129" i="25"/>
  <c r="L129" i="25"/>
  <c r="L128" i="25" s="1"/>
  <c r="I129" i="25"/>
  <c r="I128" i="25" s="1"/>
  <c r="F129" i="25"/>
  <c r="C129" i="25" s="1"/>
  <c r="O128" i="25"/>
  <c r="N128" i="25"/>
  <c r="M128" i="25"/>
  <c r="K128" i="25"/>
  <c r="J128" i="25"/>
  <c r="H128" i="25"/>
  <c r="G128" i="25"/>
  <c r="F128" i="25"/>
  <c r="E128" i="25"/>
  <c r="D128" i="25"/>
  <c r="O127" i="25"/>
  <c r="L127" i="25"/>
  <c r="I127" i="25"/>
  <c r="F127" i="25"/>
  <c r="C127" i="25"/>
  <c r="O126" i="25"/>
  <c r="L126" i="25"/>
  <c r="I126" i="25"/>
  <c r="F126" i="25"/>
  <c r="C126" i="25" s="1"/>
  <c r="O125" i="25"/>
  <c r="L125" i="25"/>
  <c r="L122" i="25" s="1"/>
  <c r="I125" i="25"/>
  <c r="C125" i="25" s="1"/>
  <c r="F125" i="25"/>
  <c r="D125" i="25"/>
  <c r="O124" i="25"/>
  <c r="L124" i="25"/>
  <c r="I124" i="25"/>
  <c r="F124" i="25"/>
  <c r="C124" i="25"/>
  <c r="O123" i="25"/>
  <c r="O122" i="25" s="1"/>
  <c r="L123" i="25"/>
  <c r="I123" i="25"/>
  <c r="F123" i="25"/>
  <c r="F122" i="25" s="1"/>
  <c r="N122" i="25"/>
  <c r="M122" i="25"/>
  <c r="K122" i="25"/>
  <c r="J122" i="25"/>
  <c r="I122" i="25"/>
  <c r="H122" i="25"/>
  <c r="G122" i="25"/>
  <c r="E122" i="25"/>
  <c r="D122" i="25"/>
  <c r="O121" i="25"/>
  <c r="L121" i="25"/>
  <c r="C121" i="25" s="1"/>
  <c r="I121" i="25"/>
  <c r="F121" i="25"/>
  <c r="O120" i="25"/>
  <c r="L120" i="25"/>
  <c r="I120" i="25"/>
  <c r="F120" i="25"/>
  <c r="C120" i="25"/>
  <c r="O119" i="25"/>
  <c r="L119" i="25"/>
  <c r="I119" i="25"/>
  <c r="F119" i="25"/>
  <c r="C119" i="25" s="1"/>
  <c r="O118" i="25"/>
  <c r="L118" i="25"/>
  <c r="I118" i="25"/>
  <c r="F118" i="25"/>
  <c r="C118" i="25" s="1"/>
  <c r="O117" i="25"/>
  <c r="L117" i="25"/>
  <c r="C117" i="25" s="1"/>
  <c r="I117" i="25"/>
  <c r="I116" i="25" s="1"/>
  <c r="F117" i="25"/>
  <c r="O116" i="25"/>
  <c r="N116" i="25"/>
  <c r="M116" i="25"/>
  <c r="K116" i="25"/>
  <c r="J116" i="25"/>
  <c r="H116" i="25"/>
  <c r="G116" i="25"/>
  <c r="E116" i="25"/>
  <c r="D116" i="25"/>
  <c r="O115" i="25"/>
  <c r="L115" i="25"/>
  <c r="I115" i="25"/>
  <c r="F115" i="25"/>
  <c r="C115" i="25" s="1"/>
  <c r="O114" i="25"/>
  <c r="L114" i="25"/>
  <c r="I114" i="25"/>
  <c r="F114" i="25"/>
  <c r="C114" i="25" s="1"/>
  <c r="O113" i="25"/>
  <c r="L113" i="25"/>
  <c r="C113" i="25" s="1"/>
  <c r="I113" i="25"/>
  <c r="I112" i="25" s="1"/>
  <c r="F113" i="25"/>
  <c r="O112" i="25"/>
  <c r="N112" i="25"/>
  <c r="M112" i="25"/>
  <c r="K112" i="25"/>
  <c r="J112" i="25"/>
  <c r="H112" i="25"/>
  <c r="G112" i="25"/>
  <c r="E112" i="25"/>
  <c r="D112" i="25"/>
  <c r="O111" i="25"/>
  <c r="L111" i="25"/>
  <c r="I111" i="25"/>
  <c r="F111" i="25"/>
  <c r="C111" i="25" s="1"/>
  <c r="O110" i="25"/>
  <c r="L110" i="25"/>
  <c r="I110" i="25"/>
  <c r="F110" i="25"/>
  <c r="C110" i="25" s="1"/>
  <c r="O109" i="25"/>
  <c r="L109" i="25"/>
  <c r="C109" i="25" s="1"/>
  <c r="I109" i="25"/>
  <c r="F109" i="25"/>
  <c r="O108" i="25"/>
  <c r="L108" i="25"/>
  <c r="I108" i="25"/>
  <c r="F108" i="25"/>
  <c r="C108" i="25"/>
  <c r="O107" i="25"/>
  <c r="L107" i="25"/>
  <c r="I107" i="25"/>
  <c r="F107" i="25"/>
  <c r="C107" i="25" s="1"/>
  <c r="O106" i="25"/>
  <c r="L106" i="25"/>
  <c r="I106" i="25"/>
  <c r="I103" i="25" s="1"/>
  <c r="F106" i="25"/>
  <c r="C106" i="25" s="1"/>
  <c r="O105" i="25"/>
  <c r="L105" i="25"/>
  <c r="C105" i="25" s="1"/>
  <c r="I105" i="25"/>
  <c r="F105" i="25"/>
  <c r="O104" i="25"/>
  <c r="O103" i="25" s="1"/>
  <c r="L104" i="25"/>
  <c r="I104" i="25"/>
  <c r="F104" i="25"/>
  <c r="F103" i="25" s="1"/>
  <c r="C104" i="25"/>
  <c r="N103" i="25"/>
  <c r="M103" i="25"/>
  <c r="L103" i="25"/>
  <c r="K103" i="25"/>
  <c r="J103" i="25"/>
  <c r="H103" i="25"/>
  <c r="G103" i="25"/>
  <c r="E103" i="25"/>
  <c r="D103" i="25"/>
  <c r="O102" i="25"/>
  <c r="L102" i="25"/>
  <c r="I102" i="25"/>
  <c r="F102" i="25"/>
  <c r="C102" i="25" s="1"/>
  <c r="O101" i="25"/>
  <c r="L101" i="25"/>
  <c r="C101" i="25" s="1"/>
  <c r="I101" i="25"/>
  <c r="F101" i="25"/>
  <c r="O100" i="25"/>
  <c r="L100" i="25"/>
  <c r="I100" i="25"/>
  <c r="F100" i="25"/>
  <c r="C100" i="25"/>
  <c r="O99" i="25"/>
  <c r="L99" i="25"/>
  <c r="I99" i="25"/>
  <c r="F99" i="25"/>
  <c r="C99" i="25" s="1"/>
  <c r="O98" i="25"/>
  <c r="L98" i="25"/>
  <c r="I98" i="25"/>
  <c r="I95" i="25" s="1"/>
  <c r="F98" i="25"/>
  <c r="C98" i="25" s="1"/>
  <c r="O97" i="25"/>
  <c r="L97" i="25"/>
  <c r="C97" i="25" s="1"/>
  <c r="I97" i="25"/>
  <c r="F97" i="25"/>
  <c r="O96" i="25"/>
  <c r="O95" i="25" s="1"/>
  <c r="L96" i="25"/>
  <c r="I96" i="25"/>
  <c r="F96" i="25"/>
  <c r="F95" i="25" s="1"/>
  <c r="C96" i="25"/>
  <c r="N95" i="25"/>
  <c r="M95" i="25"/>
  <c r="L95" i="25"/>
  <c r="K95" i="25"/>
  <c r="J95" i="25"/>
  <c r="H95" i="25"/>
  <c r="G95" i="25"/>
  <c r="E95" i="25"/>
  <c r="D95" i="25"/>
  <c r="O94" i="25"/>
  <c r="L94" i="25"/>
  <c r="I94" i="25"/>
  <c r="F94" i="25"/>
  <c r="C94" i="25" s="1"/>
  <c r="O93" i="25"/>
  <c r="L93" i="25"/>
  <c r="C93" i="25" s="1"/>
  <c r="I93" i="25"/>
  <c r="F93" i="25"/>
  <c r="O92" i="25"/>
  <c r="O89" i="25" s="1"/>
  <c r="L92" i="25"/>
  <c r="I92" i="25"/>
  <c r="F92" i="25"/>
  <c r="C92" i="25"/>
  <c r="O91" i="25"/>
  <c r="L91" i="25"/>
  <c r="I91" i="25"/>
  <c r="F91" i="25"/>
  <c r="C91" i="25" s="1"/>
  <c r="O90" i="25"/>
  <c r="L90" i="25"/>
  <c r="L89" i="25" s="1"/>
  <c r="I90" i="25"/>
  <c r="I89" i="25" s="1"/>
  <c r="F90" i="25"/>
  <c r="C90" i="25" s="1"/>
  <c r="N89" i="25"/>
  <c r="M89" i="25"/>
  <c r="K89" i="25"/>
  <c r="J89" i="25"/>
  <c r="H89" i="25"/>
  <c r="G89" i="25"/>
  <c r="F89" i="25"/>
  <c r="C89" i="25" s="1"/>
  <c r="E89" i="25"/>
  <c r="D89" i="25"/>
  <c r="O88" i="25"/>
  <c r="L88" i="25"/>
  <c r="I88" i="25"/>
  <c r="F88" i="25"/>
  <c r="C88" i="25"/>
  <c r="O87" i="25"/>
  <c r="L87" i="25"/>
  <c r="I87" i="25"/>
  <c r="F87" i="25"/>
  <c r="C87" i="25" s="1"/>
  <c r="O86" i="25"/>
  <c r="L86" i="25"/>
  <c r="I86" i="25"/>
  <c r="F86" i="25"/>
  <c r="C86" i="25" s="1"/>
  <c r="O85" i="25"/>
  <c r="L85" i="25"/>
  <c r="C85" i="25" s="1"/>
  <c r="I85" i="25"/>
  <c r="I84" i="25" s="1"/>
  <c r="F85" i="25"/>
  <c r="O84" i="25"/>
  <c r="O83" i="25" s="1"/>
  <c r="N84" i="25"/>
  <c r="N83" i="25" s="1"/>
  <c r="M84" i="25"/>
  <c r="K84" i="25"/>
  <c r="K83" i="25" s="1"/>
  <c r="J84" i="25"/>
  <c r="J83" i="25" s="1"/>
  <c r="H84" i="25"/>
  <c r="G84" i="25"/>
  <c r="G83" i="25" s="1"/>
  <c r="E84" i="25"/>
  <c r="D84" i="25"/>
  <c r="M83" i="25"/>
  <c r="H83" i="25"/>
  <c r="E83" i="25"/>
  <c r="D83" i="25"/>
  <c r="O82" i="25"/>
  <c r="L82" i="25"/>
  <c r="I82" i="25"/>
  <c r="F82" i="25"/>
  <c r="C82" i="25" s="1"/>
  <c r="O81" i="25"/>
  <c r="L81" i="25"/>
  <c r="C81" i="25" s="1"/>
  <c r="I81" i="25"/>
  <c r="I80" i="25" s="1"/>
  <c r="F81" i="25"/>
  <c r="O80" i="25"/>
  <c r="N80" i="25"/>
  <c r="M80" i="25"/>
  <c r="K80" i="25"/>
  <c r="J80" i="25"/>
  <c r="H80" i="25"/>
  <c r="G80" i="25"/>
  <c r="F80" i="25"/>
  <c r="E80" i="25"/>
  <c r="D80" i="25"/>
  <c r="O79" i="25"/>
  <c r="L79" i="25"/>
  <c r="I79" i="25"/>
  <c r="F79" i="25"/>
  <c r="C79" i="25" s="1"/>
  <c r="O78" i="25"/>
  <c r="L78" i="25"/>
  <c r="L77" i="25" s="1"/>
  <c r="I78" i="25"/>
  <c r="I77" i="25" s="1"/>
  <c r="F78" i="25"/>
  <c r="C78" i="25" s="1"/>
  <c r="O77" i="25"/>
  <c r="N77" i="25"/>
  <c r="N76" i="25" s="1"/>
  <c r="N75" i="25" s="1"/>
  <c r="M77" i="25"/>
  <c r="M76" i="25" s="1"/>
  <c r="M75" i="25" s="1"/>
  <c r="K77" i="25"/>
  <c r="J77" i="25"/>
  <c r="J76" i="25" s="1"/>
  <c r="H77" i="25"/>
  <c r="G77" i="25"/>
  <c r="F77" i="25"/>
  <c r="F76" i="25" s="1"/>
  <c r="E77" i="25"/>
  <c r="E76" i="25" s="1"/>
  <c r="E75" i="25" s="1"/>
  <c r="D77" i="25"/>
  <c r="O76" i="25"/>
  <c r="K76" i="25"/>
  <c r="H76" i="25"/>
  <c r="G76" i="25"/>
  <c r="G75" i="25" s="1"/>
  <c r="D76" i="25"/>
  <c r="H75" i="25"/>
  <c r="D75" i="25"/>
  <c r="O74" i="25"/>
  <c r="L74" i="25"/>
  <c r="I74" i="25"/>
  <c r="F74" i="25"/>
  <c r="C74" i="25" s="1"/>
  <c r="O73" i="25"/>
  <c r="L73" i="25"/>
  <c r="C73" i="25" s="1"/>
  <c r="I73" i="25"/>
  <c r="F73" i="25"/>
  <c r="O72" i="25"/>
  <c r="O69" i="25" s="1"/>
  <c r="L72" i="25"/>
  <c r="I72" i="25"/>
  <c r="F72" i="25"/>
  <c r="C72" i="25"/>
  <c r="O71" i="25"/>
  <c r="L71" i="25"/>
  <c r="I71" i="25"/>
  <c r="F71" i="25"/>
  <c r="C71" i="25" s="1"/>
  <c r="O70" i="25"/>
  <c r="L70" i="25"/>
  <c r="L69" i="25" s="1"/>
  <c r="L67" i="25" s="1"/>
  <c r="I70" i="25"/>
  <c r="I69" i="25" s="1"/>
  <c r="I67" i="25" s="1"/>
  <c r="F70" i="25"/>
  <c r="C70" i="25" s="1"/>
  <c r="N69" i="25"/>
  <c r="N67" i="25" s="1"/>
  <c r="N53" i="25" s="1"/>
  <c r="M69" i="25"/>
  <c r="K69" i="25"/>
  <c r="K67" i="25" s="1"/>
  <c r="J69" i="25"/>
  <c r="J67" i="25" s="1"/>
  <c r="J53" i="25" s="1"/>
  <c r="H69" i="25"/>
  <c r="G69" i="25"/>
  <c r="G67" i="25" s="1"/>
  <c r="F69" i="25"/>
  <c r="E69" i="25"/>
  <c r="D69" i="25"/>
  <c r="O68" i="25"/>
  <c r="L68" i="25"/>
  <c r="I68" i="25"/>
  <c r="F68" i="25"/>
  <c r="F67" i="25" s="1"/>
  <c r="C68" i="25"/>
  <c r="M67" i="25"/>
  <c r="H67" i="25"/>
  <c r="E67" i="25"/>
  <c r="D67" i="25"/>
  <c r="O66" i="25"/>
  <c r="L66" i="25"/>
  <c r="I66" i="25"/>
  <c r="F66" i="25"/>
  <c r="C66" i="25" s="1"/>
  <c r="O65" i="25"/>
  <c r="L65" i="25"/>
  <c r="C65" i="25" s="1"/>
  <c r="I65" i="25"/>
  <c r="F65" i="25"/>
  <c r="O64" i="25"/>
  <c r="L64" i="25"/>
  <c r="I64" i="25"/>
  <c r="F64" i="25"/>
  <c r="C64" i="25"/>
  <c r="O63" i="25"/>
  <c r="L63" i="25"/>
  <c r="I63" i="25"/>
  <c r="F63" i="25"/>
  <c r="C63" i="25" s="1"/>
  <c r="O62" i="25"/>
  <c r="L62" i="25"/>
  <c r="I62" i="25"/>
  <c r="F62" i="25"/>
  <c r="C62" i="25" s="1"/>
  <c r="O61" i="25"/>
  <c r="L61" i="25"/>
  <c r="C61" i="25" s="1"/>
  <c r="I61" i="25"/>
  <c r="F61" i="25"/>
  <c r="O60" i="25"/>
  <c r="C60" i="25" s="1"/>
  <c r="L60" i="25"/>
  <c r="I60" i="25"/>
  <c r="F60" i="25"/>
  <c r="O59" i="25"/>
  <c r="O58" i="25" s="1"/>
  <c r="L59" i="25"/>
  <c r="I59" i="25"/>
  <c r="F59" i="25"/>
  <c r="C59" i="25" s="1"/>
  <c r="N58" i="25"/>
  <c r="M58" i="25"/>
  <c r="K58" i="25"/>
  <c r="J58" i="25"/>
  <c r="I58" i="25"/>
  <c r="H58" i="25"/>
  <c r="G58" i="25"/>
  <c r="E58" i="25"/>
  <c r="D58" i="25"/>
  <c r="O57" i="25"/>
  <c r="L57" i="25"/>
  <c r="C57" i="25" s="1"/>
  <c r="I57" i="25"/>
  <c r="F57" i="25"/>
  <c r="O56" i="25"/>
  <c r="O55" i="25" s="1"/>
  <c r="L56" i="25"/>
  <c r="I56" i="25"/>
  <c r="F56" i="25"/>
  <c r="F55" i="25" s="1"/>
  <c r="C56" i="25"/>
  <c r="N55" i="25"/>
  <c r="M55" i="25"/>
  <c r="L55" i="25"/>
  <c r="K55" i="25"/>
  <c r="K54" i="25" s="1"/>
  <c r="J55" i="25"/>
  <c r="I55" i="25"/>
  <c r="H55" i="25"/>
  <c r="H54" i="25" s="1"/>
  <c r="H53" i="25" s="1"/>
  <c r="H52" i="25" s="1"/>
  <c r="H51" i="25" s="1"/>
  <c r="G55" i="25"/>
  <c r="G54" i="25" s="1"/>
  <c r="G53" i="25" s="1"/>
  <c r="E55" i="25"/>
  <c r="D55" i="25"/>
  <c r="D54" i="25" s="1"/>
  <c r="D53" i="25" s="1"/>
  <c r="D52" i="25" s="1"/>
  <c r="D51" i="25" s="1"/>
  <c r="N54" i="25"/>
  <c r="M54" i="25"/>
  <c r="M53" i="25" s="1"/>
  <c r="J54" i="25"/>
  <c r="I54" i="25"/>
  <c r="I53" i="25" s="1"/>
  <c r="E54" i="25"/>
  <c r="E53" i="25" s="1"/>
  <c r="E52" i="25" s="1"/>
  <c r="E51" i="25" s="1"/>
  <c r="O47" i="25"/>
  <c r="C47" i="25"/>
  <c r="O46" i="25"/>
  <c r="C46" i="25" s="1"/>
  <c r="O45" i="25"/>
  <c r="N45" i="25"/>
  <c r="M45" i="25"/>
  <c r="L44" i="25"/>
  <c r="I44" i="25"/>
  <c r="I43" i="25" s="1"/>
  <c r="C43" i="25" s="1"/>
  <c r="F44" i="25"/>
  <c r="C44" i="25" s="1"/>
  <c r="L43" i="25"/>
  <c r="K43" i="25"/>
  <c r="J43" i="25"/>
  <c r="H43" i="25"/>
  <c r="G43" i="25"/>
  <c r="F43" i="25"/>
  <c r="E43" i="25"/>
  <c r="D43" i="25"/>
  <c r="F42" i="25"/>
  <c r="C42" i="25" s="1"/>
  <c r="F41" i="25"/>
  <c r="C41" i="25" s="1"/>
  <c r="E41" i="25"/>
  <c r="D41" i="25"/>
  <c r="L40" i="25"/>
  <c r="C40" i="25"/>
  <c r="L39" i="25"/>
  <c r="C39" i="25" s="1"/>
  <c r="L38" i="25"/>
  <c r="C38" i="25"/>
  <c r="L37" i="25"/>
  <c r="C37" i="25" s="1"/>
  <c r="L36" i="25"/>
  <c r="C36" i="25" s="1"/>
  <c r="K36" i="25"/>
  <c r="J36" i="25"/>
  <c r="L35" i="25"/>
  <c r="C35" i="25"/>
  <c r="L34" i="25"/>
  <c r="C34" i="25" s="1"/>
  <c r="L33" i="25"/>
  <c r="C33" i="25" s="1"/>
  <c r="K33" i="25"/>
  <c r="J33" i="25"/>
  <c r="L32" i="25"/>
  <c r="L31" i="25" s="1"/>
  <c r="C32" i="25"/>
  <c r="K31" i="25"/>
  <c r="J31" i="25"/>
  <c r="J26" i="25" s="1"/>
  <c r="L30" i="25"/>
  <c r="C30" i="25" s="1"/>
  <c r="L29" i="25"/>
  <c r="C29" i="25"/>
  <c r="L28" i="25"/>
  <c r="C28" i="25" s="1"/>
  <c r="L27" i="25"/>
  <c r="C27" i="25" s="1"/>
  <c r="K27" i="25"/>
  <c r="K26" i="25" s="1"/>
  <c r="J27" i="25"/>
  <c r="F25" i="25"/>
  <c r="C25" i="25"/>
  <c r="I24" i="25"/>
  <c r="O23" i="25"/>
  <c r="L23" i="25"/>
  <c r="I23" i="25"/>
  <c r="F23" i="25"/>
  <c r="C23" i="25" s="1"/>
  <c r="O22" i="25"/>
  <c r="L22" i="25"/>
  <c r="L21" i="25" s="1"/>
  <c r="I22" i="25"/>
  <c r="I21" i="25" s="1"/>
  <c r="F22" i="25"/>
  <c r="C22" i="25" s="1"/>
  <c r="O21" i="25"/>
  <c r="O289" i="25" s="1"/>
  <c r="N21" i="25"/>
  <c r="N289" i="25" s="1"/>
  <c r="N288" i="25" s="1"/>
  <c r="M21" i="25"/>
  <c r="M289" i="25" s="1"/>
  <c r="M288" i="25" s="1"/>
  <c r="K21" i="25"/>
  <c r="K289" i="25" s="1"/>
  <c r="K288" i="25" s="1"/>
  <c r="J21" i="25"/>
  <c r="J289" i="25" s="1"/>
  <c r="J288" i="25" s="1"/>
  <c r="H21" i="25"/>
  <c r="H289" i="25" s="1"/>
  <c r="H288" i="25" s="1"/>
  <c r="G21" i="25"/>
  <c r="G289" i="25" s="1"/>
  <c r="G288" i="25" s="1"/>
  <c r="F21" i="25"/>
  <c r="F289" i="25" s="1"/>
  <c r="E21" i="25"/>
  <c r="E289" i="25" s="1"/>
  <c r="E288" i="25" s="1"/>
  <c r="D21" i="25"/>
  <c r="D289" i="25" s="1"/>
  <c r="D288" i="25" s="1"/>
  <c r="O20" i="25"/>
  <c r="H20" i="25"/>
  <c r="G20" i="25"/>
  <c r="C55" i="25" l="1"/>
  <c r="D50" i="25"/>
  <c r="D24" i="25"/>
  <c r="D287" i="25" s="1"/>
  <c r="J75" i="25"/>
  <c r="C103" i="25"/>
  <c r="C136" i="25"/>
  <c r="K20" i="25"/>
  <c r="O67" i="25"/>
  <c r="K75" i="25"/>
  <c r="I83" i="25"/>
  <c r="C95" i="25"/>
  <c r="C122" i="25"/>
  <c r="O173" i="25"/>
  <c r="E287" i="25"/>
  <c r="E50" i="25"/>
  <c r="C69" i="25"/>
  <c r="I289" i="25"/>
  <c r="I288" i="25" s="1"/>
  <c r="I20" i="25"/>
  <c r="C31" i="25"/>
  <c r="L26" i="25"/>
  <c r="L20" i="25" s="1"/>
  <c r="G52" i="25"/>
  <c r="G51" i="25" s="1"/>
  <c r="K53" i="25"/>
  <c r="K52" i="25" s="1"/>
  <c r="K51" i="25" s="1"/>
  <c r="K50" i="25" s="1"/>
  <c r="O54" i="25"/>
  <c r="O53" i="25" s="1"/>
  <c r="C67" i="25"/>
  <c r="N52" i="25"/>
  <c r="I76" i="25"/>
  <c r="C128" i="25"/>
  <c r="H287" i="25"/>
  <c r="H50" i="25"/>
  <c r="L289" i="25"/>
  <c r="J52" i="25"/>
  <c r="J51" i="25" s="1"/>
  <c r="J50" i="25" s="1"/>
  <c r="C175" i="25"/>
  <c r="F58" i="25"/>
  <c r="F54" i="25" s="1"/>
  <c r="C77" i="25"/>
  <c r="E20" i="25"/>
  <c r="M20" i="25"/>
  <c r="C45" i="25"/>
  <c r="O141" i="25"/>
  <c r="C141" i="25" s="1"/>
  <c r="L144" i="25"/>
  <c r="I151" i="25"/>
  <c r="I130" i="25" s="1"/>
  <c r="C161" i="25"/>
  <c r="C176" i="25"/>
  <c r="I179" i="25"/>
  <c r="I174" i="25" s="1"/>
  <c r="I173" i="25" s="1"/>
  <c r="F187" i="25"/>
  <c r="C187" i="25" s="1"/>
  <c r="C189" i="25"/>
  <c r="C190" i="25"/>
  <c r="N195" i="25"/>
  <c r="L196" i="25"/>
  <c r="C199" i="25"/>
  <c r="O198" i="25"/>
  <c r="O196" i="25" s="1"/>
  <c r="F205" i="25"/>
  <c r="C206" i="25"/>
  <c r="L205" i="25"/>
  <c r="C213" i="25"/>
  <c r="C214" i="25"/>
  <c r="F216" i="25"/>
  <c r="C217" i="25"/>
  <c r="C218" i="25"/>
  <c r="C225" i="25"/>
  <c r="C226" i="25"/>
  <c r="L227" i="25"/>
  <c r="C227" i="25" s="1"/>
  <c r="N230" i="25"/>
  <c r="O231" i="25"/>
  <c r="O230" i="25" s="1"/>
  <c r="C264" i="25"/>
  <c r="E286" i="25"/>
  <c r="G286" i="25"/>
  <c r="F289" i="26"/>
  <c r="F20" i="26"/>
  <c r="C21" i="26"/>
  <c r="D52" i="26"/>
  <c r="D51" i="26" s="1"/>
  <c r="G53" i="26"/>
  <c r="G52" i="26" s="1"/>
  <c r="J20" i="25"/>
  <c r="N20" i="25"/>
  <c r="L58" i="25"/>
  <c r="L54" i="25" s="1"/>
  <c r="L53" i="25" s="1"/>
  <c r="F84" i="25"/>
  <c r="F112" i="25"/>
  <c r="F116" i="25"/>
  <c r="C123" i="25"/>
  <c r="F131" i="25"/>
  <c r="C143" i="25"/>
  <c r="F144" i="25"/>
  <c r="C144" i="25" s="1"/>
  <c r="C149" i="25"/>
  <c r="F151" i="25"/>
  <c r="C151" i="25" s="1"/>
  <c r="I166" i="25"/>
  <c r="I165" i="25" s="1"/>
  <c r="F166" i="25"/>
  <c r="C177" i="25"/>
  <c r="C178" i="25"/>
  <c r="F179" i="25"/>
  <c r="C179" i="25" s="1"/>
  <c r="C185" i="25"/>
  <c r="M187" i="25"/>
  <c r="M52" i="25" s="1"/>
  <c r="C198" i="25"/>
  <c r="I216" i="25"/>
  <c r="C229" i="25"/>
  <c r="F231" i="25"/>
  <c r="C233" i="25"/>
  <c r="M286" i="25"/>
  <c r="C272" i="25"/>
  <c r="I270" i="25"/>
  <c r="I269" i="25" s="1"/>
  <c r="C281" i="25"/>
  <c r="D286" i="25"/>
  <c r="H286" i="25"/>
  <c r="C283" i="25"/>
  <c r="H287" i="26"/>
  <c r="H50" i="26"/>
  <c r="C55" i="26"/>
  <c r="F54" i="26"/>
  <c r="O75" i="26"/>
  <c r="O52" i="26" s="1"/>
  <c r="O51" i="26" s="1"/>
  <c r="O50" i="26" s="1"/>
  <c r="C289" i="25"/>
  <c r="C252" i="25"/>
  <c r="I251" i="25"/>
  <c r="I230" i="25" s="1"/>
  <c r="C260" i="25"/>
  <c r="I259" i="25"/>
  <c r="C259" i="25" s="1"/>
  <c r="J286" i="25"/>
  <c r="N286" i="25"/>
  <c r="L288" i="25"/>
  <c r="C21" i="25"/>
  <c r="L80" i="25"/>
  <c r="L76" i="25" s="1"/>
  <c r="L84" i="25"/>
  <c r="L112" i="25"/>
  <c r="L116" i="25"/>
  <c r="L131" i="25"/>
  <c r="L130" i="25" s="1"/>
  <c r="C192" i="25"/>
  <c r="I196" i="25"/>
  <c r="C196" i="25" s="1"/>
  <c r="I204" i="25"/>
  <c r="O205" i="25"/>
  <c r="O204" i="25" s="1"/>
  <c r="M230" i="25"/>
  <c r="M194" i="25" s="1"/>
  <c r="K286" i="25"/>
  <c r="O289" i="26"/>
  <c r="O288" i="26" s="1"/>
  <c r="E287" i="26"/>
  <c r="E50" i="26"/>
  <c r="F270" i="25"/>
  <c r="F290" i="25"/>
  <c r="C294" i="25"/>
  <c r="D20" i="26"/>
  <c r="I20" i="26"/>
  <c r="L27" i="26"/>
  <c r="L31" i="26"/>
  <c r="C31" i="26" s="1"/>
  <c r="L36" i="26"/>
  <c r="C36" i="26" s="1"/>
  <c r="C60" i="26"/>
  <c r="I69" i="26"/>
  <c r="I67" i="26" s="1"/>
  <c r="F69" i="26"/>
  <c r="I76" i="26"/>
  <c r="C86" i="26"/>
  <c r="L89" i="26"/>
  <c r="L83" i="26" s="1"/>
  <c r="L75" i="26" s="1"/>
  <c r="C112" i="26"/>
  <c r="C128" i="26"/>
  <c r="C160" i="26"/>
  <c r="J194" i="26"/>
  <c r="O195" i="26"/>
  <c r="O194" i="26" s="1"/>
  <c r="C234" i="25"/>
  <c r="O290" i="25"/>
  <c r="O288" i="25" s="1"/>
  <c r="C22" i="26"/>
  <c r="L33" i="26"/>
  <c r="C33" i="26" s="1"/>
  <c r="O45" i="26"/>
  <c r="J53" i="26"/>
  <c r="J52" i="26" s="1"/>
  <c r="J51" i="26" s="1"/>
  <c r="J50" i="26" s="1"/>
  <c r="I58" i="26"/>
  <c r="C58" i="26" s="1"/>
  <c r="C72" i="26"/>
  <c r="F80" i="26"/>
  <c r="C80" i="26" s="1"/>
  <c r="C81" i="26"/>
  <c r="I84" i="26"/>
  <c r="C88" i="26"/>
  <c r="F95" i="26"/>
  <c r="C95" i="26" s="1"/>
  <c r="L130" i="26"/>
  <c r="F174" i="26"/>
  <c r="C184" i="26"/>
  <c r="C23" i="26"/>
  <c r="C56" i="26"/>
  <c r="C78" i="26"/>
  <c r="F77" i="26"/>
  <c r="C90" i="26"/>
  <c r="F89" i="26"/>
  <c r="C89" i="26" s="1"/>
  <c r="C97" i="26"/>
  <c r="I95" i="26"/>
  <c r="C136" i="26"/>
  <c r="O191" i="26"/>
  <c r="C192" i="26"/>
  <c r="L235" i="25"/>
  <c r="L231" i="25" s="1"/>
  <c r="L230" i="25" s="1"/>
  <c r="J289" i="26"/>
  <c r="J288" i="26" s="1"/>
  <c r="J20" i="26"/>
  <c r="N289" i="26"/>
  <c r="N288" i="26" s="1"/>
  <c r="N20" i="26"/>
  <c r="M287" i="26"/>
  <c r="L69" i="26"/>
  <c r="L67" i="26" s="1"/>
  <c r="L53" i="26" s="1"/>
  <c r="L52" i="26" s="1"/>
  <c r="C84" i="26"/>
  <c r="C131" i="26"/>
  <c r="F130" i="26"/>
  <c r="L204" i="26"/>
  <c r="L195" i="26" s="1"/>
  <c r="L194" i="26" s="1"/>
  <c r="N287" i="26"/>
  <c r="C96" i="26"/>
  <c r="C104" i="26"/>
  <c r="C132" i="26"/>
  <c r="F141" i="26"/>
  <c r="C141" i="26" s="1"/>
  <c r="C152" i="26"/>
  <c r="C176" i="26"/>
  <c r="C180" i="26"/>
  <c r="C189" i="26"/>
  <c r="C191" i="26"/>
  <c r="C207" i="26"/>
  <c r="C221" i="26"/>
  <c r="C241" i="26"/>
  <c r="L246" i="26"/>
  <c r="E286" i="26"/>
  <c r="C27" i="27"/>
  <c r="L26" i="27"/>
  <c r="I103" i="26"/>
  <c r="C103" i="26" s="1"/>
  <c r="C113" i="26"/>
  <c r="C117" i="26"/>
  <c r="F122" i="26"/>
  <c r="C122" i="26" s="1"/>
  <c r="C129" i="26"/>
  <c r="I131" i="26"/>
  <c r="C137" i="26"/>
  <c r="C145" i="26"/>
  <c r="I151" i="26"/>
  <c r="C151" i="26" s="1"/>
  <c r="C161" i="26"/>
  <c r="F166" i="26"/>
  <c r="I175" i="26"/>
  <c r="I179" i="26"/>
  <c r="C179" i="26" s="1"/>
  <c r="C185" i="26"/>
  <c r="I188" i="26"/>
  <c r="I187" i="26" s="1"/>
  <c r="C187" i="26" s="1"/>
  <c r="K195" i="26"/>
  <c r="K194" i="26" s="1"/>
  <c r="K51" i="26" s="1"/>
  <c r="F198" i="26"/>
  <c r="C198" i="26" s="1"/>
  <c r="C203" i="26"/>
  <c r="I205" i="26"/>
  <c r="I204" i="26" s="1"/>
  <c r="I195" i="26" s="1"/>
  <c r="C223" i="26"/>
  <c r="C227" i="26"/>
  <c r="C228" i="26"/>
  <c r="I231" i="26"/>
  <c r="C235" i="26"/>
  <c r="L238" i="26"/>
  <c r="L231" i="26" s="1"/>
  <c r="L230" i="26" s="1"/>
  <c r="C245" i="26"/>
  <c r="K286" i="26"/>
  <c r="D286" i="26"/>
  <c r="H286" i="26"/>
  <c r="C290" i="26"/>
  <c r="L288" i="26"/>
  <c r="H287" i="27"/>
  <c r="H50" i="27"/>
  <c r="D287" i="27"/>
  <c r="D50" i="27"/>
  <c r="G195" i="26"/>
  <c r="G194" i="26" s="1"/>
  <c r="F196" i="26"/>
  <c r="C199" i="26"/>
  <c r="F205" i="26"/>
  <c r="C215" i="26"/>
  <c r="C217" i="26"/>
  <c r="F216" i="26"/>
  <c r="C216" i="26" s="1"/>
  <c r="C233" i="26"/>
  <c r="F246" i="26"/>
  <c r="C246" i="26" s="1"/>
  <c r="C247" i="26"/>
  <c r="L259" i="26"/>
  <c r="M286" i="26"/>
  <c r="L270" i="26"/>
  <c r="L269" i="26" s="1"/>
  <c r="J286" i="26"/>
  <c r="N286" i="26"/>
  <c r="L289" i="27"/>
  <c r="L20" i="27"/>
  <c r="O187" i="26"/>
  <c r="F238" i="26"/>
  <c r="C239" i="26"/>
  <c r="C254" i="26"/>
  <c r="I252" i="26"/>
  <c r="I251" i="26" s="1"/>
  <c r="O286" i="26"/>
  <c r="E287" i="27"/>
  <c r="E50" i="27"/>
  <c r="F252" i="26"/>
  <c r="F260" i="26"/>
  <c r="F264" i="26"/>
  <c r="C264" i="26" s="1"/>
  <c r="C271" i="26"/>
  <c r="F272" i="26"/>
  <c r="F276" i="26"/>
  <c r="I281" i="26"/>
  <c r="C281" i="26" s="1"/>
  <c r="C283" i="26"/>
  <c r="F288" i="26"/>
  <c r="C288" i="26" s="1"/>
  <c r="C291" i="26"/>
  <c r="G20" i="27"/>
  <c r="K20" i="27"/>
  <c r="O20" i="27"/>
  <c r="F21" i="27"/>
  <c r="O45" i="27"/>
  <c r="C56" i="27"/>
  <c r="O55" i="27"/>
  <c r="F58" i="27"/>
  <c r="C59" i="27"/>
  <c r="O58" i="27"/>
  <c r="L58" i="27"/>
  <c r="L54" i="27" s="1"/>
  <c r="L53" i="27" s="1"/>
  <c r="F69" i="27"/>
  <c r="C70" i="27"/>
  <c r="I69" i="27"/>
  <c r="I67" i="27" s="1"/>
  <c r="I53" i="27" s="1"/>
  <c r="G75" i="27"/>
  <c r="G52" i="27" s="1"/>
  <c r="G51" i="27" s="1"/>
  <c r="O83" i="27"/>
  <c r="O75" i="27" s="1"/>
  <c r="C151" i="27"/>
  <c r="C165" i="27"/>
  <c r="C55" i="27"/>
  <c r="L76" i="27"/>
  <c r="F83" i="27"/>
  <c r="E20" i="27"/>
  <c r="M20" i="27"/>
  <c r="M287" i="27"/>
  <c r="C63" i="27"/>
  <c r="F67" i="27"/>
  <c r="K75" i="27"/>
  <c r="K52" i="27" s="1"/>
  <c r="K51" i="27" s="1"/>
  <c r="J75" i="27"/>
  <c r="J52" i="27" s="1"/>
  <c r="J51" i="27" s="1"/>
  <c r="O130" i="27"/>
  <c r="I260" i="26"/>
  <c r="I259" i="26" s="1"/>
  <c r="I264" i="26"/>
  <c r="I272" i="26"/>
  <c r="I276" i="26"/>
  <c r="I21" i="27"/>
  <c r="N287" i="27"/>
  <c r="F54" i="27"/>
  <c r="C77" i="27"/>
  <c r="F130" i="27"/>
  <c r="C141" i="27"/>
  <c r="F76" i="27"/>
  <c r="I77" i="27"/>
  <c r="I76" i="27" s="1"/>
  <c r="I89" i="27"/>
  <c r="C89" i="27" s="1"/>
  <c r="C123" i="27"/>
  <c r="I141" i="27"/>
  <c r="C169" i="27"/>
  <c r="I187" i="27"/>
  <c r="C188" i="27"/>
  <c r="C227" i="27"/>
  <c r="L230" i="27"/>
  <c r="L194" i="27" s="1"/>
  <c r="G46" i="29"/>
  <c r="D286" i="27"/>
  <c r="H286" i="27"/>
  <c r="L80" i="27"/>
  <c r="L84" i="27"/>
  <c r="I95" i="27"/>
  <c r="C95" i="27" s="1"/>
  <c r="I103" i="27"/>
  <c r="C103" i="27" s="1"/>
  <c r="L112" i="27"/>
  <c r="L116" i="27"/>
  <c r="L128" i="27"/>
  <c r="C128" i="27" s="1"/>
  <c r="I131" i="27"/>
  <c r="L136" i="27"/>
  <c r="L130" i="27" s="1"/>
  <c r="L144" i="27"/>
  <c r="L160" i="27"/>
  <c r="C179" i="27"/>
  <c r="C238" i="27"/>
  <c r="O231" i="27"/>
  <c r="E286" i="27"/>
  <c r="M286" i="27"/>
  <c r="I80" i="27"/>
  <c r="C80" i="27" s="1"/>
  <c r="I84" i="27"/>
  <c r="I112" i="27"/>
  <c r="C112" i="27" s="1"/>
  <c r="I116" i="27"/>
  <c r="C116" i="27" s="1"/>
  <c r="I136" i="27"/>
  <c r="C136" i="27" s="1"/>
  <c r="I144" i="27"/>
  <c r="C144" i="27" s="1"/>
  <c r="I160" i="27"/>
  <c r="C160" i="27" s="1"/>
  <c r="C166" i="27"/>
  <c r="F173" i="27"/>
  <c r="C173" i="27" s="1"/>
  <c r="C175" i="27"/>
  <c r="C191" i="27"/>
  <c r="C192" i="27"/>
  <c r="O191" i="27"/>
  <c r="O187" i="27" s="1"/>
  <c r="I204" i="27"/>
  <c r="C204" i="27" s="1"/>
  <c r="C205" i="27"/>
  <c r="I230" i="27"/>
  <c r="C251" i="27"/>
  <c r="C260" i="27"/>
  <c r="L259" i="27"/>
  <c r="C259" i="27" s="1"/>
  <c r="J286" i="27"/>
  <c r="N286" i="27"/>
  <c r="F196" i="27"/>
  <c r="I281" i="27"/>
  <c r="I269" i="27" s="1"/>
  <c r="C269" i="27" s="1"/>
  <c r="C283" i="27"/>
  <c r="L290" i="27"/>
  <c r="C290" i="27" s="1"/>
  <c r="C291" i="27"/>
  <c r="E117" i="29"/>
  <c r="C176" i="27"/>
  <c r="C180" i="27"/>
  <c r="C228" i="27"/>
  <c r="E46" i="29"/>
  <c r="D42" i="28"/>
  <c r="J50" i="27" l="1"/>
  <c r="J287" i="27"/>
  <c r="M51" i="25"/>
  <c r="K50" i="27"/>
  <c r="K287" i="27"/>
  <c r="G287" i="27"/>
  <c r="G50" i="27"/>
  <c r="C54" i="25"/>
  <c r="F53" i="25"/>
  <c r="L286" i="26"/>
  <c r="K50" i="26"/>
  <c r="K287" i="26"/>
  <c r="L51" i="26"/>
  <c r="L50" i="26" s="1"/>
  <c r="L83" i="27"/>
  <c r="K286" i="27"/>
  <c r="F195" i="27"/>
  <c r="C196" i="27"/>
  <c r="G286" i="27"/>
  <c r="I195" i="27"/>
  <c r="I194" i="27" s="1"/>
  <c r="F75" i="27"/>
  <c r="C76" i="27"/>
  <c r="C69" i="27"/>
  <c r="C58" i="27"/>
  <c r="F289" i="27"/>
  <c r="F20" i="27"/>
  <c r="C20" i="27" s="1"/>
  <c r="C21" i="27"/>
  <c r="C276" i="26"/>
  <c r="F259" i="26"/>
  <c r="C259" i="26" s="1"/>
  <c r="C260" i="26"/>
  <c r="I130" i="26"/>
  <c r="C26" i="27"/>
  <c r="F83" i="26"/>
  <c r="J287" i="26"/>
  <c r="C188" i="26"/>
  <c r="L83" i="25"/>
  <c r="L75" i="25" s="1"/>
  <c r="L52" i="25" s="1"/>
  <c r="C54" i="26"/>
  <c r="F165" i="25"/>
  <c r="C165" i="25" s="1"/>
  <c r="C166" i="25"/>
  <c r="C116" i="25"/>
  <c r="D287" i="26"/>
  <c r="D50" i="26"/>
  <c r="C235" i="25"/>
  <c r="C216" i="25"/>
  <c r="O130" i="25"/>
  <c r="O75" i="25" s="1"/>
  <c r="G287" i="25"/>
  <c r="G50" i="25"/>
  <c r="O230" i="27"/>
  <c r="C231" i="27"/>
  <c r="I130" i="27"/>
  <c r="L286" i="27"/>
  <c r="C281" i="27"/>
  <c r="I289" i="27"/>
  <c r="I288" i="27" s="1"/>
  <c r="I20" i="27"/>
  <c r="L75" i="27"/>
  <c r="L52" i="27" s="1"/>
  <c r="L51" i="27" s="1"/>
  <c r="O54" i="27"/>
  <c r="O53" i="27" s="1"/>
  <c r="O52" i="27" s="1"/>
  <c r="C272" i="26"/>
  <c r="F251" i="26"/>
  <c r="C251" i="26" s="1"/>
  <c r="C252" i="26"/>
  <c r="G286" i="26"/>
  <c r="C196" i="26"/>
  <c r="C130" i="26"/>
  <c r="C69" i="26"/>
  <c r="F67" i="26"/>
  <c r="C67" i="26" s="1"/>
  <c r="I54" i="26"/>
  <c r="I53" i="26" s="1"/>
  <c r="C251" i="25"/>
  <c r="C112" i="25"/>
  <c r="C205" i="25"/>
  <c r="F204" i="25"/>
  <c r="N194" i="25"/>
  <c r="N51" i="25" s="1"/>
  <c r="C80" i="25"/>
  <c r="C187" i="27"/>
  <c r="C131" i="27"/>
  <c r="C238" i="26"/>
  <c r="F231" i="26"/>
  <c r="L288" i="27"/>
  <c r="I230" i="26"/>
  <c r="I194" i="26" s="1"/>
  <c r="I174" i="26"/>
  <c r="I173" i="26" s="1"/>
  <c r="C174" i="26"/>
  <c r="F173" i="26"/>
  <c r="O287" i="26"/>
  <c r="C45" i="26"/>
  <c r="C27" i="26"/>
  <c r="L26" i="26"/>
  <c r="C290" i="25"/>
  <c r="F288" i="25"/>
  <c r="C288" i="25" s="1"/>
  <c r="C131" i="25"/>
  <c r="F130" i="25"/>
  <c r="C130" i="25" s="1"/>
  <c r="C84" i="25"/>
  <c r="F83" i="25"/>
  <c r="O195" i="25"/>
  <c r="I75" i="25"/>
  <c r="I52" i="25" s="1"/>
  <c r="O52" i="25"/>
  <c r="C26" i="25"/>
  <c r="C76" i="25"/>
  <c r="K287" i="25"/>
  <c r="D20" i="25"/>
  <c r="F24" i="25"/>
  <c r="I83" i="27"/>
  <c r="C83" i="27" s="1"/>
  <c r="I75" i="27"/>
  <c r="I286" i="27" s="1"/>
  <c r="C130" i="27"/>
  <c r="C54" i="27"/>
  <c r="F53" i="27"/>
  <c r="I270" i="26"/>
  <c r="I269" i="26" s="1"/>
  <c r="C67" i="27"/>
  <c r="C84" i="27"/>
  <c r="C45" i="27"/>
  <c r="F204" i="26"/>
  <c r="C204" i="26" s="1"/>
  <c r="C205" i="26"/>
  <c r="C166" i="26"/>
  <c r="F165" i="26"/>
  <c r="C165" i="26" s="1"/>
  <c r="F270" i="26"/>
  <c r="C77" i="26"/>
  <c r="F76" i="26"/>
  <c r="C175" i="26"/>
  <c r="I83" i="26"/>
  <c r="I75" i="26" s="1"/>
  <c r="F269" i="25"/>
  <c r="C270" i="25"/>
  <c r="O20" i="26"/>
  <c r="I195" i="25"/>
  <c r="I194" i="25" s="1"/>
  <c r="F230" i="25"/>
  <c r="C230" i="25" s="1"/>
  <c r="C231" i="25"/>
  <c r="G51" i="26"/>
  <c r="C289" i="26"/>
  <c r="L204" i="25"/>
  <c r="L195" i="25" s="1"/>
  <c r="C58" i="25"/>
  <c r="F174" i="25"/>
  <c r="J287" i="25"/>
  <c r="L51" i="25" l="1"/>
  <c r="L50" i="27"/>
  <c r="L287" i="27"/>
  <c r="N50" i="25"/>
  <c r="N287" i="25"/>
  <c r="L194" i="25"/>
  <c r="L286" i="25"/>
  <c r="C270" i="26"/>
  <c r="F269" i="26"/>
  <c r="G287" i="26"/>
  <c r="G50" i="26"/>
  <c r="C83" i="25"/>
  <c r="F75" i="25"/>
  <c r="C75" i="25" s="1"/>
  <c r="C76" i="26"/>
  <c r="F75" i="26"/>
  <c r="C75" i="26" s="1"/>
  <c r="F52" i="27"/>
  <c r="C53" i="27"/>
  <c r="I51" i="25"/>
  <c r="C204" i="25"/>
  <c r="F195" i="25"/>
  <c r="I52" i="26"/>
  <c r="I51" i="26" s="1"/>
  <c r="F195" i="26"/>
  <c r="F53" i="26"/>
  <c r="I52" i="27"/>
  <c r="I51" i="27" s="1"/>
  <c r="I286" i="25"/>
  <c r="C269" i="25"/>
  <c r="F286" i="25"/>
  <c r="C286" i="25" s="1"/>
  <c r="C24" i="25"/>
  <c r="F20" i="25"/>
  <c r="C20" i="25" s="1"/>
  <c r="O194" i="25"/>
  <c r="O286" i="25"/>
  <c r="L287" i="26"/>
  <c r="C26" i="26"/>
  <c r="L20" i="26"/>
  <c r="C20" i="26" s="1"/>
  <c r="C173" i="26"/>
  <c r="C83" i="26"/>
  <c r="C53" i="25"/>
  <c r="F230" i="26"/>
  <c r="C230" i="26" s="1"/>
  <c r="C231" i="26"/>
  <c r="O286" i="27"/>
  <c r="O194" i="27"/>
  <c r="O51" i="27" s="1"/>
  <c r="C289" i="27"/>
  <c r="F288" i="27"/>
  <c r="C288" i="27" s="1"/>
  <c r="F173" i="25"/>
  <c r="C173" i="25" s="1"/>
  <c r="C174" i="25"/>
  <c r="I286" i="26"/>
  <c r="O51" i="25"/>
  <c r="C75" i="27"/>
  <c r="F194" i="27"/>
  <c r="C194" i="27" s="1"/>
  <c r="C195" i="27"/>
  <c r="F286" i="27"/>
  <c r="C286" i="27" s="1"/>
  <c r="M50" i="25"/>
  <c r="M287" i="25"/>
  <c r="C230" i="27"/>
  <c r="O50" i="27" l="1"/>
  <c r="O287" i="27"/>
  <c r="O50" i="25"/>
  <c r="O287" i="25"/>
  <c r="F52" i="25"/>
  <c r="I287" i="27"/>
  <c r="I50" i="27"/>
  <c r="F194" i="25"/>
  <c r="C194" i="25" s="1"/>
  <c r="C195" i="25"/>
  <c r="F51" i="27"/>
  <c r="C52" i="27"/>
  <c r="C195" i="26"/>
  <c r="F194" i="26"/>
  <c r="C194" i="26" s="1"/>
  <c r="I287" i="25"/>
  <c r="I50" i="25"/>
  <c r="F52" i="26"/>
  <c r="C53" i="26"/>
  <c r="I287" i="26"/>
  <c r="I50" i="26"/>
  <c r="C269" i="26"/>
  <c r="F286" i="26"/>
  <c r="C286" i="26" s="1"/>
  <c r="L50" i="25"/>
  <c r="L287" i="25"/>
  <c r="C52" i="26" l="1"/>
  <c r="F51" i="26"/>
  <c r="F287" i="27"/>
  <c r="C287" i="27" s="1"/>
  <c r="C51" i="27"/>
  <c r="F50" i="27"/>
  <c r="C50" i="27" s="1"/>
  <c r="C52" i="25"/>
  <c r="F51" i="25"/>
  <c r="F287" i="25" l="1"/>
  <c r="C287" i="25" s="1"/>
  <c r="C51" i="25"/>
  <c r="F50" i="25"/>
  <c r="C50" i="25" s="1"/>
  <c r="F287" i="26"/>
  <c r="C287" i="26" s="1"/>
  <c r="C51" i="26"/>
  <c r="F50" i="26"/>
  <c r="C50" i="26" s="1"/>
  <c r="G76" i="24" l="1"/>
  <c r="G75" i="24"/>
  <c r="F75" i="24"/>
  <c r="E75" i="24"/>
  <c r="G69" i="24"/>
  <c r="G68" i="24"/>
  <c r="G67" i="24"/>
  <c r="G66" i="24"/>
  <c r="G65" i="24"/>
  <c r="G64" i="24"/>
  <c r="G63" i="24"/>
  <c r="G62" i="24"/>
  <c r="G61" i="24"/>
  <c r="G60" i="24"/>
  <c r="G59" i="24" s="1"/>
  <c r="F59" i="24"/>
  <c r="E59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7" i="24" s="1"/>
  <c r="F37" i="24"/>
  <c r="E37" i="24"/>
  <c r="G31" i="24"/>
  <c r="G30" i="24"/>
  <c r="G29" i="24"/>
  <c r="G28" i="24"/>
  <c r="G27" i="24"/>
  <c r="G26" i="24"/>
  <c r="G25" i="24"/>
  <c r="G24" i="24"/>
  <c r="G23" i="24"/>
  <c r="G22" i="24"/>
  <c r="G21" i="24"/>
  <c r="G20" i="24"/>
  <c r="G19" i="24"/>
  <c r="G18" i="24"/>
  <c r="G17" i="24"/>
  <c r="G16" i="24"/>
  <c r="G15" i="24"/>
  <c r="G14" i="24"/>
  <c r="G13" i="24"/>
  <c r="G12" i="24"/>
  <c r="G11" i="24" s="1"/>
  <c r="F11" i="24"/>
  <c r="E11" i="24"/>
  <c r="O298" i="23"/>
  <c r="L298" i="23"/>
  <c r="I298" i="23"/>
  <c r="F298" i="23"/>
  <c r="C298" i="23" s="1"/>
  <c r="O297" i="23"/>
  <c r="L297" i="23"/>
  <c r="I297" i="23"/>
  <c r="F297" i="23"/>
  <c r="C297" i="23" s="1"/>
  <c r="O296" i="23"/>
  <c r="L296" i="23"/>
  <c r="I296" i="23"/>
  <c r="F296" i="23"/>
  <c r="C296" i="23" s="1"/>
  <c r="O295" i="23"/>
  <c r="L295" i="23"/>
  <c r="I295" i="23"/>
  <c r="F295" i="23"/>
  <c r="C295" i="23"/>
  <c r="O294" i="23"/>
  <c r="L294" i="23"/>
  <c r="I294" i="23"/>
  <c r="F294" i="23"/>
  <c r="C294" i="23" s="1"/>
  <c r="O293" i="23"/>
  <c r="L293" i="23"/>
  <c r="I293" i="23"/>
  <c r="I290" i="23" s="1"/>
  <c r="F293" i="23"/>
  <c r="C293" i="23" s="1"/>
  <c r="O292" i="23"/>
  <c r="L292" i="23"/>
  <c r="I292" i="23"/>
  <c r="F292" i="23"/>
  <c r="C292" i="23" s="1"/>
  <c r="O291" i="23"/>
  <c r="O290" i="23" s="1"/>
  <c r="L291" i="23"/>
  <c r="I291" i="23"/>
  <c r="F291" i="23"/>
  <c r="C291" i="23"/>
  <c r="N290" i="23"/>
  <c r="M290" i="23"/>
  <c r="L290" i="23"/>
  <c r="K290" i="23"/>
  <c r="J290" i="23"/>
  <c r="H290" i="23"/>
  <c r="G290" i="23"/>
  <c r="E290" i="23"/>
  <c r="D290" i="23"/>
  <c r="O285" i="23"/>
  <c r="L285" i="23"/>
  <c r="I285" i="23"/>
  <c r="C285" i="23" s="1"/>
  <c r="F285" i="23"/>
  <c r="O284" i="23"/>
  <c r="L284" i="23"/>
  <c r="L283" i="23" s="1"/>
  <c r="I284" i="23"/>
  <c r="F284" i="23"/>
  <c r="C284" i="23" s="1"/>
  <c r="O283" i="23"/>
  <c r="N283" i="23"/>
  <c r="M283" i="23"/>
  <c r="K283" i="23"/>
  <c r="J283" i="23"/>
  <c r="H283" i="23"/>
  <c r="G283" i="23"/>
  <c r="F283" i="23"/>
  <c r="E283" i="23"/>
  <c r="D283" i="23"/>
  <c r="O282" i="23"/>
  <c r="L282" i="23"/>
  <c r="I282" i="23"/>
  <c r="F282" i="23"/>
  <c r="F281" i="23" s="1"/>
  <c r="C281" i="23" s="1"/>
  <c r="O281" i="23"/>
  <c r="N281" i="23"/>
  <c r="M281" i="23"/>
  <c r="L281" i="23"/>
  <c r="K281" i="23"/>
  <c r="J281" i="23"/>
  <c r="I281" i="23"/>
  <c r="H281" i="23"/>
  <c r="G281" i="23"/>
  <c r="E281" i="23"/>
  <c r="D281" i="23"/>
  <c r="O280" i="23"/>
  <c r="L280" i="23"/>
  <c r="I280" i="23"/>
  <c r="F280" i="23"/>
  <c r="C280" i="23" s="1"/>
  <c r="O279" i="23"/>
  <c r="L279" i="23"/>
  <c r="I279" i="23"/>
  <c r="F279" i="23"/>
  <c r="C279" i="23"/>
  <c r="O278" i="23"/>
  <c r="L278" i="23"/>
  <c r="I278" i="23"/>
  <c r="F278" i="23"/>
  <c r="C278" i="23" s="1"/>
  <c r="O277" i="23"/>
  <c r="O276" i="23" s="1"/>
  <c r="L277" i="23"/>
  <c r="I277" i="23"/>
  <c r="I276" i="23" s="1"/>
  <c r="F277" i="23"/>
  <c r="N276" i="23"/>
  <c r="M276" i="23"/>
  <c r="L276" i="23"/>
  <c r="K276" i="23"/>
  <c r="J276" i="23"/>
  <c r="H276" i="23"/>
  <c r="G276" i="23"/>
  <c r="F276" i="23"/>
  <c r="E276" i="23"/>
  <c r="D276" i="23"/>
  <c r="O275" i="23"/>
  <c r="L275" i="23"/>
  <c r="I275" i="23"/>
  <c r="F275" i="23"/>
  <c r="C275" i="23"/>
  <c r="O274" i="23"/>
  <c r="L274" i="23"/>
  <c r="I274" i="23"/>
  <c r="F274" i="23"/>
  <c r="C274" i="23" s="1"/>
  <c r="O273" i="23"/>
  <c r="O272" i="23" s="1"/>
  <c r="L273" i="23"/>
  <c r="I273" i="23"/>
  <c r="I272" i="23" s="1"/>
  <c r="F273" i="23"/>
  <c r="N272" i="23"/>
  <c r="N270" i="23" s="1"/>
  <c r="N269" i="23" s="1"/>
  <c r="M272" i="23"/>
  <c r="L272" i="23"/>
  <c r="K272" i="23"/>
  <c r="J272" i="23"/>
  <c r="J270" i="23" s="1"/>
  <c r="J269" i="23" s="1"/>
  <c r="H272" i="23"/>
  <c r="G272" i="23"/>
  <c r="F272" i="23"/>
  <c r="C272" i="23" s="1"/>
  <c r="E272" i="23"/>
  <c r="D272" i="23"/>
  <c r="O271" i="23"/>
  <c r="O270" i="23" s="1"/>
  <c r="O269" i="23" s="1"/>
  <c r="L271" i="23"/>
  <c r="I271" i="23"/>
  <c r="F271" i="23"/>
  <c r="C271" i="23"/>
  <c r="M270" i="23"/>
  <c r="L270" i="23"/>
  <c r="L269" i="23" s="1"/>
  <c r="K270" i="23"/>
  <c r="H270" i="23"/>
  <c r="H269" i="23" s="1"/>
  <c r="G270" i="23"/>
  <c r="E270" i="23"/>
  <c r="D270" i="23"/>
  <c r="D269" i="23" s="1"/>
  <c r="M269" i="23"/>
  <c r="K269" i="23"/>
  <c r="G269" i="23"/>
  <c r="E269" i="23"/>
  <c r="O268" i="23"/>
  <c r="L268" i="23"/>
  <c r="L264" i="23" s="1"/>
  <c r="L259" i="23" s="1"/>
  <c r="I268" i="23"/>
  <c r="F268" i="23"/>
  <c r="C268" i="23" s="1"/>
  <c r="O267" i="23"/>
  <c r="O264" i="23" s="1"/>
  <c r="L267" i="23"/>
  <c r="I267" i="23"/>
  <c r="F267" i="23"/>
  <c r="C267" i="23"/>
  <c r="O266" i="23"/>
  <c r="L266" i="23"/>
  <c r="I266" i="23"/>
  <c r="F266" i="23"/>
  <c r="C266" i="23" s="1"/>
  <c r="O265" i="23"/>
  <c r="L265" i="23"/>
  <c r="I265" i="23"/>
  <c r="I264" i="23" s="1"/>
  <c r="F265" i="23"/>
  <c r="N264" i="23"/>
  <c r="M264" i="23"/>
  <c r="K264" i="23"/>
  <c r="J264" i="23"/>
  <c r="H264" i="23"/>
  <c r="G264" i="23"/>
  <c r="F264" i="23"/>
  <c r="E264" i="23"/>
  <c r="D264" i="23"/>
  <c r="O263" i="23"/>
  <c r="O260" i="23" s="1"/>
  <c r="L263" i="23"/>
  <c r="I263" i="23"/>
  <c r="F263" i="23"/>
  <c r="C263" i="23"/>
  <c r="O262" i="23"/>
  <c r="L262" i="23"/>
  <c r="I262" i="23"/>
  <c r="F262" i="23"/>
  <c r="C262" i="23" s="1"/>
  <c r="O261" i="23"/>
  <c r="L261" i="23"/>
  <c r="I261" i="23"/>
  <c r="I260" i="23" s="1"/>
  <c r="I259" i="23" s="1"/>
  <c r="F261" i="23"/>
  <c r="N260" i="23"/>
  <c r="N259" i="23" s="1"/>
  <c r="M260" i="23"/>
  <c r="L260" i="23"/>
  <c r="K260" i="23"/>
  <c r="J260" i="23"/>
  <c r="J259" i="23" s="1"/>
  <c r="H260" i="23"/>
  <c r="G260" i="23"/>
  <c r="F260" i="23"/>
  <c r="E260" i="23"/>
  <c r="D260" i="23"/>
  <c r="M259" i="23"/>
  <c r="K259" i="23"/>
  <c r="H259" i="23"/>
  <c r="G259" i="23"/>
  <c r="E259" i="23"/>
  <c r="D259" i="23"/>
  <c r="O258" i="23"/>
  <c r="L258" i="23"/>
  <c r="I258" i="23"/>
  <c r="F258" i="23"/>
  <c r="C258" i="23" s="1"/>
  <c r="O257" i="23"/>
  <c r="L257" i="23"/>
  <c r="I257" i="23"/>
  <c r="C257" i="23" s="1"/>
  <c r="F257" i="23"/>
  <c r="O256" i="23"/>
  <c r="L256" i="23"/>
  <c r="L252" i="23" s="1"/>
  <c r="L251" i="23" s="1"/>
  <c r="I256" i="23"/>
  <c r="F256" i="23"/>
  <c r="C256" i="23" s="1"/>
  <c r="O255" i="23"/>
  <c r="L255" i="23"/>
  <c r="I255" i="23"/>
  <c r="F255" i="23"/>
  <c r="C255" i="23"/>
  <c r="O254" i="23"/>
  <c r="L254" i="23"/>
  <c r="I254" i="23"/>
  <c r="F254" i="23"/>
  <c r="C254" i="23" s="1"/>
  <c r="O253" i="23"/>
  <c r="O252" i="23" s="1"/>
  <c r="O251" i="23" s="1"/>
  <c r="L253" i="23"/>
  <c r="I253" i="23"/>
  <c r="I252" i="23" s="1"/>
  <c r="I251" i="23" s="1"/>
  <c r="F253" i="23"/>
  <c r="N252" i="23"/>
  <c r="N251" i="23" s="1"/>
  <c r="N230" i="23" s="1"/>
  <c r="M252" i="23"/>
  <c r="K252" i="23"/>
  <c r="J252" i="23"/>
  <c r="J251" i="23" s="1"/>
  <c r="J230" i="23" s="1"/>
  <c r="H252" i="23"/>
  <c r="G252" i="23"/>
  <c r="F252" i="23"/>
  <c r="E252" i="23"/>
  <c r="D252" i="23"/>
  <c r="M251" i="23"/>
  <c r="K251" i="23"/>
  <c r="H251" i="23"/>
  <c r="G251" i="23"/>
  <c r="E251" i="23"/>
  <c r="D251" i="23"/>
  <c r="O250" i="23"/>
  <c r="L250" i="23"/>
  <c r="I250" i="23"/>
  <c r="F250" i="23"/>
  <c r="C250" i="23" s="1"/>
  <c r="O249" i="23"/>
  <c r="L249" i="23"/>
  <c r="I249" i="23"/>
  <c r="C249" i="23" s="1"/>
  <c r="F249" i="23"/>
  <c r="O248" i="23"/>
  <c r="L248" i="23"/>
  <c r="I248" i="23"/>
  <c r="F248" i="23"/>
  <c r="C248" i="23" s="1"/>
  <c r="O247" i="23"/>
  <c r="O246" i="23" s="1"/>
  <c r="L247" i="23"/>
  <c r="I247" i="23"/>
  <c r="I246" i="23" s="1"/>
  <c r="F247" i="23"/>
  <c r="C247" i="23"/>
  <c r="N246" i="23"/>
  <c r="M246" i="23"/>
  <c r="L246" i="23"/>
  <c r="K246" i="23"/>
  <c r="J246" i="23"/>
  <c r="H246" i="23"/>
  <c r="G246" i="23"/>
  <c r="E246" i="23"/>
  <c r="D246" i="23"/>
  <c r="O245" i="23"/>
  <c r="L245" i="23"/>
  <c r="I245" i="23"/>
  <c r="C245" i="23" s="1"/>
  <c r="F245" i="23"/>
  <c r="O244" i="23"/>
  <c r="L244" i="23"/>
  <c r="I244" i="23"/>
  <c r="F244" i="23"/>
  <c r="C244" i="23" s="1"/>
  <c r="O243" i="23"/>
  <c r="L243" i="23"/>
  <c r="I243" i="23"/>
  <c r="F243" i="23"/>
  <c r="C243" i="23"/>
  <c r="O242" i="23"/>
  <c r="L242" i="23"/>
  <c r="I242" i="23"/>
  <c r="F242" i="23"/>
  <c r="C242" i="23" s="1"/>
  <c r="O241" i="23"/>
  <c r="L241" i="23"/>
  <c r="I241" i="23"/>
  <c r="C241" i="23" s="1"/>
  <c r="F241" i="23"/>
  <c r="O240" i="23"/>
  <c r="L240" i="23"/>
  <c r="I240" i="23"/>
  <c r="F240" i="23"/>
  <c r="C240" i="23" s="1"/>
  <c r="O239" i="23"/>
  <c r="O238" i="23" s="1"/>
  <c r="L239" i="23"/>
  <c r="I239" i="23"/>
  <c r="I238" i="23" s="1"/>
  <c r="F239" i="23"/>
  <c r="C239" i="23"/>
  <c r="N238" i="23"/>
  <c r="M238" i="23"/>
  <c r="L238" i="23"/>
  <c r="K238" i="23"/>
  <c r="J238" i="23"/>
  <c r="H238" i="23"/>
  <c r="H231" i="23" s="1"/>
  <c r="H230" i="23" s="1"/>
  <c r="G238" i="23"/>
  <c r="E238" i="23"/>
  <c r="D238" i="23"/>
  <c r="D231" i="23" s="1"/>
  <c r="D230" i="23" s="1"/>
  <c r="O237" i="23"/>
  <c r="L237" i="23"/>
  <c r="I237" i="23"/>
  <c r="C237" i="23" s="1"/>
  <c r="F237" i="23"/>
  <c r="O236" i="23"/>
  <c r="L236" i="23"/>
  <c r="L235" i="23" s="1"/>
  <c r="I236" i="23"/>
  <c r="F236" i="23"/>
  <c r="C236" i="23" s="1"/>
  <c r="O235" i="23"/>
  <c r="N235" i="23"/>
  <c r="M235" i="23"/>
  <c r="K235" i="23"/>
  <c r="J235" i="23"/>
  <c r="H235" i="23"/>
  <c r="G235" i="23"/>
  <c r="E235" i="23"/>
  <c r="D235" i="23"/>
  <c r="O234" i="23"/>
  <c r="L234" i="23"/>
  <c r="L233" i="23" s="1"/>
  <c r="I234" i="23"/>
  <c r="F234" i="23"/>
  <c r="F233" i="23" s="1"/>
  <c r="O233" i="23"/>
  <c r="N233" i="23"/>
  <c r="M233" i="23"/>
  <c r="M231" i="23" s="1"/>
  <c r="M230" i="23" s="1"/>
  <c r="K233" i="23"/>
  <c r="J233" i="23"/>
  <c r="I233" i="23"/>
  <c r="H233" i="23"/>
  <c r="G233" i="23"/>
  <c r="E233" i="23"/>
  <c r="E231" i="23" s="1"/>
  <c r="E230" i="23" s="1"/>
  <c r="D233" i="23"/>
  <c r="O232" i="23"/>
  <c r="L232" i="23"/>
  <c r="L231" i="23" s="1"/>
  <c r="L230" i="23" s="1"/>
  <c r="I232" i="23"/>
  <c r="F232" i="23"/>
  <c r="C232" i="23" s="1"/>
  <c r="N231" i="23"/>
  <c r="K231" i="23"/>
  <c r="K230" i="23" s="1"/>
  <c r="J231" i="23"/>
  <c r="G231" i="23"/>
  <c r="G230" i="23" s="1"/>
  <c r="O229" i="23"/>
  <c r="L229" i="23"/>
  <c r="I229" i="23"/>
  <c r="C229" i="23" s="1"/>
  <c r="F229" i="23"/>
  <c r="O228" i="23"/>
  <c r="L228" i="23"/>
  <c r="L227" i="23" s="1"/>
  <c r="C227" i="23" s="1"/>
  <c r="I228" i="23"/>
  <c r="F228" i="23"/>
  <c r="C228" i="23" s="1"/>
  <c r="O227" i="23"/>
  <c r="N227" i="23"/>
  <c r="M227" i="23"/>
  <c r="K227" i="23"/>
  <c r="J227" i="23"/>
  <c r="I227" i="23"/>
  <c r="H227" i="23"/>
  <c r="G227" i="23"/>
  <c r="F227" i="23"/>
  <c r="E227" i="23"/>
  <c r="D227" i="23"/>
  <c r="O226" i="23"/>
  <c r="L226" i="23"/>
  <c r="I226" i="23"/>
  <c r="F226" i="23"/>
  <c r="C226" i="23" s="1"/>
  <c r="O225" i="23"/>
  <c r="L225" i="23"/>
  <c r="I225" i="23"/>
  <c r="C225" i="23" s="1"/>
  <c r="F225" i="23"/>
  <c r="O224" i="23"/>
  <c r="L224" i="23"/>
  <c r="I224" i="23"/>
  <c r="F224" i="23"/>
  <c r="C224" i="23" s="1"/>
  <c r="O223" i="23"/>
  <c r="L223" i="23"/>
  <c r="I223" i="23"/>
  <c r="F223" i="23"/>
  <c r="C223" i="23"/>
  <c r="O222" i="23"/>
  <c r="L222" i="23"/>
  <c r="I222" i="23"/>
  <c r="F222" i="23"/>
  <c r="C222" i="23" s="1"/>
  <c r="O221" i="23"/>
  <c r="L221" i="23"/>
  <c r="I221" i="23"/>
  <c r="C221" i="23" s="1"/>
  <c r="F221" i="23"/>
  <c r="O220" i="23"/>
  <c r="L220" i="23"/>
  <c r="L216" i="23" s="1"/>
  <c r="I220" i="23"/>
  <c r="F220" i="23"/>
  <c r="C220" i="23" s="1"/>
  <c r="O219" i="23"/>
  <c r="L219" i="23"/>
  <c r="I219" i="23"/>
  <c r="F219" i="23"/>
  <c r="C219" i="23"/>
  <c r="O218" i="23"/>
  <c r="L218" i="23"/>
  <c r="I218" i="23"/>
  <c r="F218" i="23"/>
  <c r="C218" i="23" s="1"/>
  <c r="O217" i="23"/>
  <c r="O216" i="23" s="1"/>
  <c r="L217" i="23"/>
  <c r="I217" i="23"/>
  <c r="I216" i="23" s="1"/>
  <c r="F217" i="23"/>
  <c r="N216" i="23"/>
  <c r="M216" i="23"/>
  <c r="K216" i="23"/>
  <c r="J216" i="23"/>
  <c r="H216" i="23"/>
  <c r="G216" i="23"/>
  <c r="F216" i="23"/>
  <c r="E216" i="23"/>
  <c r="D216" i="23"/>
  <c r="O215" i="23"/>
  <c r="L215" i="23"/>
  <c r="I215" i="23"/>
  <c r="F215" i="23"/>
  <c r="C215" i="23"/>
  <c r="O214" i="23"/>
  <c r="L214" i="23"/>
  <c r="I214" i="23"/>
  <c r="F214" i="23"/>
  <c r="C214" i="23" s="1"/>
  <c r="O213" i="23"/>
  <c r="L213" i="23"/>
  <c r="I213" i="23"/>
  <c r="C213" i="23" s="1"/>
  <c r="F213" i="23"/>
  <c r="O212" i="23"/>
  <c r="L212" i="23"/>
  <c r="I212" i="23"/>
  <c r="F212" i="23"/>
  <c r="C212" i="23" s="1"/>
  <c r="O211" i="23"/>
  <c r="L211" i="23"/>
  <c r="I211" i="23"/>
  <c r="F211" i="23"/>
  <c r="C211" i="23"/>
  <c r="O210" i="23"/>
  <c r="L210" i="23"/>
  <c r="I210" i="23"/>
  <c r="F210" i="23"/>
  <c r="C210" i="23" s="1"/>
  <c r="O209" i="23"/>
  <c r="L209" i="23"/>
  <c r="I209" i="23"/>
  <c r="C209" i="23" s="1"/>
  <c r="F209" i="23"/>
  <c r="O208" i="23"/>
  <c r="L208" i="23"/>
  <c r="I208" i="23"/>
  <c r="F208" i="23"/>
  <c r="C208" i="23" s="1"/>
  <c r="O207" i="23"/>
  <c r="O205" i="23" s="1"/>
  <c r="L207" i="23"/>
  <c r="I207" i="23"/>
  <c r="F207" i="23"/>
  <c r="C207" i="23"/>
  <c r="O206" i="23"/>
  <c r="L206" i="23"/>
  <c r="L205" i="23" s="1"/>
  <c r="I206" i="23"/>
  <c r="F206" i="23"/>
  <c r="F205" i="23" s="1"/>
  <c r="F204" i="23" s="1"/>
  <c r="N205" i="23"/>
  <c r="M205" i="23"/>
  <c r="M204" i="23" s="1"/>
  <c r="K205" i="23"/>
  <c r="J205" i="23"/>
  <c r="I205" i="23"/>
  <c r="I204" i="23" s="1"/>
  <c r="H205" i="23"/>
  <c r="G205" i="23"/>
  <c r="E205" i="23"/>
  <c r="E204" i="23" s="1"/>
  <c r="D205" i="23"/>
  <c r="N204" i="23"/>
  <c r="K204" i="23"/>
  <c r="J204" i="23"/>
  <c r="H204" i="23"/>
  <c r="G204" i="23"/>
  <c r="D204" i="23"/>
  <c r="O203" i="23"/>
  <c r="L203" i="23"/>
  <c r="I203" i="23"/>
  <c r="F203" i="23"/>
  <c r="C203" i="23"/>
  <c r="O202" i="23"/>
  <c r="L202" i="23"/>
  <c r="I202" i="23"/>
  <c r="F202" i="23"/>
  <c r="C202" i="23" s="1"/>
  <c r="O201" i="23"/>
  <c r="L201" i="23"/>
  <c r="I201" i="23"/>
  <c r="C201" i="23" s="1"/>
  <c r="F201" i="23"/>
  <c r="O200" i="23"/>
  <c r="L200" i="23"/>
  <c r="I200" i="23"/>
  <c r="F200" i="23"/>
  <c r="C200" i="23" s="1"/>
  <c r="O199" i="23"/>
  <c r="O198" i="23" s="1"/>
  <c r="L199" i="23"/>
  <c r="I199" i="23"/>
  <c r="I198" i="23" s="1"/>
  <c r="F199" i="23"/>
  <c r="C199" i="23"/>
  <c r="N198" i="23"/>
  <c r="M198" i="23"/>
  <c r="M196" i="23" s="1"/>
  <c r="L198" i="23"/>
  <c r="L196" i="23" s="1"/>
  <c r="K198" i="23"/>
  <c r="J198" i="23"/>
  <c r="H198" i="23"/>
  <c r="H196" i="23" s="1"/>
  <c r="H195" i="23" s="1"/>
  <c r="H194" i="23" s="1"/>
  <c r="G198" i="23"/>
  <c r="F198" i="23"/>
  <c r="E198" i="23"/>
  <c r="E196" i="23" s="1"/>
  <c r="D198" i="23"/>
  <c r="D196" i="23" s="1"/>
  <c r="D195" i="23" s="1"/>
  <c r="O197" i="23"/>
  <c r="O196" i="23" s="1"/>
  <c r="L197" i="23"/>
  <c r="I197" i="23"/>
  <c r="F197" i="23"/>
  <c r="N196" i="23"/>
  <c r="N195" i="23" s="1"/>
  <c r="N194" i="23" s="1"/>
  <c r="K196" i="23"/>
  <c r="J196" i="23"/>
  <c r="G196" i="23"/>
  <c r="F196" i="23"/>
  <c r="K195" i="23"/>
  <c r="G195" i="23"/>
  <c r="G194" i="23" s="1"/>
  <c r="D194" i="23"/>
  <c r="O193" i="23"/>
  <c r="O192" i="23" s="1"/>
  <c r="L193" i="23"/>
  <c r="I193" i="23"/>
  <c r="I192" i="23" s="1"/>
  <c r="F193" i="23"/>
  <c r="C193" i="23"/>
  <c r="N192" i="23"/>
  <c r="N191" i="23" s="1"/>
  <c r="M192" i="23"/>
  <c r="L192" i="23"/>
  <c r="L191" i="23" s="1"/>
  <c r="K192" i="23"/>
  <c r="K191" i="23" s="1"/>
  <c r="K187" i="23" s="1"/>
  <c r="J192" i="23"/>
  <c r="J191" i="23" s="1"/>
  <c r="H192" i="23"/>
  <c r="G192" i="23"/>
  <c r="G191" i="23" s="1"/>
  <c r="G187" i="23" s="1"/>
  <c r="F192" i="23"/>
  <c r="F191" i="23" s="1"/>
  <c r="C191" i="23" s="1"/>
  <c r="E192" i="23"/>
  <c r="D192" i="23"/>
  <c r="O191" i="23"/>
  <c r="O187" i="23" s="1"/>
  <c r="M191" i="23"/>
  <c r="I191" i="23"/>
  <c r="H191" i="23"/>
  <c r="E191" i="23"/>
  <c r="D191" i="23"/>
  <c r="O190" i="23"/>
  <c r="L190" i="23"/>
  <c r="I190" i="23"/>
  <c r="F190" i="23"/>
  <c r="O189" i="23"/>
  <c r="L189" i="23"/>
  <c r="L188" i="23" s="1"/>
  <c r="L187" i="23" s="1"/>
  <c r="I189" i="23"/>
  <c r="I188" i="23" s="1"/>
  <c r="I187" i="23" s="1"/>
  <c r="F189" i="23"/>
  <c r="O188" i="23"/>
  <c r="N188" i="23"/>
  <c r="M188" i="23"/>
  <c r="K188" i="23"/>
  <c r="J188" i="23"/>
  <c r="H188" i="23"/>
  <c r="H187" i="23" s="1"/>
  <c r="G188" i="23"/>
  <c r="E188" i="23"/>
  <c r="E187" i="23" s="1"/>
  <c r="D188" i="23"/>
  <c r="D187" i="23" s="1"/>
  <c r="N187" i="23"/>
  <c r="M187" i="23"/>
  <c r="J187" i="23"/>
  <c r="O186" i="23"/>
  <c r="L186" i="23"/>
  <c r="I186" i="23"/>
  <c r="F186" i="23"/>
  <c r="C186" i="23"/>
  <c r="O185" i="23"/>
  <c r="O184" i="23" s="1"/>
  <c r="L185" i="23"/>
  <c r="I185" i="23"/>
  <c r="F185" i="23"/>
  <c r="F184" i="23" s="1"/>
  <c r="N184" i="23"/>
  <c r="M184" i="23"/>
  <c r="L184" i="23"/>
  <c r="K184" i="23"/>
  <c r="J184" i="23"/>
  <c r="I184" i="23"/>
  <c r="H184" i="23"/>
  <c r="G184" i="23"/>
  <c r="E184" i="23"/>
  <c r="D184" i="23"/>
  <c r="O183" i="23"/>
  <c r="L183" i="23"/>
  <c r="I183" i="23"/>
  <c r="C183" i="23" s="1"/>
  <c r="F183" i="23"/>
  <c r="O182" i="23"/>
  <c r="L182" i="23"/>
  <c r="I182" i="23"/>
  <c r="F182" i="23"/>
  <c r="C182" i="23"/>
  <c r="O181" i="23"/>
  <c r="O179" i="23" s="1"/>
  <c r="L181" i="23"/>
  <c r="I181" i="23"/>
  <c r="F181" i="23"/>
  <c r="C181" i="23" s="1"/>
  <c r="O180" i="23"/>
  <c r="L180" i="23"/>
  <c r="L179" i="23" s="1"/>
  <c r="I180" i="23"/>
  <c r="I179" i="23" s="1"/>
  <c r="F180" i="23"/>
  <c r="C180" i="23" s="1"/>
  <c r="N179" i="23"/>
  <c r="M179" i="23"/>
  <c r="K179" i="23"/>
  <c r="J179" i="23"/>
  <c r="H179" i="23"/>
  <c r="G179" i="23"/>
  <c r="F179" i="23"/>
  <c r="E179" i="23"/>
  <c r="D179" i="23"/>
  <c r="O178" i="23"/>
  <c r="L178" i="23"/>
  <c r="I178" i="23"/>
  <c r="F178" i="23"/>
  <c r="C178" i="23"/>
  <c r="O177" i="23"/>
  <c r="O175" i="23" s="1"/>
  <c r="L177" i="23"/>
  <c r="I177" i="23"/>
  <c r="F177" i="23"/>
  <c r="C177" i="23" s="1"/>
  <c r="O176" i="23"/>
  <c r="L176" i="23"/>
  <c r="L175" i="23" s="1"/>
  <c r="L174" i="23" s="1"/>
  <c r="L173" i="23" s="1"/>
  <c r="I176" i="23"/>
  <c r="I175" i="23" s="1"/>
  <c r="I174" i="23" s="1"/>
  <c r="I173" i="23" s="1"/>
  <c r="F176" i="23"/>
  <c r="C176" i="23" s="1"/>
  <c r="N175" i="23"/>
  <c r="N174" i="23" s="1"/>
  <c r="N173" i="23" s="1"/>
  <c r="M175" i="23"/>
  <c r="M174" i="23" s="1"/>
  <c r="M173" i="23" s="1"/>
  <c r="K175" i="23"/>
  <c r="J175" i="23"/>
  <c r="J174" i="23" s="1"/>
  <c r="J173" i="23" s="1"/>
  <c r="H175" i="23"/>
  <c r="G175" i="23"/>
  <c r="F175" i="23"/>
  <c r="E175" i="23"/>
  <c r="E174" i="23" s="1"/>
  <c r="E173" i="23" s="1"/>
  <c r="D175" i="23"/>
  <c r="K174" i="23"/>
  <c r="K173" i="23" s="1"/>
  <c r="H174" i="23"/>
  <c r="G174" i="23"/>
  <c r="G173" i="23" s="1"/>
  <c r="D174" i="23"/>
  <c r="H173" i="23"/>
  <c r="D173" i="23"/>
  <c r="O172" i="23"/>
  <c r="L172" i="23"/>
  <c r="I172" i="23"/>
  <c r="F172" i="23"/>
  <c r="C172" i="23" s="1"/>
  <c r="O171" i="23"/>
  <c r="L171" i="23"/>
  <c r="I171" i="23"/>
  <c r="C171" i="23" s="1"/>
  <c r="F171" i="23"/>
  <c r="O170" i="23"/>
  <c r="L170" i="23"/>
  <c r="I170" i="23"/>
  <c r="F170" i="23"/>
  <c r="C170" i="23"/>
  <c r="O169" i="23"/>
  <c r="L169" i="23"/>
  <c r="I169" i="23"/>
  <c r="F169" i="23"/>
  <c r="C169" i="23" s="1"/>
  <c r="O168" i="23"/>
  <c r="L168" i="23"/>
  <c r="I168" i="23"/>
  <c r="F168" i="23"/>
  <c r="C168" i="23" s="1"/>
  <c r="O167" i="23"/>
  <c r="L167" i="23"/>
  <c r="L166" i="23" s="1"/>
  <c r="L165" i="23" s="1"/>
  <c r="I167" i="23"/>
  <c r="C167" i="23" s="1"/>
  <c r="F167" i="23"/>
  <c r="O166" i="23"/>
  <c r="O165" i="23" s="1"/>
  <c r="N166" i="23"/>
  <c r="N165" i="23" s="1"/>
  <c r="M166" i="23"/>
  <c r="K166" i="23"/>
  <c r="K165" i="23" s="1"/>
  <c r="J166" i="23"/>
  <c r="J165" i="23" s="1"/>
  <c r="H166" i="23"/>
  <c r="G166" i="23"/>
  <c r="G165" i="23" s="1"/>
  <c r="G75" i="23" s="1"/>
  <c r="E166" i="23"/>
  <c r="D166" i="23"/>
  <c r="M165" i="23"/>
  <c r="H165" i="23"/>
  <c r="E165" i="23"/>
  <c r="D165" i="23"/>
  <c r="O164" i="23"/>
  <c r="L164" i="23"/>
  <c r="I164" i="23"/>
  <c r="F164" i="23"/>
  <c r="C164" i="23" s="1"/>
  <c r="O163" i="23"/>
  <c r="L163" i="23"/>
  <c r="I163" i="23"/>
  <c r="C163" i="23" s="1"/>
  <c r="F163" i="23"/>
  <c r="O162" i="23"/>
  <c r="L162" i="23"/>
  <c r="I162" i="23"/>
  <c r="F162" i="23"/>
  <c r="C162" i="23"/>
  <c r="O161" i="23"/>
  <c r="O160" i="23" s="1"/>
  <c r="L161" i="23"/>
  <c r="I161" i="23"/>
  <c r="F161" i="23"/>
  <c r="F160" i="23" s="1"/>
  <c r="C160" i="23" s="1"/>
  <c r="N160" i="23"/>
  <c r="M160" i="23"/>
  <c r="L160" i="23"/>
  <c r="K160" i="23"/>
  <c r="J160" i="23"/>
  <c r="I160" i="23"/>
  <c r="H160" i="23"/>
  <c r="G160" i="23"/>
  <c r="E160" i="23"/>
  <c r="D160" i="23"/>
  <c r="O159" i="23"/>
  <c r="L159" i="23"/>
  <c r="I159" i="23"/>
  <c r="C159" i="23" s="1"/>
  <c r="F159" i="23"/>
  <c r="O158" i="23"/>
  <c r="L158" i="23"/>
  <c r="I158" i="23"/>
  <c r="F158" i="23"/>
  <c r="C158" i="23"/>
  <c r="O157" i="23"/>
  <c r="L157" i="23"/>
  <c r="I157" i="23"/>
  <c r="F157" i="23"/>
  <c r="C157" i="23" s="1"/>
  <c r="O156" i="23"/>
  <c r="L156" i="23"/>
  <c r="I156" i="23"/>
  <c r="F156" i="23"/>
  <c r="C156" i="23" s="1"/>
  <c r="O155" i="23"/>
  <c r="L155" i="23"/>
  <c r="I155" i="23"/>
  <c r="C155" i="23" s="1"/>
  <c r="F155" i="23"/>
  <c r="O154" i="23"/>
  <c r="L154" i="23"/>
  <c r="I154" i="23"/>
  <c r="F154" i="23"/>
  <c r="C154" i="23"/>
  <c r="O153" i="23"/>
  <c r="O151" i="23" s="1"/>
  <c r="L153" i="23"/>
  <c r="I153" i="23"/>
  <c r="F153" i="23"/>
  <c r="C153" i="23" s="1"/>
  <c r="O152" i="23"/>
  <c r="L152" i="23"/>
  <c r="L151" i="23" s="1"/>
  <c r="I152" i="23"/>
  <c r="I151" i="23" s="1"/>
  <c r="F152" i="23"/>
  <c r="C152" i="23" s="1"/>
  <c r="N151" i="23"/>
  <c r="M151" i="23"/>
  <c r="K151" i="23"/>
  <c r="J151" i="23"/>
  <c r="H151" i="23"/>
  <c r="G151" i="23"/>
  <c r="F151" i="23"/>
  <c r="E151" i="23"/>
  <c r="D151" i="23"/>
  <c r="O150" i="23"/>
  <c r="L150" i="23"/>
  <c r="I150" i="23"/>
  <c r="F150" i="23"/>
  <c r="C150" i="23"/>
  <c r="O149" i="23"/>
  <c r="L149" i="23"/>
  <c r="I149" i="23"/>
  <c r="F149" i="23"/>
  <c r="C149" i="23" s="1"/>
  <c r="O148" i="23"/>
  <c r="L148" i="23"/>
  <c r="I148" i="23"/>
  <c r="F148" i="23"/>
  <c r="C148" i="23" s="1"/>
  <c r="O147" i="23"/>
  <c r="L147" i="23"/>
  <c r="L144" i="23" s="1"/>
  <c r="I147" i="23"/>
  <c r="C147" i="23" s="1"/>
  <c r="F147" i="23"/>
  <c r="O146" i="23"/>
  <c r="L146" i="23"/>
  <c r="I146" i="23"/>
  <c r="F146" i="23"/>
  <c r="C146" i="23"/>
  <c r="O145" i="23"/>
  <c r="O144" i="23" s="1"/>
  <c r="L145" i="23"/>
  <c r="I145" i="23"/>
  <c r="F145" i="23"/>
  <c r="F144" i="23" s="1"/>
  <c r="N144" i="23"/>
  <c r="M144" i="23"/>
  <c r="K144" i="23"/>
  <c r="J144" i="23"/>
  <c r="I144" i="23"/>
  <c r="H144" i="23"/>
  <c r="G144" i="23"/>
  <c r="E144" i="23"/>
  <c r="D144" i="23"/>
  <c r="O143" i="23"/>
  <c r="L143" i="23"/>
  <c r="I143" i="23"/>
  <c r="C143" i="23" s="1"/>
  <c r="F143" i="23"/>
  <c r="O142" i="23"/>
  <c r="O141" i="23" s="1"/>
  <c r="L142" i="23"/>
  <c r="I142" i="23"/>
  <c r="F142" i="23"/>
  <c r="F141" i="23" s="1"/>
  <c r="C142" i="23"/>
  <c r="N141" i="23"/>
  <c r="M141" i="23"/>
  <c r="L141" i="23"/>
  <c r="K141" i="23"/>
  <c r="J141" i="23"/>
  <c r="H141" i="23"/>
  <c r="G141" i="23"/>
  <c r="E141" i="23"/>
  <c r="D141" i="23"/>
  <c r="D130" i="23" s="1"/>
  <c r="O140" i="23"/>
  <c r="L140" i="23"/>
  <c r="I140" i="23"/>
  <c r="F140" i="23"/>
  <c r="C140" i="23" s="1"/>
  <c r="O139" i="23"/>
  <c r="L139" i="23"/>
  <c r="L136" i="23" s="1"/>
  <c r="I139" i="23"/>
  <c r="C139" i="23" s="1"/>
  <c r="F139" i="23"/>
  <c r="O138" i="23"/>
  <c r="L138" i="23"/>
  <c r="I138" i="23"/>
  <c r="F138" i="23"/>
  <c r="C138" i="23"/>
  <c r="O137" i="23"/>
  <c r="O136" i="23" s="1"/>
  <c r="L137" i="23"/>
  <c r="I137" i="23"/>
  <c r="F137" i="23"/>
  <c r="F136" i="23" s="1"/>
  <c r="N136" i="23"/>
  <c r="M136" i="23"/>
  <c r="K136" i="23"/>
  <c r="J136" i="23"/>
  <c r="I136" i="23"/>
  <c r="H136" i="23"/>
  <c r="H130" i="23" s="1"/>
  <c r="G136" i="23"/>
  <c r="E136" i="23"/>
  <c r="D136" i="23"/>
  <c r="O135" i="23"/>
  <c r="L135" i="23"/>
  <c r="I135" i="23"/>
  <c r="C135" i="23" s="1"/>
  <c r="F135" i="23"/>
  <c r="O134" i="23"/>
  <c r="L134" i="23"/>
  <c r="I134" i="23"/>
  <c r="F134" i="23"/>
  <c r="C134" i="23"/>
  <c r="O133" i="23"/>
  <c r="O131" i="23" s="1"/>
  <c r="O130" i="23" s="1"/>
  <c r="L133" i="23"/>
  <c r="I133" i="23"/>
  <c r="F133" i="23"/>
  <c r="C133" i="23" s="1"/>
  <c r="O132" i="23"/>
  <c r="L132" i="23"/>
  <c r="L131" i="23" s="1"/>
  <c r="I132" i="23"/>
  <c r="I131" i="23" s="1"/>
  <c r="F132" i="23"/>
  <c r="C132" i="23" s="1"/>
  <c r="N131" i="23"/>
  <c r="N130" i="23" s="1"/>
  <c r="M131" i="23"/>
  <c r="M130" i="23" s="1"/>
  <c r="K131" i="23"/>
  <c r="J131" i="23"/>
  <c r="J130" i="23" s="1"/>
  <c r="H131" i="23"/>
  <c r="G131" i="23"/>
  <c r="F131" i="23"/>
  <c r="C131" i="23" s="1"/>
  <c r="E131" i="23"/>
  <c r="E130" i="23" s="1"/>
  <c r="D131" i="23"/>
  <c r="K130" i="23"/>
  <c r="G130" i="23"/>
  <c r="O129" i="23"/>
  <c r="O128" i="23" s="1"/>
  <c r="L129" i="23"/>
  <c r="I129" i="23"/>
  <c r="F129" i="23"/>
  <c r="F128" i="23" s="1"/>
  <c r="C128" i="23" s="1"/>
  <c r="N128" i="23"/>
  <c r="M128" i="23"/>
  <c r="L128" i="23"/>
  <c r="K128" i="23"/>
  <c r="J128" i="23"/>
  <c r="I128" i="23"/>
  <c r="H128" i="23"/>
  <c r="G128" i="23"/>
  <c r="E128" i="23"/>
  <c r="D128" i="23"/>
  <c r="O127" i="23"/>
  <c r="L127" i="23"/>
  <c r="I127" i="23"/>
  <c r="C127" i="23" s="1"/>
  <c r="F127" i="23"/>
  <c r="O126" i="23"/>
  <c r="L126" i="23"/>
  <c r="I126" i="23"/>
  <c r="F126" i="23"/>
  <c r="C126" i="23"/>
  <c r="O125" i="23"/>
  <c r="L125" i="23"/>
  <c r="I125" i="23"/>
  <c r="F125" i="23"/>
  <c r="C125" i="23" s="1"/>
  <c r="O124" i="23"/>
  <c r="L124" i="23"/>
  <c r="I124" i="23"/>
  <c r="F124" i="23"/>
  <c r="C124" i="23" s="1"/>
  <c r="O123" i="23"/>
  <c r="L123" i="23"/>
  <c r="L122" i="23" s="1"/>
  <c r="I123" i="23"/>
  <c r="C123" i="23" s="1"/>
  <c r="F123" i="23"/>
  <c r="O122" i="23"/>
  <c r="N122" i="23"/>
  <c r="M122" i="23"/>
  <c r="K122" i="23"/>
  <c r="J122" i="23"/>
  <c r="H122" i="23"/>
  <c r="G122" i="23"/>
  <c r="E122" i="23"/>
  <c r="D122" i="23"/>
  <c r="O121" i="23"/>
  <c r="L121" i="23"/>
  <c r="I121" i="23"/>
  <c r="F121" i="23"/>
  <c r="C121" i="23" s="1"/>
  <c r="O120" i="23"/>
  <c r="L120" i="23"/>
  <c r="I120" i="23"/>
  <c r="F120" i="23"/>
  <c r="C120" i="23" s="1"/>
  <c r="O119" i="23"/>
  <c r="L119" i="23"/>
  <c r="L116" i="23" s="1"/>
  <c r="I119" i="23"/>
  <c r="C119" i="23" s="1"/>
  <c r="F119" i="23"/>
  <c r="O118" i="23"/>
  <c r="L118" i="23"/>
  <c r="I118" i="23"/>
  <c r="F118" i="23"/>
  <c r="C118" i="23"/>
  <c r="O117" i="23"/>
  <c r="O116" i="23" s="1"/>
  <c r="L117" i="23"/>
  <c r="I117" i="23"/>
  <c r="F117" i="23"/>
  <c r="F116" i="23" s="1"/>
  <c r="N116" i="23"/>
  <c r="M116" i="23"/>
  <c r="K116" i="23"/>
  <c r="J116" i="23"/>
  <c r="I116" i="23"/>
  <c r="H116" i="23"/>
  <c r="G116" i="23"/>
  <c r="E116" i="23"/>
  <c r="D116" i="23"/>
  <c r="O115" i="23"/>
  <c r="L115" i="23"/>
  <c r="L112" i="23" s="1"/>
  <c r="I115" i="23"/>
  <c r="C115" i="23" s="1"/>
  <c r="F115" i="23"/>
  <c r="O114" i="23"/>
  <c r="L114" i="23"/>
  <c r="I114" i="23"/>
  <c r="F114" i="23"/>
  <c r="C114" i="23"/>
  <c r="O113" i="23"/>
  <c r="O112" i="23" s="1"/>
  <c r="L113" i="23"/>
  <c r="I113" i="23"/>
  <c r="F113" i="23"/>
  <c r="F112" i="23" s="1"/>
  <c r="N112" i="23"/>
  <c r="M112" i="23"/>
  <c r="K112" i="23"/>
  <c r="J112" i="23"/>
  <c r="I112" i="23"/>
  <c r="H112" i="23"/>
  <c r="G112" i="23"/>
  <c r="E112" i="23"/>
  <c r="D112" i="23"/>
  <c r="O111" i="23"/>
  <c r="L111" i="23"/>
  <c r="I111" i="23"/>
  <c r="C111" i="23" s="1"/>
  <c r="F111" i="23"/>
  <c r="O110" i="23"/>
  <c r="L110" i="23"/>
  <c r="I110" i="23"/>
  <c r="F110" i="23"/>
  <c r="C110" i="23"/>
  <c r="O109" i="23"/>
  <c r="L109" i="23"/>
  <c r="I109" i="23"/>
  <c r="F109" i="23"/>
  <c r="C109" i="23" s="1"/>
  <c r="O108" i="23"/>
  <c r="L108" i="23"/>
  <c r="I108" i="23"/>
  <c r="F108" i="23"/>
  <c r="C108" i="23" s="1"/>
  <c r="O107" i="23"/>
  <c r="L107" i="23"/>
  <c r="I107" i="23"/>
  <c r="C107" i="23" s="1"/>
  <c r="F107" i="23"/>
  <c r="O106" i="23"/>
  <c r="L106" i="23"/>
  <c r="I106" i="23"/>
  <c r="F106" i="23"/>
  <c r="C106" i="23"/>
  <c r="O105" i="23"/>
  <c r="O103" i="23" s="1"/>
  <c r="L105" i="23"/>
  <c r="I105" i="23"/>
  <c r="F105" i="23"/>
  <c r="C105" i="23" s="1"/>
  <c r="O104" i="23"/>
  <c r="L104" i="23"/>
  <c r="L103" i="23" s="1"/>
  <c r="I104" i="23"/>
  <c r="I103" i="23" s="1"/>
  <c r="F104" i="23"/>
  <c r="C104" i="23" s="1"/>
  <c r="N103" i="23"/>
  <c r="M103" i="23"/>
  <c r="K103" i="23"/>
  <c r="J103" i="23"/>
  <c r="H103" i="23"/>
  <c r="G103" i="23"/>
  <c r="F103" i="23"/>
  <c r="E103" i="23"/>
  <c r="D103" i="23"/>
  <c r="O102" i="23"/>
  <c r="L102" i="23"/>
  <c r="I102" i="23"/>
  <c r="F102" i="23"/>
  <c r="C102" i="23"/>
  <c r="O101" i="23"/>
  <c r="L101" i="23"/>
  <c r="I101" i="23"/>
  <c r="F101" i="23"/>
  <c r="C101" i="23" s="1"/>
  <c r="O100" i="23"/>
  <c r="L100" i="23"/>
  <c r="I100" i="23"/>
  <c r="F100" i="23"/>
  <c r="C100" i="23" s="1"/>
  <c r="O99" i="23"/>
  <c r="L99" i="23"/>
  <c r="I99" i="23"/>
  <c r="F99" i="23"/>
  <c r="O98" i="23"/>
  <c r="L98" i="23"/>
  <c r="L95" i="23" s="1"/>
  <c r="I98" i="23"/>
  <c r="F98" i="23"/>
  <c r="C98" i="23"/>
  <c r="O97" i="23"/>
  <c r="O95" i="23" s="1"/>
  <c r="L97" i="23"/>
  <c r="I97" i="23"/>
  <c r="F97" i="23"/>
  <c r="C97" i="23" s="1"/>
  <c r="O96" i="23"/>
  <c r="L96" i="23"/>
  <c r="I96" i="23"/>
  <c r="I95" i="23" s="1"/>
  <c r="F96" i="23"/>
  <c r="N95" i="23"/>
  <c r="M95" i="23"/>
  <c r="K95" i="23"/>
  <c r="J95" i="23"/>
  <c r="H95" i="23"/>
  <c r="G95" i="23"/>
  <c r="F95" i="23"/>
  <c r="C95" i="23" s="1"/>
  <c r="E95" i="23"/>
  <c r="D95" i="23"/>
  <c r="O94" i="23"/>
  <c r="L94" i="23"/>
  <c r="I94" i="23"/>
  <c r="F94" i="23"/>
  <c r="C94" i="23"/>
  <c r="O93" i="23"/>
  <c r="L93" i="23"/>
  <c r="I93" i="23"/>
  <c r="F93" i="23"/>
  <c r="O92" i="23"/>
  <c r="L92" i="23"/>
  <c r="I92" i="23"/>
  <c r="I89" i="23" s="1"/>
  <c r="F92" i="23"/>
  <c r="O91" i="23"/>
  <c r="L91" i="23"/>
  <c r="L89" i="23" s="1"/>
  <c r="I91" i="23"/>
  <c r="F91" i="23"/>
  <c r="O90" i="23"/>
  <c r="O89" i="23" s="1"/>
  <c r="L90" i="23"/>
  <c r="I90" i="23"/>
  <c r="F90" i="23"/>
  <c r="C90" i="23"/>
  <c r="N89" i="23"/>
  <c r="M89" i="23"/>
  <c r="K89" i="23"/>
  <c r="J89" i="23"/>
  <c r="H89" i="23"/>
  <c r="H83" i="23" s="1"/>
  <c r="G89" i="23"/>
  <c r="E89" i="23"/>
  <c r="D89" i="23"/>
  <c r="D83" i="23" s="1"/>
  <c r="O88" i="23"/>
  <c r="L88" i="23"/>
  <c r="I88" i="23"/>
  <c r="I84" i="23" s="1"/>
  <c r="F88" i="23"/>
  <c r="O87" i="23"/>
  <c r="L87" i="23"/>
  <c r="L84" i="23" s="1"/>
  <c r="I87" i="23"/>
  <c r="F87" i="23"/>
  <c r="C87" i="23" s="1"/>
  <c r="O86" i="23"/>
  <c r="O84" i="23" s="1"/>
  <c r="O83" i="23" s="1"/>
  <c r="L86" i="23"/>
  <c r="I86" i="23"/>
  <c r="F86" i="23"/>
  <c r="C86" i="23"/>
  <c r="O85" i="23"/>
  <c r="L85" i="23"/>
  <c r="I85" i="23"/>
  <c r="F85" i="23"/>
  <c r="N84" i="23"/>
  <c r="M84" i="23"/>
  <c r="M83" i="23" s="1"/>
  <c r="K84" i="23"/>
  <c r="J84" i="23"/>
  <c r="H84" i="23"/>
  <c r="G84" i="23"/>
  <c r="E84" i="23"/>
  <c r="E83" i="23" s="1"/>
  <c r="D84" i="23"/>
  <c r="N83" i="23"/>
  <c r="K83" i="23"/>
  <c r="J83" i="23"/>
  <c r="J75" i="23" s="1"/>
  <c r="G83" i="23"/>
  <c r="O82" i="23"/>
  <c r="O80" i="23" s="1"/>
  <c r="L82" i="23"/>
  <c r="I82" i="23"/>
  <c r="F82" i="23"/>
  <c r="C82" i="23"/>
  <c r="O81" i="23"/>
  <c r="L81" i="23"/>
  <c r="L80" i="23" s="1"/>
  <c r="I81" i="23"/>
  <c r="F81" i="23"/>
  <c r="N80" i="23"/>
  <c r="M80" i="23"/>
  <c r="K80" i="23"/>
  <c r="J80" i="23"/>
  <c r="I80" i="23"/>
  <c r="I76" i="23" s="1"/>
  <c r="H80" i="23"/>
  <c r="G80" i="23"/>
  <c r="E80" i="23"/>
  <c r="D80" i="23"/>
  <c r="O79" i="23"/>
  <c r="L79" i="23"/>
  <c r="I79" i="23"/>
  <c r="F79" i="23"/>
  <c r="C79" i="23" s="1"/>
  <c r="O78" i="23"/>
  <c r="O77" i="23" s="1"/>
  <c r="L78" i="23"/>
  <c r="I78" i="23"/>
  <c r="F78" i="23"/>
  <c r="C78" i="23"/>
  <c r="N77" i="23"/>
  <c r="M77" i="23"/>
  <c r="L77" i="23"/>
  <c r="L76" i="23" s="1"/>
  <c r="K77" i="23"/>
  <c r="J77" i="23"/>
  <c r="I77" i="23"/>
  <c r="H77" i="23"/>
  <c r="H76" i="23" s="1"/>
  <c r="G77" i="23"/>
  <c r="F77" i="23"/>
  <c r="E77" i="23"/>
  <c r="D77" i="23"/>
  <c r="D76" i="23" s="1"/>
  <c r="D75" i="23" s="1"/>
  <c r="N76" i="23"/>
  <c r="M76" i="23"/>
  <c r="M75" i="23" s="1"/>
  <c r="K76" i="23"/>
  <c r="J76" i="23"/>
  <c r="G76" i="23"/>
  <c r="E76" i="23"/>
  <c r="N75" i="23"/>
  <c r="K75" i="23"/>
  <c r="H75" i="23"/>
  <c r="O74" i="23"/>
  <c r="L74" i="23"/>
  <c r="I74" i="23"/>
  <c r="F74" i="23"/>
  <c r="C74" i="23" s="1"/>
  <c r="O73" i="23"/>
  <c r="L73" i="23"/>
  <c r="I73" i="23"/>
  <c r="C73" i="23" s="1"/>
  <c r="F73" i="23"/>
  <c r="O72" i="23"/>
  <c r="L72" i="23"/>
  <c r="I72" i="23"/>
  <c r="F72" i="23"/>
  <c r="C72" i="23" s="1"/>
  <c r="O71" i="23"/>
  <c r="O69" i="23" s="1"/>
  <c r="O67" i="23" s="1"/>
  <c r="L71" i="23"/>
  <c r="I71" i="23"/>
  <c r="F71" i="23"/>
  <c r="C71" i="23"/>
  <c r="O70" i="23"/>
  <c r="L70" i="23"/>
  <c r="L69" i="23" s="1"/>
  <c r="I70" i="23"/>
  <c r="F70" i="23"/>
  <c r="F69" i="23" s="1"/>
  <c r="C69" i="23" s="1"/>
  <c r="N69" i="23"/>
  <c r="N67" i="23" s="1"/>
  <c r="M69" i="23"/>
  <c r="M67" i="23" s="1"/>
  <c r="K69" i="23"/>
  <c r="J69" i="23"/>
  <c r="J67" i="23" s="1"/>
  <c r="I69" i="23"/>
  <c r="I67" i="23" s="1"/>
  <c r="H69" i="23"/>
  <c r="G69" i="23"/>
  <c r="E69" i="23"/>
  <c r="E67" i="23" s="1"/>
  <c r="D69" i="23"/>
  <c r="O68" i="23"/>
  <c r="L68" i="23"/>
  <c r="L67" i="23" s="1"/>
  <c r="I68" i="23"/>
  <c r="F68" i="23"/>
  <c r="C68" i="23" s="1"/>
  <c r="K67" i="23"/>
  <c r="H67" i="23"/>
  <c r="G67" i="23"/>
  <c r="D67" i="23"/>
  <c r="O66" i="23"/>
  <c r="L66" i="23"/>
  <c r="I66" i="23"/>
  <c r="F66" i="23"/>
  <c r="C66" i="23" s="1"/>
  <c r="O65" i="23"/>
  <c r="L65" i="23"/>
  <c r="I65" i="23"/>
  <c r="C65" i="23" s="1"/>
  <c r="F65" i="23"/>
  <c r="O64" i="23"/>
  <c r="L64" i="23"/>
  <c r="I64" i="23"/>
  <c r="F64" i="23"/>
  <c r="C64" i="23" s="1"/>
  <c r="O63" i="23"/>
  <c r="L63" i="23"/>
  <c r="I63" i="23"/>
  <c r="F63" i="23"/>
  <c r="C63" i="23"/>
  <c r="O62" i="23"/>
  <c r="L62" i="23"/>
  <c r="I62" i="23"/>
  <c r="F62" i="23"/>
  <c r="F58" i="23" s="1"/>
  <c r="O61" i="23"/>
  <c r="L61" i="23"/>
  <c r="I61" i="23"/>
  <c r="C61" i="23" s="1"/>
  <c r="F61" i="23"/>
  <c r="O60" i="23"/>
  <c r="L60" i="23"/>
  <c r="I60" i="23"/>
  <c r="F60" i="23"/>
  <c r="C60" i="23" s="1"/>
  <c r="O59" i="23"/>
  <c r="O58" i="23" s="1"/>
  <c r="L59" i="23"/>
  <c r="I59" i="23"/>
  <c r="I58" i="23" s="1"/>
  <c r="F59" i="23"/>
  <c r="C59" i="23"/>
  <c r="N58" i="23"/>
  <c r="M58" i="23"/>
  <c r="L58" i="23"/>
  <c r="K58" i="23"/>
  <c r="J58" i="23"/>
  <c r="H58" i="23"/>
  <c r="G58" i="23"/>
  <c r="E58" i="23"/>
  <c r="D58" i="23"/>
  <c r="O57" i="23"/>
  <c r="L57" i="23"/>
  <c r="I57" i="23"/>
  <c r="C57" i="23" s="1"/>
  <c r="F57" i="23"/>
  <c r="O56" i="23"/>
  <c r="L56" i="23"/>
  <c r="L55" i="23" s="1"/>
  <c r="L54" i="23" s="1"/>
  <c r="I56" i="23"/>
  <c r="F56" i="23"/>
  <c r="C56" i="23" s="1"/>
  <c r="O55" i="23"/>
  <c r="N55" i="23"/>
  <c r="M55" i="23"/>
  <c r="M54" i="23" s="1"/>
  <c r="M53" i="23" s="1"/>
  <c r="M52" i="23" s="1"/>
  <c r="K55" i="23"/>
  <c r="K54" i="23" s="1"/>
  <c r="K53" i="23" s="1"/>
  <c r="K52" i="23" s="1"/>
  <c r="J55" i="23"/>
  <c r="H55" i="23"/>
  <c r="G55" i="23"/>
  <c r="G54" i="23" s="1"/>
  <c r="G53" i="23" s="1"/>
  <c r="G52" i="23" s="1"/>
  <c r="G51" i="23" s="1"/>
  <c r="E55" i="23"/>
  <c r="E54" i="23" s="1"/>
  <c r="E53" i="23" s="1"/>
  <c r="D55" i="23"/>
  <c r="N54" i="23"/>
  <c r="J54" i="23"/>
  <c r="J53" i="23" s="1"/>
  <c r="J52" i="23" s="1"/>
  <c r="H54" i="23"/>
  <c r="H53" i="23" s="1"/>
  <c r="H52" i="23" s="1"/>
  <c r="H51" i="23" s="1"/>
  <c r="D54" i="23"/>
  <c r="D53" i="23" s="1"/>
  <c r="D52" i="23" s="1"/>
  <c r="D51" i="23" s="1"/>
  <c r="O47" i="23"/>
  <c r="C47" i="23" s="1"/>
  <c r="O46" i="23"/>
  <c r="O45" i="23" s="1"/>
  <c r="N45" i="23"/>
  <c r="M45" i="23"/>
  <c r="L44" i="23"/>
  <c r="I44" i="23"/>
  <c r="I43" i="23" s="1"/>
  <c r="F44" i="23"/>
  <c r="C44" i="23" s="1"/>
  <c r="L43" i="23"/>
  <c r="K43" i="23"/>
  <c r="J43" i="23"/>
  <c r="H43" i="23"/>
  <c r="G43" i="23"/>
  <c r="F43" i="23"/>
  <c r="E43" i="23"/>
  <c r="D43" i="23"/>
  <c r="F42" i="23"/>
  <c r="F41" i="23" s="1"/>
  <c r="C41" i="23" s="1"/>
  <c r="E41" i="23"/>
  <c r="D41" i="23"/>
  <c r="L40" i="23"/>
  <c r="C40" i="23" s="1"/>
  <c r="L39" i="23"/>
  <c r="C39" i="23" s="1"/>
  <c r="L38" i="23"/>
  <c r="C38" i="23" s="1"/>
  <c r="L37" i="23"/>
  <c r="L36" i="23" s="1"/>
  <c r="C36" i="23" s="1"/>
  <c r="K36" i="23"/>
  <c r="J36" i="23"/>
  <c r="L35" i="23"/>
  <c r="C35" i="23" s="1"/>
  <c r="L34" i="23"/>
  <c r="L33" i="23" s="1"/>
  <c r="C33" i="23" s="1"/>
  <c r="K33" i="23"/>
  <c r="J33" i="23"/>
  <c r="L32" i="23"/>
  <c r="C32" i="23" s="1"/>
  <c r="L31" i="23"/>
  <c r="C31" i="23" s="1"/>
  <c r="K31" i="23"/>
  <c r="J31" i="23"/>
  <c r="L30" i="23"/>
  <c r="C30" i="23" s="1"/>
  <c r="L29" i="23"/>
  <c r="C29" i="23" s="1"/>
  <c r="L28" i="23"/>
  <c r="L27" i="23" s="1"/>
  <c r="K27" i="23"/>
  <c r="J27" i="23"/>
  <c r="K26" i="23"/>
  <c r="J26" i="23"/>
  <c r="F25" i="23"/>
  <c r="C25" i="23" s="1"/>
  <c r="I24" i="23"/>
  <c r="C24" i="23" s="1"/>
  <c r="F24" i="23"/>
  <c r="O23" i="23"/>
  <c r="L23" i="23"/>
  <c r="I23" i="23"/>
  <c r="F23" i="23"/>
  <c r="C23" i="23" s="1"/>
  <c r="O22" i="23"/>
  <c r="O21" i="23" s="1"/>
  <c r="L22" i="23"/>
  <c r="I22" i="23"/>
  <c r="I21" i="23" s="1"/>
  <c r="F22" i="23"/>
  <c r="C22" i="23"/>
  <c r="N21" i="23"/>
  <c r="N289" i="23" s="1"/>
  <c r="N288" i="23" s="1"/>
  <c r="M21" i="23"/>
  <c r="M289" i="23" s="1"/>
  <c r="M288" i="23" s="1"/>
  <c r="L21" i="23"/>
  <c r="L289" i="23" s="1"/>
  <c r="L288" i="23" s="1"/>
  <c r="K21" i="23"/>
  <c r="K289" i="23" s="1"/>
  <c r="K288" i="23" s="1"/>
  <c r="J21" i="23"/>
  <c r="J289" i="23" s="1"/>
  <c r="J288" i="23" s="1"/>
  <c r="H21" i="23"/>
  <c r="H289" i="23" s="1"/>
  <c r="H288" i="23" s="1"/>
  <c r="G21" i="23"/>
  <c r="G289" i="23" s="1"/>
  <c r="G288" i="23" s="1"/>
  <c r="F21" i="23"/>
  <c r="F289" i="23" s="1"/>
  <c r="E21" i="23"/>
  <c r="E289" i="23" s="1"/>
  <c r="E288" i="23" s="1"/>
  <c r="D21" i="23"/>
  <c r="D289" i="23" s="1"/>
  <c r="D288" i="23" s="1"/>
  <c r="M20" i="23"/>
  <c r="K20" i="23"/>
  <c r="G20" i="23"/>
  <c r="E20" i="23"/>
  <c r="O298" i="22"/>
  <c r="L298" i="22"/>
  <c r="I298" i="22"/>
  <c r="F298" i="22"/>
  <c r="C298" i="22" s="1"/>
  <c r="O297" i="22"/>
  <c r="L297" i="22"/>
  <c r="I297" i="22"/>
  <c r="F297" i="22"/>
  <c r="C297" i="22"/>
  <c r="O296" i="22"/>
  <c r="L296" i="22"/>
  <c r="I296" i="22"/>
  <c r="F296" i="22"/>
  <c r="C296" i="22" s="1"/>
  <c r="O295" i="22"/>
  <c r="L295" i="22"/>
  <c r="I295" i="22"/>
  <c r="C295" i="22" s="1"/>
  <c r="F295" i="22"/>
  <c r="O294" i="22"/>
  <c r="L294" i="22"/>
  <c r="L290" i="22" s="1"/>
  <c r="I294" i="22"/>
  <c r="F294" i="22"/>
  <c r="C294" i="22" s="1"/>
  <c r="O293" i="22"/>
  <c r="L293" i="22"/>
  <c r="I293" i="22"/>
  <c r="F293" i="22"/>
  <c r="C293" i="22"/>
  <c r="O292" i="22"/>
  <c r="L292" i="22"/>
  <c r="I292" i="22"/>
  <c r="F292" i="22"/>
  <c r="C292" i="22" s="1"/>
  <c r="O291" i="22"/>
  <c r="O290" i="22" s="1"/>
  <c r="L291" i="22"/>
  <c r="I291" i="22"/>
  <c r="C291" i="22" s="1"/>
  <c r="F291" i="22"/>
  <c r="N290" i="22"/>
  <c r="M290" i="22"/>
  <c r="K290" i="22"/>
  <c r="J290" i="22"/>
  <c r="H290" i="22"/>
  <c r="G290" i="22"/>
  <c r="F290" i="22"/>
  <c r="E290" i="22"/>
  <c r="D290" i="22"/>
  <c r="O285" i="22"/>
  <c r="O283" i="22" s="1"/>
  <c r="L285" i="22"/>
  <c r="I285" i="22"/>
  <c r="F285" i="22"/>
  <c r="C285" i="22"/>
  <c r="O284" i="22"/>
  <c r="L284" i="22"/>
  <c r="L283" i="22" s="1"/>
  <c r="I284" i="22"/>
  <c r="F284" i="22"/>
  <c r="N283" i="22"/>
  <c r="M283" i="22"/>
  <c r="K283" i="22"/>
  <c r="J283" i="22"/>
  <c r="I283" i="22"/>
  <c r="H283" i="22"/>
  <c r="G283" i="22"/>
  <c r="E283" i="22"/>
  <c r="D283" i="22"/>
  <c r="O282" i="22"/>
  <c r="L282" i="22"/>
  <c r="L281" i="22" s="1"/>
  <c r="I282" i="22"/>
  <c r="F282" i="22"/>
  <c r="O281" i="22"/>
  <c r="N281" i="22"/>
  <c r="M281" i="22"/>
  <c r="K281" i="22"/>
  <c r="J281" i="22"/>
  <c r="I281" i="22"/>
  <c r="H281" i="22"/>
  <c r="G281" i="22"/>
  <c r="E281" i="22"/>
  <c r="E269" i="22" s="1"/>
  <c r="D281" i="22"/>
  <c r="O280" i="22"/>
  <c r="L280" i="22"/>
  <c r="I280" i="22"/>
  <c r="F280" i="22"/>
  <c r="C280" i="22" s="1"/>
  <c r="O279" i="22"/>
  <c r="L279" i="22"/>
  <c r="I279" i="22"/>
  <c r="F279" i="22"/>
  <c r="C279" i="22"/>
  <c r="O278" i="22"/>
  <c r="L278" i="22"/>
  <c r="I278" i="22"/>
  <c r="F278" i="22"/>
  <c r="C278" i="22" s="1"/>
  <c r="O277" i="22"/>
  <c r="L277" i="22"/>
  <c r="I277" i="22"/>
  <c r="I276" i="22" s="1"/>
  <c r="F277" i="22"/>
  <c r="N276" i="22"/>
  <c r="M276" i="22"/>
  <c r="L276" i="22"/>
  <c r="K276" i="22"/>
  <c r="J276" i="22"/>
  <c r="H276" i="22"/>
  <c r="G276" i="22"/>
  <c r="E276" i="22"/>
  <c r="D276" i="22"/>
  <c r="O275" i="22"/>
  <c r="L275" i="22"/>
  <c r="I275" i="22"/>
  <c r="F275" i="22"/>
  <c r="C275" i="22"/>
  <c r="O274" i="22"/>
  <c r="L274" i="22"/>
  <c r="I274" i="22"/>
  <c r="F274" i="22"/>
  <c r="C274" i="22" s="1"/>
  <c r="O273" i="22"/>
  <c r="O272" i="22" s="1"/>
  <c r="L273" i="22"/>
  <c r="I273" i="22"/>
  <c r="I272" i="22" s="1"/>
  <c r="F273" i="22"/>
  <c r="N272" i="22"/>
  <c r="M272" i="22"/>
  <c r="M270" i="22" s="1"/>
  <c r="M269" i="22" s="1"/>
  <c r="L272" i="22"/>
  <c r="L270" i="22" s="1"/>
  <c r="L269" i="22" s="1"/>
  <c r="K272" i="22"/>
  <c r="J272" i="22"/>
  <c r="H272" i="22"/>
  <c r="H270" i="22" s="1"/>
  <c r="H269" i="22" s="1"/>
  <c r="G272" i="22"/>
  <c r="E272" i="22"/>
  <c r="E270" i="22" s="1"/>
  <c r="D272" i="22"/>
  <c r="D270" i="22" s="1"/>
  <c r="D269" i="22" s="1"/>
  <c r="O271" i="22"/>
  <c r="L271" i="22"/>
  <c r="I271" i="22"/>
  <c r="F271" i="22"/>
  <c r="C271" i="22"/>
  <c r="N270" i="22"/>
  <c r="N269" i="22" s="1"/>
  <c r="K270" i="22"/>
  <c r="J270" i="22"/>
  <c r="J269" i="22" s="1"/>
  <c r="G270" i="22"/>
  <c r="K269" i="22"/>
  <c r="G269" i="22"/>
  <c r="O268" i="22"/>
  <c r="L268" i="22"/>
  <c r="I268" i="22"/>
  <c r="F268" i="22"/>
  <c r="C268" i="22" s="1"/>
  <c r="O267" i="22"/>
  <c r="L267" i="22"/>
  <c r="I267" i="22"/>
  <c r="F267" i="22"/>
  <c r="C267" i="22"/>
  <c r="O266" i="22"/>
  <c r="L266" i="22"/>
  <c r="I266" i="22"/>
  <c r="F266" i="22"/>
  <c r="C266" i="22" s="1"/>
  <c r="O265" i="22"/>
  <c r="L265" i="22"/>
  <c r="I265" i="22"/>
  <c r="I264" i="22" s="1"/>
  <c r="F265" i="22"/>
  <c r="N264" i="22"/>
  <c r="M264" i="22"/>
  <c r="L264" i="22"/>
  <c r="K264" i="22"/>
  <c r="J264" i="22"/>
  <c r="H264" i="22"/>
  <c r="G264" i="22"/>
  <c r="E264" i="22"/>
  <c r="D264" i="22"/>
  <c r="O263" i="22"/>
  <c r="L263" i="22"/>
  <c r="I263" i="22"/>
  <c r="F263" i="22"/>
  <c r="C263" i="22"/>
  <c r="O262" i="22"/>
  <c r="L262" i="22"/>
  <c r="I262" i="22"/>
  <c r="F262" i="22"/>
  <c r="C262" i="22" s="1"/>
  <c r="O261" i="22"/>
  <c r="L261" i="22"/>
  <c r="I261" i="22"/>
  <c r="I260" i="22" s="1"/>
  <c r="F261" i="22"/>
  <c r="N260" i="22"/>
  <c r="N259" i="22" s="1"/>
  <c r="M260" i="22"/>
  <c r="L260" i="22"/>
  <c r="L259" i="22" s="1"/>
  <c r="K260" i="22"/>
  <c r="J260" i="22"/>
  <c r="J259" i="22" s="1"/>
  <c r="H260" i="22"/>
  <c r="H259" i="22" s="1"/>
  <c r="G260" i="22"/>
  <c r="E260" i="22"/>
  <c r="D260" i="22"/>
  <c r="D259" i="22" s="1"/>
  <c r="M259" i="22"/>
  <c r="K259" i="22"/>
  <c r="I259" i="22"/>
  <c r="G259" i="22"/>
  <c r="E259" i="22"/>
  <c r="O258" i="22"/>
  <c r="L258" i="22"/>
  <c r="I258" i="22"/>
  <c r="F258" i="22"/>
  <c r="C258" i="22" s="1"/>
  <c r="O257" i="22"/>
  <c r="L257" i="22"/>
  <c r="I257" i="22"/>
  <c r="F257" i="22"/>
  <c r="C257" i="22" s="1"/>
  <c r="O256" i="22"/>
  <c r="L256" i="22"/>
  <c r="I256" i="22"/>
  <c r="F256" i="22"/>
  <c r="O255" i="22"/>
  <c r="L255" i="22"/>
  <c r="I255" i="22"/>
  <c r="C255" i="22" s="1"/>
  <c r="F255" i="22"/>
  <c r="O254" i="22"/>
  <c r="L254" i="22"/>
  <c r="I254" i="22"/>
  <c r="F254" i="22"/>
  <c r="C254" i="22"/>
  <c r="O253" i="22"/>
  <c r="L253" i="22"/>
  <c r="I253" i="22"/>
  <c r="F253" i="22"/>
  <c r="C253" i="22" s="1"/>
  <c r="N252" i="22"/>
  <c r="M252" i="22"/>
  <c r="L252" i="22"/>
  <c r="L251" i="22" s="1"/>
  <c r="K252" i="22"/>
  <c r="J252" i="22"/>
  <c r="H252" i="22"/>
  <c r="H251" i="22" s="1"/>
  <c r="G252" i="22"/>
  <c r="E252" i="22"/>
  <c r="D252" i="22"/>
  <c r="D251" i="22" s="1"/>
  <c r="N251" i="22"/>
  <c r="M251" i="22"/>
  <c r="K251" i="22"/>
  <c r="J251" i="22"/>
  <c r="G251" i="22"/>
  <c r="E251" i="22"/>
  <c r="O250" i="22"/>
  <c r="L250" i="22"/>
  <c r="L246" i="22" s="1"/>
  <c r="I250" i="22"/>
  <c r="F250" i="22"/>
  <c r="C250" i="22" s="1"/>
  <c r="O249" i="22"/>
  <c r="L249" i="22"/>
  <c r="I249" i="22"/>
  <c r="F249" i="22"/>
  <c r="C249" i="22"/>
  <c r="O248" i="22"/>
  <c r="L248" i="22"/>
  <c r="I248" i="22"/>
  <c r="F248" i="22"/>
  <c r="C248" i="22" s="1"/>
  <c r="O247" i="22"/>
  <c r="O246" i="22" s="1"/>
  <c r="L247" i="22"/>
  <c r="I247" i="22"/>
  <c r="F247" i="22"/>
  <c r="C247" i="22"/>
  <c r="N246" i="22"/>
  <c r="M246" i="22"/>
  <c r="K246" i="22"/>
  <c r="J246" i="22"/>
  <c r="H246" i="22"/>
  <c r="G246" i="22"/>
  <c r="E246" i="22"/>
  <c r="D246" i="22"/>
  <c r="D231" i="22" s="1"/>
  <c r="D230" i="22" s="1"/>
  <c r="O245" i="22"/>
  <c r="L245" i="22"/>
  <c r="I245" i="22"/>
  <c r="F245" i="22"/>
  <c r="C245" i="22" s="1"/>
  <c r="O244" i="22"/>
  <c r="L244" i="22"/>
  <c r="I244" i="22"/>
  <c r="F244" i="22"/>
  <c r="O243" i="22"/>
  <c r="L243" i="22"/>
  <c r="I243" i="22"/>
  <c r="C243" i="22" s="1"/>
  <c r="F243" i="22"/>
  <c r="O242" i="22"/>
  <c r="L242" i="22"/>
  <c r="L238" i="22" s="1"/>
  <c r="I242" i="22"/>
  <c r="F242" i="22"/>
  <c r="C242" i="22"/>
  <c r="O241" i="22"/>
  <c r="L241" i="22"/>
  <c r="I241" i="22"/>
  <c r="F241" i="22"/>
  <c r="C241" i="22" s="1"/>
  <c r="O240" i="22"/>
  <c r="L240" i="22"/>
  <c r="I240" i="22"/>
  <c r="F240" i="22"/>
  <c r="F238" i="22" s="1"/>
  <c r="O239" i="22"/>
  <c r="O238" i="22" s="1"/>
  <c r="L239" i="22"/>
  <c r="I239" i="22"/>
  <c r="I238" i="22" s="1"/>
  <c r="F239" i="22"/>
  <c r="N238" i="22"/>
  <c r="M238" i="22"/>
  <c r="K238" i="22"/>
  <c r="J238" i="22"/>
  <c r="H238" i="22"/>
  <c r="G238" i="22"/>
  <c r="E238" i="22"/>
  <c r="D238" i="22"/>
  <c r="O237" i="22"/>
  <c r="L237" i="22"/>
  <c r="I237" i="22"/>
  <c r="F237" i="22"/>
  <c r="C237" i="22" s="1"/>
  <c r="O236" i="22"/>
  <c r="L236" i="22"/>
  <c r="L235" i="22" s="1"/>
  <c r="I236" i="22"/>
  <c r="F236" i="22"/>
  <c r="O235" i="22"/>
  <c r="N235" i="22"/>
  <c r="N231" i="22" s="1"/>
  <c r="N230" i="22" s="1"/>
  <c r="M235" i="22"/>
  <c r="K235" i="22"/>
  <c r="J235" i="22"/>
  <c r="J231" i="22" s="1"/>
  <c r="J230" i="22" s="1"/>
  <c r="I235" i="22"/>
  <c r="H235" i="22"/>
  <c r="G235" i="22"/>
  <c r="F235" i="22"/>
  <c r="C235" i="22" s="1"/>
  <c r="E235" i="22"/>
  <c r="D235" i="22"/>
  <c r="O234" i="22"/>
  <c r="O233" i="22" s="1"/>
  <c r="L234" i="22"/>
  <c r="I234" i="22"/>
  <c r="F234" i="22"/>
  <c r="F233" i="22" s="1"/>
  <c r="C234" i="22"/>
  <c r="N233" i="22"/>
  <c r="M233" i="22"/>
  <c r="L233" i="22"/>
  <c r="K233" i="22"/>
  <c r="K231" i="22" s="1"/>
  <c r="K230" i="22" s="1"/>
  <c r="J233" i="22"/>
  <c r="I233" i="22"/>
  <c r="H233" i="22"/>
  <c r="H231" i="22" s="1"/>
  <c r="H230" i="22" s="1"/>
  <c r="G233" i="22"/>
  <c r="G231" i="22" s="1"/>
  <c r="G230" i="22" s="1"/>
  <c r="E233" i="22"/>
  <c r="D233" i="22"/>
  <c r="O232" i="22"/>
  <c r="L232" i="22"/>
  <c r="I232" i="22"/>
  <c r="F232" i="22"/>
  <c r="C232" i="22" s="1"/>
  <c r="M231" i="22"/>
  <c r="M230" i="22" s="1"/>
  <c r="E231" i="22"/>
  <c r="E230" i="22" s="1"/>
  <c r="O229" i="22"/>
  <c r="L229" i="22"/>
  <c r="I229" i="22"/>
  <c r="F229" i="22"/>
  <c r="C229" i="22"/>
  <c r="O228" i="22"/>
  <c r="O227" i="22" s="1"/>
  <c r="L228" i="22"/>
  <c r="I228" i="22"/>
  <c r="F228" i="22"/>
  <c r="C228" i="22" s="1"/>
  <c r="N227" i="22"/>
  <c r="M227" i="22"/>
  <c r="L227" i="22"/>
  <c r="K227" i="22"/>
  <c r="J227" i="22"/>
  <c r="I227" i="22"/>
  <c r="H227" i="22"/>
  <c r="G227" i="22"/>
  <c r="E227" i="22"/>
  <c r="D227" i="22"/>
  <c r="O226" i="22"/>
  <c r="L226" i="22"/>
  <c r="I226" i="22"/>
  <c r="F226" i="22"/>
  <c r="C226" i="22" s="1"/>
  <c r="O225" i="22"/>
  <c r="L225" i="22"/>
  <c r="I225" i="22"/>
  <c r="F225" i="22"/>
  <c r="C225" i="22"/>
  <c r="O224" i="22"/>
  <c r="L224" i="22"/>
  <c r="I224" i="22"/>
  <c r="F224" i="22"/>
  <c r="C224" i="22" s="1"/>
  <c r="O223" i="22"/>
  <c r="L223" i="22"/>
  <c r="I223" i="22"/>
  <c r="F223" i="22"/>
  <c r="C223" i="22" s="1"/>
  <c r="O222" i="22"/>
  <c r="L222" i="22"/>
  <c r="I222" i="22"/>
  <c r="F222" i="22"/>
  <c r="C222" i="22" s="1"/>
  <c r="O221" i="22"/>
  <c r="L221" i="22"/>
  <c r="I221" i="22"/>
  <c r="F221" i="22"/>
  <c r="C221" i="22"/>
  <c r="O220" i="22"/>
  <c r="L220" i="22"/>
  <c r="I220" i="22"/>
  <c r="F220" i="22"/>
  <c r="C220" i="22" s="1"/>
  <c r="O219" i="22"/>
  <c r="L219" i="22"/>
  <c r="I219" i="22"/>
  <c r="F219" i="22"/>
  <c r="C219" i="22" s="1"/>
  <c r="O218" i="22"/>
  <c r="L218" i="22"/>
  <c r="I218" i="22"/>
  <c r="F218" i="22"/>
  <c r="C218" i="22" s="1"/>
  <c r="O217" i="22"/>
  <c r="O216" i="22" s="1"/>
  <c r="L217" i="22"/>
  <c r="I217" i="22"/>
  <c r="I216" i="22" s="1"/>
  <c r="F217" i="22"/>
  <c r="C217" i="22"/>
  <c r="N216" i="22"/>
  <c r="M216" i="22"/>
  <c r="L216" i="22"/>
  <c r="K216" i="22"/>
  <c r="J216" i="22"/>
  <c r="H216" i="22"/>
  <c r="G216" i="22"/>
  <c r="E216" i="22"/>
  <c r="D216" i="22"/>
  <c r="O215" i="22"/>
  <c r="L215" i="22"/>
  <c r="I215" i="22"/>
  <c r="F215" i="22"/>
  <c r="C215" i="22" s="1"/>
  <c r="O214" i="22"/>
  <c r="L214" i="22"/>
  <c r="I214" i="22"/>
  <c r="F214" i="22"/>
  <c r="C214" i="22" s="1"/>
  <c r="O213" i="22"/>
  <c r="L213" i="22"/>
  <c r="I213" i="22"/>
  <c r="F213" i="22"/>
  <c r="C213" i="22"/>
  <c r="O212" i="22"/>
  <c r="L212" i="22"/>
  <c r="I212" i="22"/>
  <c r="F212" i="22"/>
  <c r="C212" i="22" s="1"/>
  <c r="O211" i="22"/>
  <c r="L211" i="22"/>
  <c r="I211" i="22"/>
  <c r="F211" i="22"/>
  <c r="C211" i="22" s="1"/>
  <c r="O210" i="22"/>
  <c r="L210" i="22"/>
  <c r="I210" i="22"/>
  <c r="F210" i="22"/>
  <c r="C210" i="22" s="1"/>
  <c r="O209" i="22"/>
  <c r="L209" i="22"/>
  <c r="I209" i="22"/>
  <c r="F209" i="22"/>
  <c r="C209" i="22"/>
  <c r="O208" i="22"/>
  <c r="L208" i="22"/>
  <c r="I208" i="22"/>
  <c r="F208" i="22"/>
  <c r="C208" i="22" s="1"/>
  <c r="O207" i="22"/>
  <c r="L207" i="22"/>
  <c r="I207" i="22"/>
  <c r="F207" i="22"/>
  <c r="C207" i="22" s="1"/>
  <c r="O206" i="22"/>
  <c r="L206" i="22"/>
  <c r="L205" i="22" s="1"/>
  <c r="L204" i="22" s="1"/>
  <c r="I206" i="22"/>
  <c r="I205" i="22" s="1"/>
  <c r="I204" i="22" s="1"/>
  <c r="F206" i="22"/>
  <c r="C206" i="22" s="1"/>
  <c r="O205" i="22"/>
  <c r="O204" i="22" s="1"/>
  <c r="N205" i="22"/>
  <c r="N204" i="22" s="1"/>
  <c r="M205" i="22"/>
  <c r="M204" i="22" s="1"/>
  <c r="K205" i="22"/>
  <c r="K204" i="22" s="1"/>
  <c r="J205" i="22"/>
  <c r="J204" i="22" s="1"/>
  <c r="H205" i="22"/>
  <c r="G205" i="22"/>
  <c r="G204" i="22" s="1"/>
  <c r="E205" i="22"/>
  <c r="E204" i="22" s="1"/>
  <c r="D205" i="22"/>
  <c r="H204" i="22"/>
  <c r="D204" i="22"/>
  <c r="O203" i="22"/>
  <c r="L203" i="22"/>
  <c r="I203" i="22"/>
  <c r="F203" i="22"/>
  <c r="C203" i="22" s="1"/>
  <c r="O202" i="22"/>
  <c r="L202" i="22"/>
  <c r="I202" i="22"/>
  <c r="F202" i="22"/>
  <c r="C202" i="22" s="1"/>
  <c r="O201" i="22"/>
  <c r="L201" i="22"/>
  <c r="I201" i="22"/>
  <c r="F201" i="22"/>
  <c r="C201" i="22"/>
  <c r="O200" i="22"/>
  <c r="L200" i="22"/>
  <c r="I200" i="22"/>
  <c r="F200" i="22"/>
  <c r="C200" i="22" s="1"/>
  <c r="O199" i="22"/>
  <c r="O198" i="22" s="1"/>
  <c r="L199" i="22"/>
  <c r="I199" i="22"/>
  <c r="I198" i="22" s="1"/>
  <c r="F199" i="22"/>
  <c r="C199" i="22" s="1"/>
  <c r="N198" i="22"/>
  <c r="N196" i="22" s="1"/>
  <c r="M198" i="22"/>
  <c r="M196" i="22" s="1"/>
  <c r="M195" i="22" s="1"/>
  <c r="M194" i="22" s="1"/>
  <c r="L198" i="22"/>
  <c r="K198" i="22"/>
  <c r="J198" i="22"/>
  <c r="J196" i="22" s="1"/>
  <c r="J195" i="22" s="1"/>
  <c r="H198" i="22"/>
  <c r="G198" i="22"/>
  <c r="F198" i="22"/>
  <c r="F196" i="22" s="1"/>
  <c r="E198" i="22"/>
  <c r="E196" i="22" s="1"/>
  <c r="D198" i="22"/>
  <c r="O197" i="22"/>
  <c r="O196" i="22" s="1"/>
  <c r="O195" i="22" s="1"/>
  <c r="L197" i="22"/>
  <c r="I197" i="22"/>
  <c r="F197" i="22"/>
  <c r="C197" i="22"/>
  <c r="L196" i="22"/>
  <c r="L195" i="22" s="1"/>
  <c r="K196" i="22"/>
  <c r="H196" i="22"/>
  <c r="H195" i="22" s="1"/>
  <c r="H194" i="22" s="1"/>
  <c r="G196" i="22"/>
  <c r="G195" i="22" s="1"/>
  <c r="G194" i="22" s="1"/>
  <c r="D196" i="22"/>
  <c r="D195" i="22" s="1"/>
  <c r="D194" i="22" s="1"/>
  <c r="O193" i="22"/>
  <c r="O192" i="22" s="1"/>
  <c r="O191" i="22" s="1"/>
  <c r="L193" i="22"/>
  <c r="I193" i="22"/>
  <c r="I192" i="22" s="1"/>
  <c r="F193" i="22"/>
  <c r="C193" i="22"/>
  <c r="N192" i="22"/>
  <c r="N191" i="22" s="1"/>
  <c r="M192" i="22"/>
  <c r="L192" i="22"/>
  <c r="L191" i="22" s="1"/>
  <c r="K192" i="22"/>
  <c r="K191" i="22" s="1"/>
  <c r="J192" i="22"/>
  <c r="J191" i="22" s="1"/>
  <c r="H192" i="22"/>
  <c r="H191" i="22" s="1"/>
  <c r="G192" i="22"/>
  <c r="G191" i="22" s="1"/>
  <c r="F192" i="22"/>
  <c r="F191" i="22" s="1"/>
  <c r="E192" i="22"/>
  <c r="D192" i="22"/>
  <c r="D191" i="22" s="1"/>
  <c r="M191" i="22"/>
  <c r="E191" i="22"/>
  <c r="O190" i="22"/>
  <c r="L190" i="22"/>
  <c r="I190" i="22"/>
  <c r="F190" i="22"/>
  <c r="C190" i="22" s="1"/>
  <c r="O189" i="22"/>
  <c r="O188" i="22" s="1"/>
  <c r="O187" i="22" s="1"/>
  <c r="L189" i="22"/>
  <c r="I189" i="22"/>
  <c r="I188" i="22" s="1"/>
  <c r="F189" i="22"/>
  <c r="C189" i="22"/>
  <c r="N188" i="22"/>
  <c r="N187" i="22" s="1"/>
  <c r="M188" i="22"/>
  <c r="L188" i="22"/>
  <c r="K188" i="22"/>
  <c r="K187" i="22" s="1"/>
  <c r="J188" i="22"/>
  <c r="J187" i="22" s="1"/>
  <c r="H188" i="22"/>
  <c r="H187" i="22" s="1"/>
  <c r="G188" i="22"/>
  <c r="F188" i="22"/>
  <c r="F187" i="22" s="1"/>
  <c r="E188" i="22"/>
  <c r="D188" i="22"/>
  <c r="D187" i="22" s="1"/>
  <c r="M187" i="22"/>
  <c r="E187" i="22"/>
  <c r="O186" i="22"/>
  <c r="L186" i="22"/>
  <c r="I186" i="22"/>
  <c r="F186" i="22"/>
  <c r="C186" i="22" s="1"/>
  <c r="O185" i="22"/>
  <c r="O184" i="22" s="1"/>
  <c r="L185" i="22"/>
  <c r="I185" i="22"/>
  <c r="I184" i="22" s="1"/>
  <c r="F185" i="22"/>
  <c r="C185" i="22"/>
  <c r="N184" i="22"/>
  <c r="M184" i="22"/>
  <c r="L184" i="22"/>
  <c r="K184" i="22"/>
  <c r="J184" i="22"/>
  <c r="H184" i="22"/>
  <c r="G184" i="22"/>
  <c r="F184" i="22"/>
  <c r="E184" i="22"/>
  <c r="D184" i="22"/>
  <c r="O183" i="22"/>
  <c r="L183" i="22"/>
  <c r="I183" i="22"/>
  <c r="F183" i="22"/>
  <c r="C183" i="22" s="1"/>
  <c r="O182" i="22"/>
  <c r="L182" i="22"/>
  <c r="L179" i="22" s="1"/>
  <c r="I182" i="22"/>
  <c r="F182" i="22"/>
  <c r="C182" i="22" s="1"/>
  <c r="O181" i="22"/>
  <c r="L181" i="22"/>
  <c r="I181" i="22"/>
  <c r="F181" i="22"/>
  <c r="C181" i="22"/>
  <c r="O180" i="22"/>
  <c r="O179" i="22" s="1"/>
  <c r="L180" i="22"/>
  <c r="I180" i="22"/>
  <c r="F180" i="22"/>
  <c r="C180" i="22" s="1"/>
  <c r="N179" i="22"/>
  <c r="M179" i="22"/>
  <c r="K179" i="22"/>
  <c r="J179" i="22"/>
  <c r="I179" i="22"/>
  <c r="H179" i="22"/>
  <c r="G179" i="22"/>
  <c r="E179" i="22"/>
  <c r="D179" i="22"/>
  <c r="O178" i="22"/>
  <c r="L178" i="22"/>
  <c r="L175" i="22" s="1"/>
  <c r="I178" i="22"/>
  <c r="F178" i="22"/>
  <c r="C178" i="22" s="1"/>
  <c r="O177" i="22"/>
  <c r="L177" i="22"/>
  <c r="I177" i="22"/>
  <c r="F177" i="22"/>
  <c r="C177" i="22"/>
  <c r="O176" i="22"/>
  <c r="O175" i="22" s="1"/>
  <c r="L176" i="22"/>
  <c r="I176" i="22"/>
  <c r="F176" i="22"/>
  <c r="C176" i="22" s="1"/>
  <c r="N175" i="22"/>
  <c r="M175" i="22"/>
  <c r="M174" i="22" s="1"/>
  <c r="M173" i="22" s="1"/>
  <c r="K175" i="22"/>
  <c r="K174" i="22" s="1"/>
  <c r="K173" i="22" s="1"/>
  <c r="J175" i="22"/>
  <c r="I175" i="22"/>
  <c r="I174" i="22" s="1"/>
  <c r="I173" i="22" s="1"/>
  <c r="H175" i="22"/>
  <c r="H174" i="22" s="1"/>
  <c r="H173" i="22" s="1"/>
  <c r="G175" i="22"/>
  <c r="G174" i="22" s="1"/>
  <c r="G173" i="22" s="1"/>
  <c r="E175" i="22"/>
  <c r="E174" i="22" s="1"/>
  <c r="E173" i="22" s="1"/>
  <c r="D175" i="22"/>
  <c r="D174" i="22" s="1"/>
  <c r="D173" i="22" s="1"/>
  <c r="N174" i="22"/>
  <c r="N173" i="22" s="1"/>
  <c r="J174" i="22"/>
  <c r="J173" i="22" s="1"/>
  <c r="O172" i="22"/>
  <c r="L172" i="22"/>
  <c r="I172" i="22"/>
  <c r="F172" i="22"/>
  <c r="C172" i="22" s="1"/>
  <c r="O171" i="22"/>
  <c r="L171" i="22"/>
  <c r="I171" i="22"/>
  <c r="F171" i="22"/>
  <c r="C171" i="22" s="1"/>
  <c r="O170" i="22"/>
  <c r="L170" i="22"/>
  <c r="I170" i="22"/>
  <c r="F170" i="22"/>
  <c r="C170" i="22" s="1"/>
  <c r="O169" i="22"/>
  <c r="L169" i="22"/>
  <c r="L166" i="22" s="1"/>
  <c r="L165" i="22" s="1"/>
  <c r="I169" i="22"/>
  <c r="F169" i="22"/>
  <c r="C169" i="22"/>
  <c r="O168" i="22"/>
  <c r="L168" i="22"/>
  <c r="I168" i="22"/>
  <c r="F168" i="22"/>
  <c r="C168" i="22" s="1"/>
  <c r="O167" i="22"/>
  <c r="O166" i="22" s="1"/>
  <c r="O165" i="22" s="1"/>
  <c r="L167" i="22"/>
  <c r="I167" i="22"/>
  <c r="I166" i="22" s="1"/>
  <c r="I165" i="22" s="1"/>
  <c r="F167" i="22"/>
  <c r="C167" i="22" s="1"/>
  <c r="N166" i="22"/>
  <c r="N165" i="22" s="1"/>
  <c r="M166" i="22"/>
  <c r="M165" i="22" s="1"/>
  <c r="K166" i="22"/>
  <c r="J166" i="22"/>
  <c r="J165" i="22" s="1"/>
  <c r="H166" i="22"/>
  <c r="H165" i="22" s="1"/>
  <c r="G166" i="22"/>
  <c r="F166" i="22"/>
  <c r="F165" i="22" s="1"/>
  <c r="C165" i="22" s="1"/>
  <c r="E166" i="22"/>
  <c r="E165" i="22" s="1"/>
  <c r="D166" i="22"/>
  <c r="D165" i="22" s="1"/>
  <c r="K165" i="22"/>
  <c r="G165" i="22"/>
  <c r="O164" i="22"/>
  <c r="L164" i="22"/>
  <c r="I164" i="22"/>
  <c r="F164" i="22"/>
  <c r="C164" i="22" s="1"/>
  <c r="O163" i="22"/>
  <c r="L163" i="22"/>
  <c r="I163" i="22"/>
  <c r="F163" i="22"/>
  <c r="C163" i="22" s="1"/>
  <c r="O162" i="22"/>
  <c r="L162" i="22"/>
  <c r="I162" i="22"/>
  <c r="F162" i="22"/>
  <c r="C162" i="22" s="1"/>
  <c r="O161" i="22"/>
  <c r="O160" i="22" s="1"/>
  <c r="L161" i="22"/>
  <c r="I161" i="22"/>
  <c r="I160" i="22" s="1"/>
  <c r="F161" i="22"/>
  <c r="C161" i="22"/>
  <c r="N160" i="22"/>
  <c r="M160" i="22"/>
  <c r="L160" i="22"/>
  <c r="K160" i="22"/>
  <c r="J160" i="22"/>
  <c r="H160" i="22"/>
  <c r="G160" i="22"/>
  <c r="F160" i="22"/>
  <c r="E160" i="22"/>
  <c r="D160" i="22"/>
  <c r="O159" i="22"/>
  <c r="L159" i="22"/>
  <c r="I159" i="22"/>
  <c r="F159" i="22"/>
  <c r="C159" i="22" s="1"/>
  <c r="O158" i="22"/>
  <c r="L158" i="22"/>
  <c r="I158" i="22"/>
  <c r="F158" i="22"/>
  <c r="C158" i="22" s="1"/>
  <c r="O157" i="22"/>
  <c r="L157" i="22"/>
  <c r="I157" i="22"/>
  <c r="F157" i="22"/>
  <c r="C157" i="22"/>
  <c r="O156" i="22"/>
  <c r="L156" i="22"/>
  <c r="I156" i="22"/>
  <c r="F156" i="22"/>
  <c r="C156" i="22" s="1"/>
  <c r="O155" i="22"/>
  <c r="L155" i="22"/>
  <c r="I155" i="22"/>
  <c r="F155" i="22"/>
  <c r="C155" i="22" s="1"/>
  <c r="O154" i="22"/>
  <c r="L154" i="22"/>
  <c r="L151" i="22" s="1"/>
  <c r="I154" i="22"/>
  <c r="F154" i="22"/>
  <c r="C154" i="22" s="1"/>
  <c r="O153" i="22"/>
  <c r="L153" i="22"/>
  <c r="I153" i="22"/>
  <c r="F153" i="22"/>
  <c r="C153" i="22"/>
  <c r="O152" i="22"/>
  <c r="O151" i="22" s="1"/>
  <c r="L152" i="22"/>
  <c r="I152" i="22"/>
  <c r="F152" i="22"/>
  <c r="C152" i="22" s="1"/>
  <c r="N151" i="22"/>
  <c r="M151" i="22"/>
  <c r="K151" i="22"/>
  <c r="J151" i="22"/>
  <c r="I151" i="22"/>
  <c r="H151" i="22"/>
  <c r="G151" i="22"/>
  <c r="E151" i="22"/>
  <c r="D151" i="22"/>
  <c r="O150" i="22"/>
  <c r="L150" i="22"/>
  <c r="I150" i="22"/>
  <c r="F150" i="22"/>
  <c r="C150" i="22" s="1"/>
  <c r="O149" i="22"/>
  <c r="L149" i="22"/>
  <c r="I149" i="22"/>
  <c r="F149" i="22"/>
  <c r="C149" i="22"/>
  <c r="O148" i="22"/>
  <c r="L148" i="22"/>
  <c r="I148" i="22"/>
  <c r="F148" i="22"/>
  <c r="C148" i="22" s="1"/>
  <c r="O147" i="22"/>
  <c r="L147" i="22"/>
  <c r="I147" i="22"/>
  <c r="F147" i="22"/>
  <c r="C147" i="22" s="1"/>
  <c r="O146" i="22"/>
  <c r="L146" i="22"/>
  <c r="I146" i="22"/>
  <c r="F146" i="22"/>
  <c r="C146" i="22" s="1"/>
  <c r="O145" i="22"/>
  <c r="O144" i="22" s="1"/>
  <c r="L145" i="22"/>
  <c r="I145" i="22"/>
  <c r="I144" i="22" s="1"/>
  <c r="F145" i="22"/>
  <c r="C145" i="22"/>
  <c r="N144" i="22"/>
  <c r="M144" i="22"/>
  <c r="L144" i="22"/>
  <c r="K144" i="22"/>
  <c r="J144" i="22"/>
  <c r="H144" i="22"/>
  <c r="G144" i="22"/>
  <c r="E144" i="22"/>
  <c r="D144" i="22"/>
  <c r="O143" i="22"/>
  <c r="L143" i="22"/>
  <c r="I143" i="22"/>
  <c r="F143" i="22"/>
  <c r="C143" i="22" s="1"/>
  <c r="O142" i="22"/>
  <c r="L142" i="22"/>
  <c r="L141" i="22" s="1"/>
  <c r="I142" i="22"/>
  <c r="I141" i="22" s="1"/>
  <c r="C141" i="22" s="1"/>
  <c r="F142" i="22"/>
  <c r="C142" i="22" s="1"/>
  <c r="O141" i="22"/>
  <c r="N141" i="22"/>
  <c r="M141" i="22"/>
  <c r="K141" i="22"/>
  <c r="J141" i="22"/>
  <c r="H141" i="22"/>
  <c r="G141" i="22"/>
  <c r="F141" i="22"/>
  <c r="E141" i="22"/>
  <c r="D141" i="22"/>
  <c r="O140" i="22"/>
  <c r="L140" i="22"/>
  <c r="I140" i="22"/>
  <c r="F140" i="22"/>
  <c r="C140" i="22" s="1"/>
  <c r="O139" i="22"/>
  <c r="L139" i="22"/>
  <c r="I139" i="22"/>
  <c r="F139" i="22"/>
  <c r="C139" i="22" s="1"/>
  <c r="O138" i="22"/>
  <c r="L138" i="22"/>
  <c r="I138" i="22"/>
  <c r="F138" i="22"/>
  <c r="C138" i="22" s="1"/>
  <c r="O137" i="22"/>
  <c r="O136" i="22" s="1"/>
  <c r="L137" i="22"/>
  <c r="I137" i="22"/>
  <c r="I136" i="22" s="1"/>
  <c r="F137" i="22"/>
  <c r="C137" i="22"/>
  <c r="N136" i="22"/>
  <c r="M136" i="22"/>
  <c r="L136" i="22"/>
  <c r="K136" i="22"/>
  <c r="J136" i="22"/>
  <c r="H136" i="22"/>
  <c r="G136" i="22"/>
  <c r="E136" i="22"/>
  <c r="D136" i="22"/>
  <c r="O135" i="22"/>
  <c r="L135" i="22"/>
  <c r="I135" i="22"/>
  <c r="F135" i="22"/>
  <c r="C135" i="22" s="1"/>
  <c r="O134" i="22"/>
  <c r="L134" i="22"/>
  <c r="L131" i="22" s="1"/>
  <c r="L130" i="22" s="1"/>
  <c r="I134" i="22"/>
  <c r="F134" i="22"/>
  <c r="C134" i="22" s="1"/>
  <c r="O133" i="22"/>
  <c r="L133" i="22"/>
  <c r="I133" i="22"/>
  <c r="F133" i="22"/>
  <c r="C133" i="22"/>
  <c r="O132" i="22"/>
  <c r="O131" i="22" s="1"/>
  <c r="L132" i="22"/>
  <c r="I132" i="22"/>
  <c r="F132" i="22"/>
  <c r="C132" i="22" s="1"/>
  <c r="N131" i="22"/>
  <c r="M131" i="22"/>
  <c r="M130" i="22" s="1"/>
  <c r="K131" i="22"/>
  <c r="K130" i="22" s="1"/>
  <c r="J131" i="22"/>
  <c r="I131" i="22"/>
  <c r="I130" i="22" s="1"/>
  <c r="H131" i="22"/>
  <c r="H130" i="22" s="1"/>
  <c r="G131" i="22"/>
  <c r="G130" i="22" s="1"/>
  <c r="E131" i="22"/>
  <c r="E130" i="22" s="1"/>
  <c r="D131" i="22"/>
  <c r="D130" i="22" s="1"/>
  <c r="N130" i="22"/>
  <c r="J130" i="22"/>
  <c r="O129" i="22"/>
  <c r="O128" i="22" s="1"/>
  <c r="L129" i="22"/>
  <c r="I129" i="22"/>
  <c r="I128" i="22" s="1"/>
  <c r="C128" i="22" s="1"/>
  <c r="F129" i="22"/>
  <c r="C129" i="22"/>
  <c r="N128" i="22"/>
  <c r="M128" i="22"/>
  <c r="L128" i="22"/>
  <c r="K128" i="22"/>
  <c r="J128" i="22"/>
  <c r="H128" i="22"/>
  <c r="G128" i="22"/>
  <c r="F128" i="22"/>
  <c r="E128" i="22"/>
  <c r="D128" i="22"/>
  <c r="O127" i="22"/>
  <c r="L127" i="22"/>
  <c r="I127" i="22"/>
  <c r="F127" i="22"/>
  <c r="C127" i="22" s="1"/>
  <c r="O126" i="22"/>
  <c r="L126" i="22"/>
  <c r="I126" i="22"/>
  <c r="F126" i="22"/>
  <c r="C126" i="22" s="1"/>
  <c r="O125" i="22"/>
  <c r="L125" i="22"/>
  <c r="L122" i="22" s="1"/>
  <c r="I125" i="22"/>
  <c r="F125" i="22"/>
  <c r="C125" i="22"/>
  <c r="O124" i="22"/>
  <c r="L124" i="22"/>
  <c r="I124" i="22"/>
  <c r="F124" i="22"/>
  <c r="C124" i="22" s="1"/>
  <c r="O123" i="22"/>
  <c r="O122" i="22" s="1"/>
  <c r="L123" i="22"/>
  <c r="I123" i="22"/>
  <c r="I122" i="22" s="1"/>
  <c r="F123" i="22"/>
  <c r="C123" i="22" s="1"/>
  <c r="N122" i="22"/>
  <c r="M122" i="22"/>
  <c r="K122" i="22"/>
  <c r="J122" i="22"/>
  <c r="H122" i="22"/>
  <c r="G122" i="22"/>
  <c r="F122" i="22"/>
  <c r="C122" i="22" s="1"/>
  <c r="E122" i="22"/>
  <c r="D122" i="22"/>
  <c r="O121" i="22"/>
  <c r="L121" i="22"/>
  <c r="I121" i="22"/>
  <c r="F121" i="22"/>
  <c r="C121" i="22"/>
  <c r="O120" i="22"/>
  <c r="L120" i="22"/>
  <c r="I120" i="22"/>
  <c r="F120" i="22"/>
  <c r="C120" i="22" s="1"/>
  <c r="O119" i="22"/>
  <c r="L119" i="22"/>
  <c r="I119" i="22"/>
  <c r="F119" i="22"/>
  <c r="C119" i="22" s="1"/>
  <c r="O118" i="22"/>
  <c r="L118" i="22"/>
  <c r="I118" i="22"/>
  <c r="F118" i="22"/>
  <c r="C118" i="22" s="1"/>
  <c r="O117" i="22"/>
  <c r="O116" i="22" s="1"/>
  <c r="L117" i="22"/>
  <c r="I117" i="22"/>
  <c r="I116" i="22" s="1"/>
  <c r="F117" i="22"/>
  <c r="C117" i="22"/>
  <c r="N116" i="22"/>
  <c r="M116" i="22"/>
  <c r="L116" i="22"/>
  <c r="K116" i="22"/>
  <c r="J116" i="22"/>
  <c r="H116" i="22"/>
  <c r="G116" i="22"/>
  <c r="E116" i="22"/>
  <c r="D116" i="22"/>
  <c r="O115" i="22"/>
  <c r="L115" i="22"/>
  <c r="I115" i="22"/>
  <c r="F115" i="22"/>
  <c r="C115" i="22" s="1"/>
  <c r="O114" i="22"/>
  <c r="L114" i="22"/>
  <c r="I114" i="22"/>
  <c r="F114" i="22"/>
  <c r="C114" i="22" s="1"/>
  <c r="O113" i="22"/>
  <c r="O112" i="22" s="1"/>
  <c r="L113" i="22"/>
  <c r="I113" i="22"/>
  <c r="I112" i="22" s="1"/>
  <c r="F113" i="22"/>
  <c r="C113" i="22"/>
  <c r="N112" i="22"/>
  <c r="M112" i="22"/>
  <c r="L112" i="22"/>
  <c r="K112" i="22"/>
  <c r="J112" i="22"/>
  <c r="H112" i="22"/>
  <c r="G112" i="22"/>
  <c r="E112" i="22"/>
  <c r="D112" i="22"/>
  <c r="O111" i="22"/>
  <c r="L111" i="22"/>
  <c r="I111" i="22"/>
  <c r="F111" i="22"/>
  <c r="C111" i="22" s="1"/>
  <c r="O110" i="22"/>
  <c r="L110" i="22"/>
  <c r="I110" i="22"/>
  <c r="F110" i="22"/>
  <c r="C110" i="22" s="1"/>
  <c r="O109" i="22"/>
  <c r="L109" i="22"/>
  <c r="I109" i="22"/>
  <c r="F109" i="22"/>
  <c r="C109" i="22"/>
  <c r="O108" i="22"/>
  <c r="L108" i="22"/>
  <c r="I108" i="22"/>
  <c r="F108" i="22"/>
  <c r="C108" i="22" s="1"/>
  <c r="O107" i="22"/>
  <c r="L107" i="22"/>
  <c r="I107" i="22"/>
  <c r="F107" i="22"/>
  <c r="C107" i="22" s="1"/>
  <c r="O106" i="22"/>
  <c r="L106" i="22"/>
  <c r="L103" i="22" s="1"/>
  <c r="I106" i="22"/>
  <c r="F106" i="22"/>
  <c r="C106" i="22" s="1"/>
  <c r="O105" i="22"/>
  <c r="L105" i="22"/>
  <c r="I105" i="22"/>
  <c r="F105" i="22"/>
  <c r="C105" i="22"/>
  <c r="O104" i="22"/>
  <c r="O103" i="22" s="1"/>
  <c r="L104" i="22"/>
  <c r="I104" i="22"/>
  <c r="F104" i="22"/>
  <c r="C104" i="22" s="1"/>
  <c r="N103" i="22"/>
  <c r="M103" i="22"/>
  <c r="K103" i="22"/>
  <c r="J103" i="22"/>
  <c r="I103" i="22"/>
  <c r="H103" i="22"/>
  <c r="G103" i="22"/>
  <c r="E103" i="22"/>
  <c r="D103" i="22"/>
  <c r="O102" i="22"/>
  <c r="L102" i="22"/>
  <c r="I102" i="22"/>
  <c r="F102" i="22"/>
  <c r="C102" i="22" s="1"/>
  <c r="O101" i="22"/>
  <c r="L101" i="22"/>
  <c r="I101" i="22"/>
  <c r="F101" i="22"/>
  <c r="C101" i="22"/>
  <c r="O100" i="22"/>
  <c r="L100" i="22"/>
  <c r="I100" i="22"/>
  <c r="F100" i="22"/>
  <c r="C100" i="22" s="1"/>
  <c r="O99" i="22"/>
  <c r="L99" i="22"/>
  <c r="I99" i="22"/>
  <c r="F99" i="22"/>
  <c r="C99" i="22" s="1"/>
  <c r="O98" i="22"/>
  <c r="L98" i="22"/>
  <c r="L95" i="22" s="1"/>
  <c r="I98" i="22"/>
  <c r="F98" i="22"/>
  <c r="C98" i="22" s="1"/>
  <c r="O97" i="22"/>
  <c r="L97" i="22"/>
  <c r="I97" i="22"/>
  <c r="F97" i="22"/>
  <c r="C97" i="22"/>
  <c r="O96" i="22"/>
  <c r="O95" i="22" s="1"/>
  <c r="L96" i="22"/>
  <c r="I96" i="22"/>
  <c r="F96" i="22"/>
  <c r="C96" i="22" s="1"/>
  <c r="N95" i="22"/>
  <c r="M95" i="22"/>
  <c r="K95" i="22"/>
  <c r="J95" i="22"/>
  <c r="I95" i="22"/>
  <c r="H95" i="22"/>
  <c r="G95" i="22"/>
  <c r="E95" i="22"/>
  <c r="D95" i="22"/>
  <c r="O94" i="22"/>
  <c r="L94" i="22"/>
  <c r="I94" i="22"/>
  <c r="F94" i="22"/>
  <c r="C94" i="22" s="1"/>
  <c r="O93" i="22"/>
  <c r="L93" i="22"/>
  <c r="I93" i="22"/>
  <c r="F93" i="22"/>
  <c r="C93" i="22"/>
  <c r="O92" i="22"/>
  <c r="L92" i="22"/>
  <c r="I92" i="22"/>
  <c r="F92" i="22"/>
  <c r="C92" i="22" s="1"/>
  <c r="O91" i="22"/>
  <c r="L91" i="22"/>
  <c r="I91" i="22"/>
  <c r="F91" i="22"/>
  <c r="C91" i="22" s="1"/>
  <c r="O90" i="22"/>
  <c r="L90" i="22"/>
  <c r="L89" i="22" s="1"/>
  <c r="I90" i="22"/>
  <c r="I89" i="22" s="1"/>
  <c r="F90" i="22"/>
  <c r="C90" i="22" s="1"/>
  <c r="O89" i="22"/>
  <c r="N89" i="22"/>
  <c r="N83" i="22" s="1"/>
  <c r="M89" i="22"/>
  <c r="K89" i="22"/>
  <c r="J89" i="22"/>
  <c r="J83" i="22" s="1"/>
  <c r="H89" i="22"/>
  <c r="G89" i="22"/>
  <c r="E89" i="22"/>
  <c r="D89" i="22"/>
  <c r="O88" i="22"/>
  <c r="L88" i="22"/>
  <c r="I88" i="22"/>
  <c r="F88" i="22"/>
  <c r="C88" i="22" s="1"/>
  <c r="O87" i="22"/>
  <c r="L87" i="22"/>
  <c r="I87" i="22"/>
  <c r="F87" i="22"/>
  <c r="C87" i="22" s="1"/>
  <c r="O86" i="22"/>
  <c r="L86" i="22"/>
  <c r="I86" i="22"/>
  <c r="C86" i="22" s="1"/>
  <c r="F86" i="22"/>
  <c r="O85" i="22"/>
  <c r="O84" i="22" s="1"/>
  <c r="L85" i="22"/>
  <c r="I85" i="22"/>
  <c r="F85" i="22"/>
  <c r="C85" i="22"/>
  <c r="N84" i="22"/>
  <c r="M84" i="22"/>
  <c r="L84" i="22"/>
  <c r="K84" i="22"/>
  <c r="K83" i="22" s="1"/>
  <c r="J84" i="22"/>
  <c r="H84" i="22"/>
  <c r="H83" i="22" s="1"/>
  <c r="G84" i="22"/>
  <c r="G83" i="22" s="1"/>
  <c r="E84" i="22"/>
  <c r="D84" i="22"/>
  <c r="D83" i="22" s="1"/>
  <c r="M83" i="22"/>
  <c r="E83" i="22"/>
  <c r="O82" i="22"/>
  <c r="L82" i="22"/>
  <c r="I82" i="22"/>
  <c r="I80" i="22" s="1"/>
  <c r="F82" i="22"/>
  <c r="C82" i="22" s="1"/>
  <c r="O81" i="22"/>
  <c r="O80" i="22" s="1"/>
  <c r="L81" i="22"/>
  <c r="I81" i="22"/>
  <c r="F81" i="22"/>
  <c r="C81" i="22"/>
  <c r="N80" i="22"/>
  <c r="M80" i="22"/>
  <c r="L80" i="22"/>
  <c r="K80" i="22"/>
  <c r="J80" i="22"/>
  <c r="H80" i="22"/>
  <c r="G80" i="22"/>
  <c r="F80" i="22"/>
  <c r="E80" i="22"/>
  <c r="D80" i="22"/>
  <c r="O79" i="22"/>
  <c r="L79" i="22"/>
  <c r="I79" i="22"/>
  <c r="F79" i="22"/>
  <c r="C79" i="22" s="1"/>
  <c r="O78" i="22"/>
  <c r="L78" i="22"/>
  <c r="L77" i="22" s="1"/>
  <c r="L76" i="22" s="1"/>
  <c r="I78" i="22"/>
  <c r="I77" i="22" s="1"/>
  <c r="F78" i="22"/>
  <c r="C78" i="22" s="1"/>
  <c r="O77" i="22"/>
  <c r="N77" i="22"/>
  <c r="N76" i="22" s="1"/>
  <c r="N75" i="22" s="1"/>
  <c r="M77" i="22"/>
  <c r="K77" i="22"/>
  <c r="K76" i="22" s="1"/>
  <c r="J77" i="22"/>
  <c r="J76" i="22" s="1"/>
  <c r="J75" i="22" s="1"/>
  <c r="H77" i="22"/>
  <c r="G77" i="22"/>
  <c r="G76" i="22" s="1"/>
  <c r="G75" i="22" s="1"/>
  <c r="F77" i="22"/>
  <c r="F76" i="22" s="1"/>
  <c r="E77" i="22"/>
  <c r="D77" i="22"/>
  <c r="M76" i="22"/>
  <c r="H76" i="22"/>
  <c r="E76" i="22"/>
  <c r="D76" i="22"/>
  <c r="M75" i="22"/>
  <c r="E75" i="22"/>
  <c r="O74" i="22"/>
  <c r="L74" i="22"/>
  <c r="I74" i="22"/>
  <c r="F74" i="22"/>
  <c r="O73" i="22"/>
  <c r="L73" i="22"/>
  <c r="I73" i="22"/>
  <c r="F73" i="22"/>
  <c r="C73" i="22"/>
  <c r="O72" i="22"/>
  <c r="L72" i="22"/>
  <c r="I72" i="22"/>
  <c r="F72" i="22"/>
  <c r="O71" i="22"/>
  <c r="L71" i="22"/>
  <c r="I71" i="22"/>
  <c r="F71" i="22"/>
  <c r="C71" i="22" s="1"/>
  <c r="O70" i="22"/>
  <c r="L70" i="22"/>
  <c r="I70" i="22"/>
  <c r="I69" i="22" s="1"/>
  <c r="F70" i="22"/>
  <c r="O69" i="22"/>
  <c r="N69" i="22"/>
  <c r="N67" i="22" s="1"/>
  <c r="M69" i="22"/>
  <c r="K69" i="22"/>
  <c r="K67" i="22" s="1"/>
  <c r="J69" i="22"/>
  <c r="J67" i="22" s="1"/>
  <c r="H69" i="22"/>
  <c r="G69" i="22"/>
  <c r="G67" i="22" s="1"/>
  <c r="E69" i="22"/>
  <c r="D69" i="22"/>
  <c r="O68" i="22"/>
  <c r="L68" i="22"/>
  <c r="I68" i="22"/>
  <c r="F68" i="22"/>
  <c r="M67" i="22"/>
  <c r="I67" i="22"/>
  <c r="H67" i="22"/>
  <c r="E67" i="22"/>
  <c r="D67" i="22"/>
  <c r="O66" i="22"/>
  <c r="L66" i="22"/>
  <c r="I66" i="22"/>
  <c r="F66" i="22"/>
  <c r="O65" i="22"/>
  <c r="L65" i="22"/>
  <c r="I65" i="22"/>
  <c r="F65" i="22"/>
  <c r="C65" i="22"/>
  <c r="O64" i="22"/>
  <c r="L64" i="22"/>
  <c r="I64" i="22"/>
  <c r="F64" i="22"/>
  <c r="C64" i="22" s="1"/>
  <c r="O63" i="22"/>
  <c r="L63" i="22"/>
  <c r="I63" i="22"/>
  <c r="F63" i="22"/>
  <c r="C63" i="22" s="1"/>
  <c r="O62" i="22"/>
  <c r="L62" i="22"/>
  <c r="I62" i="22"/>
  <c r="C62" i="22" s="1"/>
  <c r="F62" i="22"/>
  <c r="O61" i="22"/>
  <c r="L61" i="22"/>
  <c r="I61" i="22"/>
  <c r="F61" i="22"/>
  <c r="C61" i="22"/>
  <c r="O60" i="22"/>
  <c r="L60" i="22"/>
  <c r="I60" i="22"/>
  <c r="F60" i="22"/>
  <c r="C60" i="22" s="1"/>
  <c r="O59" i="22"/>
  <c r="L59" i="22"/>
  <c r="L58" i="22" s="1"/>
  <c r="I59" i="22"/>
  <c r="I58" i="22" s="1"/>
  <c r="F59" i="22"/>
  <c r="C59" i="22" s="1"/>
  <c r="N58" i="22"/>
  <c r="M58" i="22"/>
  <c r="K58" i="22"/>
  <c r="J58" i="22"/>
  <c r="J54" i="22" s="1"/>
  <c r="J53" i="22" s="1"/>
  <c r="J52" i="22" s="1"/>
  <c r="H58" i="22"/>
  <c r="G58" i="22"/>
  <c r="E58" i="22"/>
  <c r="D58" i="22"/>
  <c r="O57" i="22"/>
  <c r="L57" i="22"/>
  <c r="I57" i="22"/>
  <c r="F57" i="22"/>
  <c r="C57" i="22"/>
  <c r="O56" i="22"/>
  <c r="O55" i="22" s="1"/>
  <c r="L56" i="22"/>
  <c r="I56" i="22"/>
  <c r="F56" i="22"/>
  <c r="N55" i="22"/>
  <c r="M55" i="22"/>
  <c r="M54" i="22" s="1"/>
  <c r="M53" i="22" s="1"/>
  <c r="M52" i="22" s="1"/>
  <c r="M51" i="22" s="1"/>
  <c r="M50" i="22" s="1"/>
  <c r="L55" i="22"/>
  <c r="K55" i="22"/>
  <c r="J55" i="22"/>
  <c r="I55" i="22"/>
  <c r="I54" i="22" s="1"/>
  <c r="I53" i="22" s="1"/>
  <c r="H55" i="22"/>
  <c r="H54" i="22" s="1"/>
  <c r="H53" i="22" s="1"/>
  <c r="G55" i="22"/>
  <c r="E55" i="22"/>
  <c r="E54" i="22" s="1"/>
  <c r="E53" i="22" s="1"/>
  <c r="E52" i="22" s="1"/>
  <c r="D55" i="22"/>
  <c r="D54" i="22" s="1"/>
  <c r="D53" i="22" s="1"/>
  <c r="N54" i="22"/>
  <c r="N53" i="22" s="1"/>
  <c r="K54" i="22"/>
  <c r="G54" i="22"/>
  <c r="K53" i="22"/>
  <c r="G53" i="22"/>
  <c r="O47" i="22"/>
  <c r="C47" i="22" s="1"/>
  <c r="O46" i="22"/>
  <c r="C46" i="22"/>
  <c r="O45" i="22"/>
  <c r="N45" i="22"/>
  <c r="M45" i="22"/>
  <c r="L44" i="22"/>
  <c r="L43" i="22" s="1"/>
  <c r="I44" i="22"/>
  <c r="F44" i="22"/>
  <c r="K43" i="22"/>
  <c r="J43" i="22"/>
  <c r="H43" i="22"/>
  <c r="G43" i="22"/>
  <c r="F43" i="22"/>
  <c r="E43" i="22"/>
  <c r="D43" i="22"/>
  <c r="F42" i="22"/>
  <c r="C42" i="22"/>
  <c r="F41" i="22"/>
  <c r="C41" i="22" s="1"/>
  <c r="E41" i="22"/>
  <c r="D41" i="22"/>
  <c r="L40" i="22"/>
  <c r="C40" i="22" s="1"/>
  <c r="L39" i="22"/>
  <c r="C39" i="22"/>
  <c r="L38" i="22"/>
  <c r="C38" i="22" s="1"/>
  <c r="L37" i="22"/>
  <c r="C37" i="22"/>
  <c r="L36" i="22"/>
  <c r="C36" i="22" s="1"/>
  <c r="K36" i="22"/>
  <c r="J36" i="22"/>
  <c r="L35" i="22"/>
  <c r="C35" i="22"/>
  <c r="L34" i="22"/>
  <c r="C34" i="22"/>
  <c r="L33" i="22"/>
  <c r="C33" i="22" s="1"/>
  <c r="K33" i="22"/>
  <c r="J33" i="22"/>
  <c r="L32" i="22"/>
  <c r="L31" i="22" s="1"/>
  <c r="C32" i="22"/>
  <c r="K31" i="22"/>
  <c r="J31" i="22"/>
  <c r="J26" i="22" s="1"/>
  <c r="C31" i="22"/>
  <c r="L30" i="22"/>
  <c r="C30" i="22"/>
  <c r="L29" i="22"/>
  <c r="C29" i="22"/>
  <c r="L28" i="22"/>
  <c r="C28" i="22"/>
  <c r="L27" i="22"/>
  <c r="C27" i="22" s="1"/>
  <c r="K27" i="22"/>
  <c r="K26" i="22" s="1"/>
  <c r="J27" i="22"/>
  <c r="L26" i="22"/>
  <c r="L20" i="22" s="1"/>
  <c r="F25" i="22"/>
  <c r="C25" i="22"/>
  <c r="I24" i="22"/>
  <c r="F24" i="22"/>
  <c r="C24" i="22"/>
  <c r="O23" i="22"/>
  <c r="O21" i="22" s="1"/>
  <c r="O289" i="22" s="1"/>
  <c r="L23" i="22"/>
  <c r="I23" i="22"/>
  <c r="F23" i="22"/>
  <c r="C23" i="22"/>
  <c r="O22" i="22"/>
  <c r="L22" i="22"/>
  <c r="I22" i="22"/>
  <c r="I21" i="22" s="1"/>
  <c r="F22" i="22"/>
  <c r="C22" i="22" s="1"/>
  <c r="N21" i="22"/>
  <c r="N289" i="22" s="1"/>
  <c r="N288" i="22" s="1"/>
  <c r="M21" i="22"/>
  <c r="L21" i="22"/>
  <c r="L289" i="22" s="1"/>
  <c r="L288" i="22" s="1"/>
  <c r="K21" i="22"/>
  <c r="K289" i="22" s="1"/>
  <c r="K288" i="22" s="1"/>
  <c r="J21" i="22"/>
  <c r="J289" i="22" s="1"/>
  <c r="J288" i="22" s="1"/>
  <c r="H21" i="22"/>
  <c r="H289" i="22" s="1"/>
  <c r="H288" i="22" s="1"/>
  <c r="G21" i="22"/>
  <c r="G289" i="22" s="1"/>
  <c r="G288" i="22" s="1"/>
  <c r="F21" i="22"/>
  <c r="E21" i="22"/>
  <c r="E289" i="22" s="1"/>
  <c r="E288" i="22" s="1"/>
  <c r="D21" i="22"/>
  <c r="D289" i="22" s="1"/>
  <c r="D288" i="22" s="1"/>
  <c r="N20" i="22"/>
  <c r="H20" i="22"/>
  <c r="G20" i="22"/>
  <c r="E20" i="22"/>
  <c r="D20" i="22"/>
  <c r="O298" i="21"/>
  <c r="L298" i="21"/>
  <c r="C298" i="21" s="1"/>
  <c r="I298" i="21"/>
  <c r="F298" i="21"/>
  <c r="O297" i="21"/>
  <c r="L297" i="21"/>
  <c r="I297" i="21"/>
  <c r="F297" i="21"/>
  <c r="C297" i="21"/>
  <c r="O296" i="21"/>
  <c r="L296" i="21"/>
  <c r="I296" i="21"/>
  <c r="F296" i="21"/>
  <c r="C296" i="21" s="1"/>
  <c r="O295" i="21"/>
  <c r="L295" i="21"/>
  <c r="I295" i="21"/>
  <c r="C295" i="21" s="1"/>
  <c r="F295" i="21"/>
  <c r="O294" i="21"/>
  <c r="L294" i="21"/>
  <c r="C294" i="21" s="1"/>
  <c r="I294" i="21"/>
  <c r="F294" i="21"/>
  <c r="O293" i="21"/>
  <c r="O290" i="21" s="1"/>
  <c r="L293" i="21"/>
  <c r="I293" i="21"/>
  <c r="F293" i="21"/>
  <c r="C293" i="21"/>
  <c r="O292" i="21"/>
  <c r="L292" i="21"/>
  <c r="I292" i="21"/>
  <c r="F292" i="21"/>
  <c r="C292" i="21" s="1"/>
  <c r="O291" i="21"/>
  <c r="L291" i="21"/>
  <c r="L290" i="21" s="1"/>
  <c r="I291" i="21"/>
  <c r="C291" i="21" s="1"/>
  <c r="F291" i="21"/>
  <c r="N290" i="21"/>
  <c r="M290" i="21"/>
  <c r="K290" i="21"/>
  <c r="J290" i="21"/>
  <c r="H290" i="21"/>
  <c r="G290" i="21"/>
  <c r="F290" i="21"/>
  <c r="E290" i="21"/>
  <c r="D290" i="21"/>
  <c r="O285" i="21"/>
  <c r="O283" i="21" s="1"/>
  <c r="L285" i="21"/>
  <c r="I285" i="21"/>
  <c r="F285" i="21"/>
  <c r="C285" i="21"/>
  <c r="O284" i="21"/>
  <c r="L284" i="21"/>
  <c r="L283" i="21" s="1"/>
  <c r="I284" i="21"/>
  <c r="F284" i="21"/>
  <c r="F283" i="21" s="1"/>
  <c r="N283" i="21"/>
  <c r="M283" i="21"/>
  <c r="K283" i="21"/>
  <c r="J283" i="21"/>
  <c r="I283" i="21"/>
  <c r="H283" i="21"/>
  <c r="G283" i="21"/>
  <c r="E283" i="21"/>
  <c r="D283" i="21"/>
  <c r="O282" i="21"/>
  <c r="L282" i="21"/>
  <c r="C282" i="21" s="1"/>
  <c r="I282" i="21"/>
  <c r="F282" i="21"/>
  <c r="F281" i="21" s="1"/>
  <c r="O281" i="21"/>
  <c r="N281" i="21"/>
  <c r="M281" i="21"/>
  <c r="K281" i="21"/>
  <c r="J281" i="21"/>
  <c r="I281" i="21"/>
  <c r="H281" i="21"/>
  <c r="G281" i="21"/>
  <c r="E281" i="21"/>
  <c r="D281" i="21"/>
  <c r="O280" i="21"/>
  <c r="L280" i="21"/>
  <c r="I280" i="21"/>
  <c r="F280" i="21"/>
  <c r="C280" i="21" s="1"/>
  <c r="O279" i="21"/>
  <c r="L279" i="21"/>
  <c r="I279" i="21"/>
  <c r="C279" i="21" s="1"/>
  <c r="F279" i="21"/>
  <c r="O278" i="21"/>
  <c r="L278" i="21"/>
  <c r="C278" i="21" s="1"/>
  <c r="I278" i="21"/>
  <c r="F278" i="21"/>
  <c r="O277" i="21"/>
  <c r="O276" i="21" s="1"/>
  <c r="L277" i="21"/>
  <c r="I277" i="21"/>
  <c r="F277" i="21"/>
  <c r="F276" i="21" s="1"/>
  <c r="C277" i="21"/>
  <c r="N276" i="21"/>
  <c r="M276" i="21"/>
  <c r="L276" i="21"/>
  <c r="K276" i="21"/>
  <c r="J276" i="21"/>
  <c r="H276" i="21"/>
  <c r="G276" i="21"/>
  <c r="E276" i="21"/>
  <c r="D276" i="21"/>
  <c r="O275" i="21"/>
  <c r="L275" i="21"/>
  <c r="I275" i="21"/>
  <c r="C275" i="21" s="1"/>
  <c r="F275" i="21"/>
  <c r="O274" i="21"/>
  <c r="L274" i="21"/>
  <c r="C274" i="21" s="1"/>
  <c r="I274" i="21"/>
  <c r="F274" i="21"/>
  <c r="O273" i="21"/>
  <c r="O272" i="21" s="1"/>
  <c r="L273" i="21"/>
  <c r="I273" i="21"/>
  <c r="F273" i="21"/>
  <c r="F272" i="21" s="1"/>
  <c r="C273" i="21"/>
  <c r="N272" i="21"/>
  <c r="M272" i="21"/>
  <c r="M270" i="21" s="1"/>
  <c r="M269" i="21" s="1"/>
  <c r="L272" i="21"/>
  <c r="K272" i="21"/>
  <c r="J272" i="21"/>
  <c r="I272" i="21"/>
  <c r="H272" i="21"/>
  <c r="H270" i="21" s="1"/>
  <c r="H269" i="21" s="1"/>
  <c r="G272" i="21"/>
  <c r="E272" i="21"/>
  <c r="E270" i="21" s="1"/>
  <c r="E269" i="21" s="1"/>
  <c r="D272" i="21"/>
  <c r="D270" i="21" s="1"/>
  <c r="D269" i="21" s="1"/>
  <c r="O271" i="21"/>
  <c r="L271" i="21"/>
  <c r="L270" i="21" s="1"/>
  <c r="I271" i="21"/>
  <c r="C271" i="21" s="1"/>
  <c r="F271" i="21"/>
  <c r="N270" i="21"/>
  <c r="N269" i="21" s="1"/>
  <c r="K270" i="21"/>
  <c r="J270" i="21"/>
  <c r="J269" i="21" s="1"/>
  <c r="G270" i="21"/>
  <c r="K269" i="21"/>
  <c r="G269" i="21"/>
  <c r="O268" i="21"/>
  <c r="L268" i="21"/>
  <c r="I268" i="21"/>
  <c r="F268" i="21"/>
  <c r="C268" i="21" s="1"/>
  <c r="O267" i="21"/>
  <c r="L267" i="21"/>
  <c r="I267" i="21"/>
  <c r="C267" i="21" s="1"/>
  <c r="F267" i="21"/>
  <c r="O266" i="21"/>
  <c r="L266" i="21"/>
  <c r="C266" i="21" s="1"/>
  <c r="I266" i="21"/>
  <c r="F266" i="21"/>
  <c r="O265" i="21"/>
  <c r="O264" i="21" s="1"/>
  <c r="L265" i="21"/>
  <c r="I265" i="21"/>
  <c r="F265" i="21"/>
  <c r="F264" i="21" s="1"/>
  <c r="C265" i="21"/>
  <c r="N264" i="21"/>
  <c r="M264" i="21"/>
  <c r="L264" i="21"/>
  <c r="K264" i="21"/>
  <c r="J264" i="21"/>
  <c r="H264" i="21"/>
  <c r="G264" i="21"/>
  <c r="E264" i="21"/>
  <c r="D264" i="21"/>
  <c r="O263" i="21"/>
  <c r="L263" i="21"/>
  <c r="I263" i="21"/>
  <c r="C263" i="21" s="1"/>
  <c r="F263" i="21"/>
  <c r="O262" i="21"/>
  <c r="L262" i="21"/>
  <c r="C262" i="21" s="1"/>
  <c r="I262" i="21"/>
  <c r="F262" i="21"/>
  <c r="O261" i="21"/>
  <c r="O260" i="21" s="1"/>
  <c r="O259" i="21" s="1"/>
  <c r="L261" i="21"/>
  <c r="I261" i="21"/>
  <c r="F261" i="21"/>
  <c r="F260" i="21" s="1"/>
  <c r="C261" i="21"/>
  <c r="N260" i="21"/>
  <c r="M260" i="21"/>
  <c r="L260" i="21"/>
  <c r="L259" i="21" s="1"/>
  <c r="K260" i="21"/>
  <c r="J260" i="21"/>
  <c r="H260" i="21"/>
  <c r="H259" i="21" s="1"/>
  <c r="G260" i="21"/>
  <c r="E260" i="21"/>
  <c r="D260" i="21"/>
  <c r="D259" i="21" s="1"/>
  <c r="N259" i="21"/>
  <c r="M259" i="21"/>
  <c r="K259" i="21"/>
  <c r="J259" i="21"/>
  <c r="G259" i="21"/>
  <c r="E259" i="21"/>
  <c r="O258" i="21"/>
  <c r="L258" i="21"/>
  <c r="C258" i="21" s="1"/>
  <c r="I258" i="21"/>
  <c r="F258" i="21"/>
  <c r="O257" i="21"/>
  <c r="L257" i="21"/>
  <c r="I257" i="21"/>
  <c r="F257" i="21"/>
  <c r="C257" i="21"/>
  <c r="O256" i="21"/>
  <c r="L256" i="21"/>
  <c r="I256" i="21"/>
  <c r="F256" i="21"/>
  <c r="C256" i="21" s="1"/>
  <c r="O255" i="21"/>
  <c r="L255" i="21"/>
  <c r="I255" i="21"/>
  <c r="C255" i="21" s="1"/>
  <c r="F255" i="21"/>
  <c r="O254" i="21"/>
  <c r="L254" i="21"/>
  <c r="C254" i="21" s="1"/>
  <c r="I254" i="21"/>
  <c r="F254" i="21"/>
  <c r="O253" i="21"/>
  <c r="O252" i="21" s="1"/>
  <c r="O251" i="21" s="1"/>
  <c r="L253" i="21"/>
  <c r="I253" i="21"/>
  <c r="F253" i="21"/>
  <c r="F252" i="21" s="1"/>
  <c r="C253" i="21"/>
  <c r="N252" i="21"/>
  <c r="M252" i="21"/>
  <c r="L252" i="21"/>
  <c r="L251" i="21" s="1"/>
  <c r="K252" i="21"/>
  <c r="J252" i="21"/>
  <c r="H252" i="21"/>
  <c r="H251" i="21" s="1"/>
  <c r="G252" i="21"/>
  <c r="E252" i="21"/>
  <c r="D252" i="21"/>
  <c r="D251" i="21" s="1"/>
  <c r="N251" i="21"/>
  <c r="M251" i="21"/>
  <c r="K251" i="21"/>
  <c r="J251" i="21"/>
  <c r="G251" i="21"/>
  <c r="E251" i="21"/>
  <c r="O250" i="21"/>
  <c r="L250" i="21"/>
  <c r="C250" i="21" s="1"/>
  <c r="I250" i="21"/>
  <c r="F250" i="21"/>
  <c r="O249" i="21"/>
  <c r="O246" i="21" s="1"/>
  <c r="L249" i="21"/>
  <c r="I249" i="21"/>
  <c r="F249" i="21"/>
  <c r="C249" i="21"/>
  <c r="O248" i="21"/>
  <c r="L248" i="21"/>
  <c r="I248" i="21"/>
  <c r="F248" i="21"/>
  <c r="C248" i="21" s="1"/>
  <c r="O247" i="21"/>
  <c r="L247" i="21"/>
  <c r="L246" i="21" s="1"/>
  <c r="I247" i="21"/>
  <c r="C247" i="21" s="1"/>
  <c r="F247" i="21"/>
  <c r="N246" i="21"/>
  <c r="M246" i="21"/>
  <c r="K246" i="21"/>
  <c r="J246" i="21"/>
  <c r="H246" i="21"/>
  <c r="G246" i="21"/>
  <c r="F246" i="21"/>
  <c r="E246" i="21"/>
  <c r="D246" i="21"/>
  <c r="O245" i="21"/>
  <c r="L245" i="21"/>
  <c r="I245" i="21"/>
  <c r="F245" i="21"/>
  <c r="C245" i="21"/>
  <c r="O244" i="21"/>
  <c r="L244" i="21"/>
  <c r="I244" i="21"/>
  <c r="F244" i="21"/>
  <c r="C244" i="21" s="1"/>
  <c r="O243" i="21"/>
  <c r="L243" i="21"/>
  <c r="I243" i="21"/>
  <c r="C243" i="21" s="1"/>
  <c r="F243" i="21"/>
  <c r="O242" i="21"/>
  <c r="L242" i="21"/>
  <c r="C242" i="21" s="1"/>
  <c r="I242" i="21"/>
  <c r="F242" i="21"/>
  <c r="O241" i="21"/>
  <c r="O238" i="21" s="1"/>
  <c r="L241" i="21"/>
  <c r="I241" i="21"/>
  <c r="F241" i="21"/>
  <c r="C241" i="21"/>
  <c r="O240" i="21"/>
  <c r="L240" i="21"/>
  <c r="I240" i="21"/>
  <c r="F240" i="21"/>
  <c r="C240" i="21" s="1"/>
  <c r="O239" i="21"/>
  <c r="L239" i="21"/>
  <c r="L238" i="21" s="1"/>
  <c r="I239" i="21"/>
  <c r="C239" i="21" s="1"/>
  <c r="F239" i="21"/>
  <c r="N238" i="21"/>
  <c r="M238" i="21"/>
  <c r="K238" i="21"/>
  <c r="J238" i="21"/>
  <c r="H238" i="21"/>
  <c r="G238" i="21"/>
  <c r="F238" i="21"/>
  <c r="E238" i="21"/>
  <c r="D238" i="21"/>
  <c r="O237" i="21"/>
  <c r="O235" i="21" s="1"/>
  <c r="L237" i="21"/>
  <c r="I237" i="21"/>
  <c r="F237" i="21"/>
  <c r="C237" i="21"/>
  <c r="O236" i="21"/>
  <c r="L236" i="21"/>
  <c r="L235" i="21" s="1"/>
  <c r="I236" i="21"/>
  <c r="F236" i="21"/>
  <c r="F235" i="21" s="1"/>
  <c r="N235" i="21"/>
  <c r="M235" i="21"/>
  <c r="K235" i="21"/>
  <c r="J235" i="21"/>
  <c r="I235" i="21"/>
  <c r="H235" i="21"/>
  <c r="G235" i="21"/>
  <c r="E235" i="21"/>
  <c r="D235" i="21"/>
  <c r="O234" i="21"/>
  <c r="L234" i="21"/>
  <c r="C234" i="21" s="1"/>
  <c r="I234" i="21"/>
  <c r="F234" i="21"/>
  <c r="F233" i="21" s="1"/>
  <c r="O233" i="21"/>
  <c r="O231" i="21" s="1"/>
  <c r="O230" i="21" s="1"/>
  <c r="N233" i="21"/>
  <c r="M233" i="21"/>
  <c r="K233" i="21"/>
  <c r="K231" i="21" s="1"/>
  <c r="K230" i="21" s="1"/>
  <c r="J233" i="21"/>
  <c r="I233" i="21"/>
  <c r="H233" i="21"/>
  <c r="H231" i="21" s="1"/>
  <c r="H230" i="21" s="1"/>
  <c r="G233" i="21"/>
  <c r="G231" i="21" s="1"/>
  <c r="G230" i="21" s="1"/>
  <c r="E233" i="21"/>
  <c r="D233" i="21"/>
  <c r="D231" i="21" s="1"/>
  <c r="O232" i="21"/>
  <c r="L232" i="21"/>
  <c r="I232" i="21"/>
  <c r="F232" i="21"/>
  <c r="N231" i="21"/>
  <c r="M231" i="21"/>
  <c r="M230" i="21" s="1"/>
  <c r="J231" i="21"/>
  <c r="E231" i="21"/>
  <c r="E230" i="21" s="1"/>
  <c r="N230" i="21"/>
  <c r="J230" i="21"/>
  <c r="O229" i="21"/>
  <c r="L229" i="21"/>
  <c r="I229" i="21"/>
  <c r="F229" i="21"/>
  <c r="C229" i="21"/>
  <c r="O228" i="21"/>
  <c r="L228" i="21"/>
  <c r="L227" i="21" s="1"/>
  <c r="I228" i="21"/>
  <c r="F228" i="21"/>
  <c r="C228" i="21" s="1"/>
  <c r="O227" i="21"/>
  <c r="N227" i="21"/>
  <c r="N204" i="21" s="1"/>
  <c r="M227" i="21"/>
  <c r="K227" i="21"/>
  <c r="J227" i="21"/>
  <c r="J204" i="21" s="1"/>
  <c r="I227" i="21"/>
  <c r="H227" i="21"/>
  <c r="G227" i="21"/>
  <c r="F227" i="21"/>
  <c r="E227" i="21"/>
  <c r="D227" i="21"/>
  <c r="O226" i="21"/>
  <c r="L226" i="21"/>
  <c r="C226" i="21" s="1"/>
  <c r="I226" i="21"/>
  <c r="F226" i="21"/>
  <c r="O225" i="21"/>
  <c r="L225" i="21"/>
  <c r="I225" i="21"/>
  <c r="F225" i="21"/>
  <c r="C225" i="21"/>
  <c r="O224" i="21"/>
  <c r="L224" i="21"/>
  <c r="I224" i="21"/>
  <c r="F224" i="21"/>
  <c r="C224" i="21" s="1"/>
  <c r="O223" i="21"/>
  <c r="L223" i="21"/>
  <c r="I223" i="21"/>
  <c r="C223" i="21" s="1"/>
  <c r="F223" i="21"/>
  <c r="O222" i="21"/>
  <c r="L222" i="21"/>
  <c r="I222" i="21"/>
  <c r="F222" i="21"/>
  <c r="C222" i="21"/>
  <c r="O221" i="21"/>
  <c r="L221" i="21"/>
  <c r="I221" i="21"/>
  <c r="F221" i="21"/>
  <c r="C221" i="21" s="1"/>
  <c r="O220" i="21"/>
  <c r="L220" i="21"/>
  <c r="I220" i="21"/>
  <c r="F220" i="21"/>
  <c r="O219" i="21"/>
  <c r="L219" i="21"/>
  <c r="I219" i="21"/>
  <c r="C219" i="21" s="1"/>
  <c r="F219" i="21"/>
  <c r="O218" i="21"/>
  <c r="L218" i="21"/>
  <c r="C218" i="21" s="1"/>
  <c r="I218" i="21"/>
  <c r="F218" i="21"/>
  <c r="O217" i="21"/>
  <c r="L217" i="21"/>
  <c r="I217" i="21"/>
  <c r="F217" i="21"/>
  <c r="C217" i="21"/>
  <c r="N216" i="21"/>
  <c r="M216" i="21"/>
  <c r="K216" i="21"/>
  <c r="J216" i="21"/>
  <c r="H216" i="21"/>
  <c r="H204" i="21" s="1"/>
  <c r="G216" i="21"/>
  <c r="E216" i="21"/>
  <c r="E204" i="21" s="1"/>
  <c r="E195" i="21" s="1"/>
  <c r="E194" i="21" s="1"/>
  <c r="D216" i="21"/>
  <c r="O215" i="21"/>
  <c r="L215" i="21"/>
  <c r="I215" i="21"/>
  <c r="C215" i="21" s="1"/>
  <c r="F215" i="21"/>
  <c r="O214" i="21"/>
  <c r="L214" i="21"/>
  <c r="C214" i="21" s="1"/>
  <c r="I214" i="21"/>
  <c r="F214" i="21"/>
  <c r="O213" i="21"/>
  <c r="L213" i="21"/>
  <c r="I213" i="21"/>
  <c r="F213" i="21"/>
  <c r="C213" i="21"/>
  <c r="O212" i="21"/>
  <c r="L212" i="21"/>
  <c r="I212" i="21"/>
  <c r="F212" i="21"/>
  <c r="C212" i="21" s="1"/>
  <c r="O211" i="21"/>
  <c r="L211" i="21"/>
  <c r="I211" i="21"/>
  <c r="C211" i="21" s="1"/>
  <c r="F211" i="21"/>
  <c r="O210" i="21"/>
  <c r="O205" i="21" s="1"/>
  <c r="L210" i="21"/>
  <c r="I210" i="21"/>
  <c r="F210" i="21"/>
  <c r="C210" i="21"/>
  <c r="O209" i="21"/>
  <c r="L209" i="21"/>
  <c r="I209" i="21"/>
  <c r="F209" i="21"/>
  <c r="C209" i="21" s="1"/>
  <c r="O208" i="21"/>
  <c r="L208" i="21"/>
  <c r="I208" i="21"/>
  <c r="F208" i="21"/>
  <c r="O207" i="21"/>
  <c r="L207" i="21"/>
  <c r="I207" i="21"/>
  <c r="F207" i="21"/>
  <c r="O206" i="21"/>
  <c r="L206" i="21"/>
  <c r="C206" i="21" s="1"/>
  <c r="I206" i="21"/>
  <c r="F206" i="21"/>
  <c r="N205" i="21"/>
  <c r="M205" i="21"/>
  <c r="K205" i="21"/>
  <c r="K204" i="21" s="1"/>
  <c r="K195" i="21" s="1"/>
  <c r="K194" i="21" s="1"/>
  <c r="J205" i="21"/>
  <c r="H205" i="21"/>
  <c r="G205" i="21"/>
  <c r="G204" i="21" s="1"/>
  <c r="E205" i="21"/>
  <c r="D205" i="21"/>
  <c r="D204" i="21" s="1"/>
  <c r="M204" i="21"/>
  <c r="O203" i="21"/>
  <c r="L203" i="21"/>
  <c r="I203" i="21"/>
  <c r="C203" i="21" s="1"/>
  <c r="F203" i="21"/>
  <c r="O202" i="21"/>
  <c r="L202" i="21"/>
  <c r="I202" i="21"/>
  <c r="F202" i="21"/>
  <c r="C202" i="21"/>
  <c r="O201" i="21"/>
  <c r="L201" i="21"/>
  <c r="I201" i="21"/>
  <c r="F201" i="21"/>
  <c r="C201" i="21" s="1"/>
  <c r="O200" i="21"/>
  <c r="L200" i="21"/>
  <c r="I200" i="21"/>
  <c r="F200" i="21"/>
  <c r="O199" i="21"/>
  <c r="L199" i="21"/>
  <c r="L198" i="21" s="1"/>
  <c r="I199" i="21"/>
  <c r="F199" i="21"/>
  <c r="O198" i="21"/>
  <c r="N198" i="21"/>
  <c r="N196" i="21" s="1"/>
  <c r="N195" i="21" s="1"/>
  <c r="N194" i="21" s="1"/>
  <c r="M198" i="21"/>
  <c r="K198" i="21"/>
  <c r="K196" i="21" s="1"/>
  <c r="J198" i="21"/>
  <c r="J196" i="21" s="1"/>
  <c r="J195" i="21" s="1"/>
  <c r="J194" i="21" s="1"/>
  <c r="H198" i="21"/>
  <c r="G198" i="21"/>
  <c r="G196" i="21" s="1"/>
  <c r="G195" i="21" s="1"/>
  <c r="G194" i="21" s="1"/>
  <c r="F198" i="21"/>
  <c r="E198" i="21"/>
  <c r="D198" i="21"/>
  <c r="D196" i="21" s="1"/>
  <c r="D195" i="21" s="1"/>
  <c r="O197" i="21"/>
  <c r="L197" i="21"/>
  <c r="I197" i="21"/>
  <c r="F197" i="21"/>
  <c r="C197" i="21" s="1"/>
  <c r="M196" i="21"/>
  <c r="M195" i="21" s="1"/>
  <c r="M194" i="21" s="1"/>
  <c r="L196" i="21"/>
  <c r="H196" i="21"/>
  <c r="F196" i="21"/>
  <c r="E196" i="21"/>
  <c r="O193" i="21"/>
  <c r="O192" i="21" s="1"/>
  <c r="L193" i="21"/>
  <c r="I193" i="21"/>
  <c r="F193" i="21"/>
  <c r="C193" i="21"/>
  <c r="N192" i="21"/>
  <c r="M192" i="21"/>
  <c r="L192" i="21"/>
  <c r="L191" i="21" s="1"/>
  <c r="K192" i="21"/>
  <c r="J192" i="21"/>
  <c r="J191" i="21" s="1"/>
  <c r="I192" i="21"/>
  <c r="H192" i="21"/>
  <c r="H191" i="21" s="1"/>
  <c r="G192" i="21"/>
  <c r="F192" i="21"/>
  <c r="C192" i="21" s="1"/>
  <c r="E192" i="21"/>
  <c r="D192" i="21"/>
  <c r="D191" i="21" s="1"/>
  <c r="O191" i="21"/>
  <c r="O187" i="21" s="1"/>
  <c r="N191" i="21"/>
  <c r="N187" i="21" s="1"/>
  <c r="M191" i="21"/>
  <c r="K191" i="21"/>
  <c r="K187" i="21" s="1"/>
  <c r="I191" i="21"/>
  <c r="G191" i="21"/>
  <c r="E191" i="21"/>
  <c r="O190" i="21"/>
  <c r="L190" i="21"/>
  <c r="L188" i="21" s="1"/>
  <c r="L187" i="21" s="1"/>
  <c r="I190" i="21"/>
  <c r="F190" i="21"/>
  <c r="F188" i="21" s="1"/>
  <c r="O189" i="21"/>
  <c r="O188" i="21" s="1"/>
  <c r="L189" i="21"/>
  <c r="I189" i="21"/>
  <c r="C189" i="21" s="1"/>
  <c r="F189" i="21"/>
  <c r="N188" i="21"/>
  <c r="M188" i="21"/>
  <c r="K188" i="21"/>
  <c r="J188" i="21"/>
  <c r="J187" i="21" s="1"/>
  <c r="I188" i="21"/>
  <c r="I187" i="21" s="1"/>
  <c r="H188" i="21"/>
  <c r="G188" i="21"/>
  <c r="E188" i="21"/>
  <c r="E187" i="21" s="1"/>
  <c r="D188" i="21"/>
  <c r="M187" i="21"/>
  <c r="G187" i="21"/>
  <c r="O186" i="21"/>
  <c r="L186" i="21"/>
  <c r="I186" i="21"/>
  <c r="F186" i="21"/>
  <c r="C186" i="21"/>
  <c r="O185" i="21"/>
  <c r="L185" i="21"/>
  <c r="I185" i="21"/>
  <c r="F185" i="21"/>
  <c r="F184" i="21" s="1"/>
  <c r="N184" i="21"/>
  <c r="M184" i="21"/>
  <c r="L184" i="21"/>
  <c r="K184" i="21"/>
  <c r="J184" i="21"/>
  <c r="I184" i="21"/>
  <c r="H184" i="21"/>
  <c r="H173" i="21" s="1"/>
  <c r="G184" i="21"/>
  <c r="E184" i="21"/>
  <c r="D184" i="21"/>
  <c r="D173" i="21" s="1"/>
  <c r="O183" i="21"/>
  <c r="L183" i="21"/>
  <c r="I183" i="21"/>
  <c r="C183" i="21" s="1"/>
  <c r="F183" i="21"/>
  <c r="O182" i="21"/>
  <c r="L182" i="21"/>
  <c r="C182" i="21" s="1"/>
  <c r="I182" i="21"/>
  <c r="F182" i="21"/>
  <c r="O181" i="21"/>
  <c r="O179" i="21" s="1"/>
  <c r="L181" i="21"/>
  <c r="I181" i="21"/>
  <c r="F181" i="21"/>
  <c r="C181" i="21"/>
  <c r="O180" i="21"/>
  <c r="L180" i="21"/>
  <c r="L179" i="21" s="1"/>
  <c r="I180" i="21"/>
  <c r="F180" i="21"/>
  <c r="F179" i="21" s="1"/>
  <c r="C179" i="21" s="1"/>
  <c r="N179" i="21"/>
  <c r="M179" i="21"/>
  <c r="K179" i="21"/>
  <c r="J179" i="21"/>
  <c r="I179" i="21"/>
  <c r="H179" i="21"/>
  <c r="G179" i="21"/>
  <c r="E179" i="21"/>
  <c r="D179" i="21"/>
  <c r="O178" i="21"/>
  <c r="L178" i="21"/>
  <c r="C178" i="21" s="1"/>
  <c r="I178" i="21"/>
  <c r="F178" i="21"/>
  <c r="O177" i="21"/>
  <c r="O175" i="21" s="1"/>
  <c r="L177" i="21"/>
  <c r="I177" i="21"/>
  <c r="F177" i="21"/>
  <c r="C177" i="21"/>
  <c r="O176" i="21"/>
  <c r="L176" i="21"/>
  <c r="L175" i="21" s="1"/>
  <c r="L174" i="21" s="1"/>
  <c r="L173" i="21" s="1"/>
  <c r="I176" i="21"/>
  <c r="F176" i="21"/>
  <c r="F175" i="21" s="1"/>
  <c r="N175" i="21"/>
  <c r="M175" i="21"/>
  <c r="M174" i="21" s="1"/>
  <c r="M173" i="21" s="1"/>
  <c r="K175" i="21"/>
  <c r="J175" i="21"/>
  <c r="I175" i="21"/>
  <c r="I174" i="21" s="1"/>
  <c r="I173" i="21" s="1"/>
  <c r="H175" i="21"/>
  <c r="G175" i="21"/>
  <c r="E175" i="21"/>
  <c r="E174" i="21" s="1"/>
  <c r="E173" i="21" s="1"/>
  <c r="D175" i="21"/>
  <c r="N174" i="21"/>
  <c r="N173" i="21" s="1"/>
  <c r="K174" i="21"/>
  <c r="J174" i="21"/>
  <c r="J173" i="21" s="1"/>
  <c r="H174" i="21"/>
  <c r="G174" i="21"/>
  <c r="D174" i="21"/>
  <c r="K173" i="21"/>
  <c r="G173" i="21"/>
  <c r="O172" i="21"/>
  <c r="L172" i="21"/>
  <c r="I172" i="21"/>
  <c r="F172" i="21"/>
  <c r="C172" i="21" s="1"/>
  <c r="O171" i="21"/>
  <c r="L171" i="21"/>
  <c r="I171" i="21"/>
  <c r="C171" i="21" s="1"/>
  <c r="F171" i="21"/>
  <c r="O170" i="21"/>
  <c r="L170" i="21"/>
  <c r="C170" i="21" s="1"/>
  <c r="I170" i="21"/>
  <c r="F170" i="21"/>
  <c r="O169" i="21"/>
  <c r="O166" i="21" s="1"/>
  <c r="O165" i="21" s="1"/>
  <c r="L169" i="21"/>
  <c r="I169" i="21"/>
  <c r="F169" i="21"/>
  <c r="C169" i="21"/>
  <c r="O168" i="21"/>
  <c r="L168" i="21"/>
  <c r="I168" i="21"/>
  <c r="F168" i="21"/>
  <c r="C168" i="21" s="1"/>
  <c r="O167" i="21"/>
  <c r="L167" i="21"/>
  <c r="L166" i="21" s="1"/>
  <c r="L165" i="21" s="1"/>
  <c r="I167" i="21"/>
  <c r="C167" i="21" s="1"/>
  <c r="F167" i="21"/>
  <c r="N166" i="21"/>
  <c r="N165" i="21" s="1"/>
  <c r="N75" i="21" s="1"/>
  <c r="M166" i="21"/>
  <c r="K166" i="21"/>
  <c r="J166" i="21"/>
  <c r="J165" i="21" s="1"/>
  <c r="J75" i="21" s="1"/>
  <c r="H166" i="21"/>
  <c r="G166" i="21"/>
  <c r="F166" i="21"/>
  <c r="E166" i="21"/>
  <c r="D166" i="21"/>
  <c r="M165" i="21"/>
  <c r="K165" i="21"/>
  <c r="H165" i="21"/>
  <c r="G165" i="21"/>
  <c r="E165" i="21"/>
  <c r="D165" i="21"/>
  <c r="O164" i="21"/>
  <c r="L164" i="21"/>
  <c r="I164" i="21"/>
  <c r="F164" i="21"/>
  <c r="C164" i="21" s="1"/>
  <c r="O163" i="21"/>
  <c r="L163" i="21"/>
  <c r="I163" i="21"/>
  <c r="C163" i="21" s="1"/>
  <c r="F163" i="21"/>
  <c r="O162" i="21"/>
  <c r="L162" i="21"/>
  <c r="C162" i="21" s="1"/>
  <c r="I162" i="21"/>
  <c r="F162" i="21"/>
  <c r="O161" i="21"/>
  <c r="O160" i="21" s="1"/>
  <c r="L161" i="21"/>
  <c r="I161" i="21"/>
  <c r="F161" i="21"/>
  <c r="F160" i="21" s="1"/>
  <c r="C161" i="21"/>
  <c r="N160" i="21"/>
  <c r="M160" i="21"/>
  <c r="L160" i="21"/>
  <c r="K160" i="21"/>
  <c r="J160" i="21"/>
  <c r="I160" i="21"/>
  <c r="H160" i="21"/>
  <c r="G160" i="21"/>
  <c r="E160" i="21"/>
  <c r="D160" i="21"/>
  <c r="O159" i="21"/>
  <c r="L159" i="21"/>
  <c r="I159" i="21"/>
  <c r="C159" i="21" s="1"/>
  <c r="F159" i="21"/>
  <c r="O158" i="21"/>
  <c r="L158" i="21"/>
  <c r="C158" i="21" s="1"/>
  <c r="I158" i="21"/>
  <c r="F158" i="21"/>
  <c r="O157" i="21"/>
  <c r="L157" i="21"/>
  <c r="I157" i="21"/>
  <c r="F157" i="21"/>
  <c r="C157" i="21"/>
  <c r="O156" i="21"/>
  <c r="L156" i="21"/>
  <c r="I156" i="21"/>
  <c r="F156" i="21"/>
  <c r="C156" i="21" s="1"/>
  <c r="O155" i="21"/>
  <c r="L155" i="21"/>
  <c r="I155" i="21"/>
  <c r="C155" i="21" s="1"/>
  <c r="F155" i="21"/>
  <c r="O154" i="21"/>
  <c r="L154" i="21"/>
  <c r="C154" i="21" s="1"/>
  <c r="I154" i="21"/>
  <c r="F154" i="21"/>
  <c r="O153" i="21"/>
  <c r="O151" i="21" s="1"/>
  <c r="L153" i="21"/>
  <c r="I153" i="21"/>
  <c r="F153" i="21"/>
  <c r="C153" i="21"/>
  <c r="O152" i="21"/>
  <c r="L152" i="21"/>
  <c r="L151" i="21" s="1"/>
  <c r="I152" i="21"/>
  <c r="F152" i="21"/>
  <c r="F151" i="21" s="1"/>
  <c r="C151" i="21" s="1"/>
  <c r="N151" i="21"/>
  <c r="M151" i="21"/>
  <c r="K151" i="21"/>
  <c r="J151" i="21"/>
  <c r="I151" i="21"/>
  <c r="H151" i="21"/>
  <c r="G151" i="21"/>
  <c r="E151" i="21"/>
  <c r="D151" i="21"/>
  <c r="O150" i="21"/>
  <c r="L150" i="21"/>
  <c r="C150" i="21" s="1"/>
  <c r="I150" i="21"/>
  <c r="F150" i="21"/>
  <c r="O149" i="21"/>
  <c r="L149" i="21"/>
  <c r="I149" i="21"/>
  <c r="F149" i="21"/>
  <c r="C149" i="21"/>
  <c r="O148" i="21"/>
  <c r="L148" i="21"/>
  <c r="I148" i="21"/>
  <c r="F148" i="21"/>
  <c r="C148" i="21" s="1"/>
  <c r="O147" i="21"/>
  <c r="L147" i="21"/>
  <c r="I147" i="21"/>
  <c r="C147" i="21" s="1"/>
  <c r="F147" i="21"/>
  <c r="O146" i="21"/>
  <c r="L146" i="21"/>
  <c r="C146" i="21" s="1"/>
  <c r="I146" i="21"/>
  <c r="F146" i="21"/>
  <c r="O145" i="21"/>
  <c r="O144" i="21" s="1"/>
  <c r="L145" i="21"/>
  <c r="I145" i="21"/>
  <c r="F145" i="21"/>
  <c r="F144" i="21" s="1"/>
  <c r="C145" i="21"/>
  <c r="N144" i="21"/>
  <c r="M144" i="21"/>
  <c r="L144" i="21"/>
  <c r="K144" i="21"/>
  <c r="J144" i="21"/>
  <c r="H144" i="21"/>
  <c r="G144" i="21"/>
  <c r="E144" i="21"/>
  <c r="D144" i="21"/>
  <c r="O143" i="21"/>
  <c r="L143" i="21"/>
  <c r="I143" i="21"/>
  <c r="C143" i="21" s="1"/>
  <c r="F143" i="21"/>
  <c r="O142" i="21"/>
  <c r="L142" i="21"/>
  <c r="C142" i="21" s="1"/>
  <c r="I142" i="21"/>
  <c r="F142" i="21"/>
  <c r="F141" i="21" s="1"/>
  <c r="O141" i="21"/>
  <c r="N141" i="21"/>
  <c r="M141" i="21"/>
  <c r="K141" i="21"/>
  <c r="K130" i="21" s="1"/>
  <c r="J141" i="21"/>
  <c r="H141" i="21"/>
  <c r="G141" i="21"/>
  <c r="G130" i="21" s="1"/>
  <c r="E141" i="21"/>
  <c r="D141" i="21"/>
  <c r="O140" i="21"/>
  <c r="L140" i="21"/>
  <c r="I140" i="21"/>
  <c r="F140" i="21"/>
  <c r="C140" i="21" s="1"/>
  <c r="O139" i="21"/>
  <c r="L139" i="21"/>
  <c r="I139" i="21"/>
  <c r="C139" i="21" s="1"/>
  <c r="F139" i="21"/>
  <c r="O138" i="21"/>
  <c r="L138" i="21"/>
  <c r="C138" i="21" s="1"/>
  <c r="I138" i="21"/>
  <c r="F138" i="21"/>
  <c r="O137" i="21"/>
  <c r="O136" i="21" s="1"/>
  <c r="L137" i="21"/>
  <c r="I137" i="21"/>
  <c r="F137" i="21"/>
  <c r="F136" i="21" s="1"/>
  <c r="C137" i="21"/>
  <c r="N136" i="21"/>
  <c r="M136" i="21"/>
  <c r="L136" i="21"/>
  <c r="K136" i="21"/>
  <c r="J136" i="21"/>
  <c r="H136" i="21"/>
  <c r="H130" i="21" s="1"/>
  <c r="G136" i="21"/>
  <c r="E136" i="21"/>
  <c r="D136" i="21"/>
  <c r="D130" i="21" s="1"/>
  <c r="O135" i="21"/>
  <c r="L135" i="21"/>
  <c r="I135" i="21"/>
  <c r="C135" i="21" s="1"/>
  <c r="F135" i="21"/>
  <c r="O134" i="21"/>
  <c r="L134" i="21"/>
  <c r="C134" i="21" s="1"/>
  <c r="I134" i="21"/>
  <c r="F134" i="21"/>
  <c r="O133" i="21"/>
  <c r="O131" i="21" s="1"/>
  <c r="O130" i="21" s="1"/>
  <c r="L133" i="21"/>
  <c r="I133" i="21"/>
  <c r="F133" i="21"/>
  <c r="C133" i="21"/>
  <c r="O132" i="21"/>
  <c r="L132" i="21"/>
  <c r="L131" i="21" s="1"/>
  <c r="I132" i="21"/>
  <c r="F132" i="21"/>
  <c r="F131" i="21" s="1"/>
  <c r="N131" i="21"/>
  <c r="M131" i="21"/>
  <c r="M130" i="21" s="1"/>
  <c r="M75" i="21" s="1"/>
  <c r="K131" i="21"/>
  <c r="J131" i="21"/>
  <c r="I131" i="21"/>
  <c r="H131" i="21"/>
  <c r="G131" i="21"/>
  <c r="E131" i="21"/>
  <c r="E130" i="21" s="1"/>
  <c r="E75" i="21" s="1"/>
  <c r="D131" i="21"/>
  <c r="N130" i="21"/>
  <c r="J130" i="21"/>
  <c r="O129" i="21"/>
  <c r="O128" i="21" s="1"/>
  <c r="L129" i="21"/>
  <c r="I129" i="21"/>
  <c r="F129" i="21"/>
  <c r="F128" i="21" s="1"/>
  <c r="C129" i="21"/>
  <c r="N128" i="21"/>
  <c r="M128" i="21"/>
  <c r="L128" i="21"/>
  <c r="K128" i="21"/>
  <c r="J128" i="21"/>
  <c r="I128" i="21"/>
  <c r="H128" i="21"/>
  <c r="G128" i="21"/>
  <c r="E128" i="21"/>
  <c r="D128" i="21"/>
  <c r="O127" i="21"/>
  <c r="L127" i="21"/>
  <c r="I127" i="21"/>
  <c r="C127" i="21" s="1"/>
  <c r="F127" i="21"/>
  <c r="O126" i="21"/>
  <c r="L126" i="21"/>
  <c r="C126" i="21" s="1"/>
  <c r="I126" i="21"/>
  <c r="F126" i="21"/>
  <c r="O125" i="21"/>
  <c r="O122" i="21" s="1"/>
  <c r="L125" i="21"/>
  <c r="I125" i="21"/>
  <c r="F125" i="21"/>
  <c r="C125" i="21"/>
  <c r="O124" i="21"/>
  <c r="L124" i="21"/>
  <c r="I124" i="21"/>
  <c r="F124" i="21"/>
  <c r="C124" i="21" s="1"/>
  <c r="O123" i="21"/>
  <c r="L123" i="21"/>
  <c r="L122" i="21" s="1"/>
  <c r="I123" i="21"/>
  <c r="C123" i="21" s="1"/>
  <c r="F123" i="21"/>
  <c r="N122" i="21"/>
  <c r="M122" i="21"/>
  <c r="K122" i="21"/>
  <c r="J122" i="21"/>
  <c r="H122" i="21"/>
  <c r="G122" i="21"/>
  <c r="F122" i="21"/>
  <c r="E122" i="21"/>
  <c r="D122" i="21"/>
  <c r="O121" i="21"/>
  <c r="L121" i="21"/>
  <c r="I121" i="21"/>
  <c r="F121" i="21"/>
  <c r="C121" i="21"/>
  <c r="O120" i="21"/>
  <c r="L120" i="21"/>
  <c r="I120" i="21"/>
  <c r="F120" i="21"/>
  <c r="C120" i="21" s="1"/>
  <c r="O119" i="21"/>
  <c r="L119" i="21"/>
  <c r="I119" i="21"/>
  <c r="C119" i="21" s="1"/>
  <c r="F119" i="21"/>
  <c r="O118" i="21"/>
  <c r="L118" i="21"/>
  <c r="C118" i="21" s="1"/>
  <c r="I118" i="21"/>
  <c r="F118" i="21"/>
  <c r="O117" i="21"/>
  <c r="O116" i="21" s="1"/>
  <c r="L117" i="21"/>
  <c r="I117" i="21"/>
  <c r="F117" i="21"/>
  <c r="F116" i="21" s="1"/>
  <c r="C117" i="21"/>
  <c r="N116" i="21"/>
  <c r="M116" i="21"/>
  <c r="L116" i="21"/>
  <c r="K116" i="21"/>
  <c r="J116" i="21"/>
  <c r="H116" i="21"/>
  <c r="G116" i="21"/>
  <c r="E116" i="21"/>
  <c r="D116" i="21"/>
  <c r="O115" i="21"/>
  <c r="L115" i="21"/>
  <c r="I115" i="21"/>
  <c r="C115" i="21" s="1"/>
  <c r="F115" i="21"/>
  <c r="O114" i="21"/>
  <c r="L114" i="21"/>
  <c r="C114" i="21" s="1"/>
  <c r="I114" i="21"/>
  <c r="F114" i="21"/>
  <c r="O113" i="21"/>
  <c r="O112" i="21" s="1"/>
  <c r="L113" i="21"/>
  <c r="I113" i="21"/>
  <c r="F113" i="21"/>
  <c r="F112" i="21" s="1"/>
  <c r="C113" i="21"/>
  <c r="N112" i="21"/>
  <c r="M112" i="21"/>
  <c r="L112" i="21"/>
  <c r="K112" i="21"/>
  <c r="J112" i="21"/>
  <c r="H112" i="21"/>
  <c r="G112" i="21"/>
  <c r="E112" i="21"/>
  <c r="D112" i="21"/>
  <c r="O111" i="21"/>
  <c r="L111" i="21"/>
  <c r="I111" i="21"/>
  <c r="C111" i="21" s="1"/>
  <c r="F111" i="21"/>
  <c r="O110" i="21"/>
  <c r="L110" i="21"/>
  <c r="C110" i="21" s="1"/>
  <c r="I110" i="21"/>
  <c r="F110" i="21"/>
  <c r="O109" i="21"/>
  <c r="L109" i="21"/>
  <c r="I109" i="21"/>
  <c r="F109" i="21"/>
  <c r="C109" i="21"/>
  <c r="O108" i="21"/>
  <c r="L108" i="21"/>
  <c r="I108" i="21"/>
  <c r="F108" i="21"/>
  <c r="C108" i="21" s="1"/>
  <c r="O107" i="21"/>
  <c r="L107" i="21"/>
  <c r="I107" i="21"/>
  <c r="C107" i="21" s="1"/>
  <c r="F107" i="21"/>
  <c r="O106" i="21"/>
  <c r="L106" i="21"/>
  <c r="C106" i="21" s="1"/>
  <c r="I106" i="21"/>
  <c r="F106" i="21"/>
  <c r="O105" i="21"/>
  <c r="O103" i="21" s="1"/>
  <c r="L105" i="21"/>
  <c r="I105" i="21"/>
  <c r="F105" i="21"/>
  <c r="C105" i="21"/>
  <c r="O104" i="21"/>
  <c r="L104" i="21"/>
  <c r="L103" i="21" s="1"/>
  <c r="I104" i="21"/>
  <c r="F104" i="21"/>
  <c r="F103" i="21" s="1"/>
  <c r="N103" i="21"/>
  <c r="M103" i="21"/>
  <c r="K103" i="21"/>
  <c r="J103" i="21"/>
  <c r="I103" i="21"/>
  <c r="H103" i="21"/>
  <c r="G103" i="21"/>
  <c r="E103" i="21"/>
  <c r="D103" i="21"/>
  <c r="O102" i="21"/>
  <c r="L102" i="21"/>
  <c r="C102" i="21" s="1"/>
  <c r="I102" i="21"/>
  <c r="F102" i="21"/>
  <c r="O101" i="21"/>
  <c r="L101" i="21"/>
  <c r="I101" i="21"/>
  <c r="F101" i="21"/>
  <c r="C101" i="21"/>
  <c r="O100" i="21"/>
  <c r="L100" i="21"/>
  <c r="I100" i="21"/>
  <c r="F100" i="21"/>
  <c r="C100" i="21" s="1"/>
  <c r="O99" i="21"/>
  <c r="L99" i="21"/>
  <c r="I99" i="21"/>
  <c r="C99" i="21" s="1"/>
  <c r="F99" i="21"/>
  <c r="O98" i="21"/>
  <c r="L98" i="21"/>
  <c r="C98" i="21" s="1"/>
  <c r="I98" i="21"/>
  <c r="F98" i="21"/>
  <c r="O97" i="21"/>
  <c r="O95" i="21" s="1"/>
  <c r="L97" i="21"/>
  <c r="I97" i="21"/>
  <c r="F97" i="21"/>
  <c r="C97" i="21"/>
  <c r="O96" i="21"/>
  <c r="L96" i="21"/>
  <c r="L95" i="21" s="1"/>
  <c r="I96" i="21"/>
  <c r="F96" i="21"/>
  <c r="F95" i="21" s="1"/>
  <c r="N95" i="21"/>
  <c r="M95" i="21"/>
  <c r="K95" i="21"/>
  <c r="J95" i="21"/>
  <c r="I95" i="21"/>
  <c r="H95" i="21"/>
  <c r="G95" i="21"/>
  <c r="E95" i="21"/>
  <c r="D95" i="21"/>
  <c r="O94" i="21"/>
  <c r="L94" i="21"/>
  <c r="C94" i="21" s="1"/>
  <c r="I94" i="21"/>
  <c r="F94" i="21"/>
  <c r="O93" i="21"/>
  <c r="L93" i="21"/>
  <c r="I93" i="21"/>
  <c r="F93" i="21"/>
  <c r="C93" i="21"/>
  <c r="O92" i="21"/>
  <c r="L92" i="21"/>
  <c r="I92" i="21"/>
  <c r="F92" i="21"/>
  <c r="C92" i="21" s="1"/>
  <c r="O91" i="21"/>
  <c r="L91" i="21"/>
  <c r="I91" i="21"/>
  <c r="C91" i="21" s="1"/>
  <c r="F91" i="21"/>
  <c r="O90" i="21"/>
  <c r="L90" i="21"/>
  <c r="C90" i="21" s="1"/>
  <c r="I90" i="21"/>
  <c r="F90" i="21"/>
  <c r="F89" i="21" s="1"/>
  <c r="O89" i="21"/>
  <c r="N89" i="21"/>
  <c r="M89" i="21"/>
  <c r="K89" i="21"/>
  <c r="K83" i="21" s="1"/>
  <c r="J89" i="21"/>
  <c r="H89" i="21"/>
  <c r="G89" i="21"/>
  <c r="G83" i="21" s="1"/>
  <c r="E89" i="21"/>
  <c r="D89" i="21"/>
  <c r="O88" i="21"/>
  <c r="L88" i="21"/>
  <c r="I88" i="21"/>
  <c r="F88" i="21"/>
  <c r="C88" i="21" s="1"/>
  <c r="O87" i="21"/>
  <c r="L87" i="21"/>
  <c r="I87" i="21"/>
  <c r="C87" i="21" s="1"/>
  <c r="F87" i="21"/>
  <c r="O86" i="21"/>
  <c r="L86" i="21"/>
  <c r="C86" i="21" s="1"/>
  <c r="I86" i="21"/>
  <c r="F86" i="21"/>
  <c r="O85" i="21"/>
  <c r="O84" i="21" s="1"/>
  <c r="L85" i="21"/>
  <c r="I85" i="21"/>
  <c r="F85" i="21"/>
  <c r="F84" i="21" s="1"/>
  <c r="C85" i="21"/>
  <c r="N84" i="21"/>
  <c r="M84" i="21"/>
  <c r="L84" i="21"/>
  <c r="K84" i="21"/>
  <c r="J84" i="21"/>
  <c r="H84" i="21"/>
  <c r="H83" i="21" s="1"/>
  <c r="G84" i="21"/>
  <c r="E84" i="21"/>
  <c r="D84" i="21"/>
  <c r="D83" i="21" s="1"/>
  <c r="N83" i="21"/>
  <c r="M83" i="21"/>
  <c r="J83" i="21"/>
  <c r="E83" i="21"/>
  <c r="O82" i="21"/>
  <c r="L82" i="21"/>
  <c r="C82" i="21" s="1"/>
  <c r="I82" i="21"/>
  <c r="F82" i="21"/>
  <c r="O81" i="21"/>
  <c r="O80" i="21" s="1"/>
  <c r="L81" i="21"/>
  <c r="I81" i="21"/>
  <c r="F81" i="21"/>
  <c r="F80" i="21" s="1"/>
  <c r="C81" i="21"/>
  <c r="N80" i="21"/>
  <c r="M80" i="21"/>
  <c r="L80" i="21"/>
  <c r="K80" i="21"/>
  <c r="J80" i="21"/>
  <c r="I80" i="21"/>
  <c r="H80" i="21"/>
  <c r="G80" i="21"/>
  <c r="E80" i="21"/>
  <c r="D80" i="21"/>
  <c r="O79" i="21"/>
  <c r="L79" i="21"/>
  <c r="I79" i="21"/>
  <c r="C79" i="21" s="1"/>
  <c r="F79" i="21"/>
  <c r="O78" i="21"/>
  <c r="L78" i="21"/>
  <c r="C78" i="21" s="1"/>
  <c r="I78" i="21"/>
  <c r="F78" i="21"/>
  <c r="F77" i="21" s="1"/>
  <c r="O77" i="21"/>
  <c r="N77" i="21"/>
  <c r="M77" i="21"/>
  <c r="K77" i="21"/>
  <c r="K76" i="21" s="1"/>
  <c r="J77" i="21"/>
  <c r="H77" i="21"/>
  <c r="G77" i="21"/>
  <c r="G76" i="21" s="1"/>
  <c r="G75" i="21" s="1"/>
  <c r="E77" i="21"/>
  <c r="D77" i="21"/>
  <c r="N76" i="21"/>
  <c r="M76" i="21"/>
  <c r="J76" i="21"/>
  <c r="H76" i="21"/>
  <c r="E76" i="21"/>
  <c r="D76" i="21"/>
  <c r="D75" i="21" s="1"/>
  <c r="O74" i="21"/>
  <c r="L74" i="21"/>
  <c r="C74" i="21" s="1"/>
  <c r="I74" i="21"/>
  <c r="F74" i="21"/>
  <c r="O73" i="21"/>
  <c r="L73" i="21"/>
  <c r="I73" i="21"/>
  <c r="F73" i="21"/>
  <c r="C73" i="21"/>
  <c r="O72" i="21"/>
  <c r="L72" i="21"/>
  <c r="I72" i="21"/>
  <c r="F72" i="21"/>
  <c r="C72" i="21" s="1"/>
  <c r="O71" i="21"/>
  <c r="L71" i="21"/>
  <c r="I71" i="21"/>
  <c r="C71" i="21" s="1"/>
  <c r="F71" i="21"/>
  <c r="O70" i="21"/>
  <c r="L70" i="21"/>
  <c r="C70" i="21" s="1"/>
  <c r="I70" i="21"/>
  <c r="F70" i="21"/>
  <c r="F69" i="21" s="1"/>
  <c r="O69" i="21"/>
  <c r="O67" i="21" s="1"/>
  <c r="N69" i="21"/>
  <c r="M69" i="21"/>
  <c r="K69" i="21"/>
  <c r="K67" i="21" s="1"/>
  <c r="K53" i="21" s="1"/>
  <c r="J69" i="21"/>
  <c r="H69" i="21"/>
  <c r="H67" i="21" s="1"/>
  <c r="H53" i="21" s="1"/>
  <c r="G69" i="21"/>
  <c r="G67" i="21" s="1"/>
  <c r="G53" i="21" s="1"/>
  <c r="G52" i="21" s="1"/>
  <c r="G51" i="21" s="1"/>
  <c r="E69" i="21"/>
  <c r="D69" i="21"/>
  <c r="D67" i="21" s="1"/>
  <c r="D53" i="21" s="1"/>
  <c r="O68" i="21"/>
  <c r="L68" i="21"/>
  <c r="I68" i="21"/>
  <c r="F68" i="21"/>
  <c r="F67" i="21" s="1"/>
  <c r="N67" i="21"/>
  <c r="M67" i="21"/>
  <c r="J67" i="21"/>
  <c r="E67" i="21"/>
  <c r="O66" i="21"/>
  <c r="L66" i="21"/>
  <c r="C66" i="21" s="1"/>
  <c r="I66" i="21"/>
  <c r="F66" i="21"/>
  <c r="O65" i="21"/>
  <c r="L65" i="21"/>
  <c r="I65" i="21"/>
  <c r="F65" i="21"/>
  <c r="C65" i="21"/>
  <c r="O64" i="21"/>
  <c r="L64" i="21"/>
  <c r="I64" i="21"/>
  <c r="F64" i="21"/>
  <c r="C64" i="21" s="1"/>
  <c r="O63" i="21"/>
  <c r="L63" i="21"/>
  <c r="I63" i="21"/>
  <c r="C63" i="21" s="1"/>
  <c r="F63" i="21"/>
  <c r="O62" i="21"/>
  <c r="L62" i="21"/>
  <c r="C62" i="21" s="1"/>
  <c r="I62" i="21"/>
  <c r="F62" i="21"/>
  <c r="O61" i="21"/>
  <c r="O58" i="21" s="1"/>
  <c r="L61" i="21"/>
  <c r="I61" i="21"/>
  <c r="F61" i="21"/>
  <c r="C61" i="21"/>
  <c r="O60" i="21"/>
  <c r="L60" i="21"/>
  <c r="I60" i="21"/>
  <c r="F60" i="21"/>
  <c r="C60" i="21" s="1"/>
  <c r="O59" i="21"/>
  <c r="L59" i="21"/>
  <c r="L58" i="21" s="1"/>
  <c r="I59" i="21"/>
  <c r="C59" i="21" s="1"/>
  <c r="F59" i="21"/>
  <c r="N58" i="21"/>
  <c r="M58" i="21"/>
  <c r="K58" i="21"/>
  <c r="J58" i="21"/>
  <c r="H58" i="21"/>
  <c r="G58" i="21"/>
  <c r="F58" i="21"/>
  <c r="E58" i="21"/>
  <c r="D58" i="21"/>
  <c r="O57" i="21"/>
  <c r="O55" i="21" s="1"/>
  <c r="L57" i="21"/>
  <c r="I57" i="21"/>
  <c r="F57" i="21"/>
  <c r="C57" i="21"/>
  <c r="O56" i="21"/>
  <c r="L56" i="21"/>
  <c r="L55" i="21" s="1"/>
  <c r="L54" i="21" s="1"/>
  <c r="I56" i="21"/>
  <c r="F56" i="21"/>
  <c r="F55" i="21" s="1"/>
  <c r="N55" i="21"/>
  <c r="M55" i="21"/>
  <c r="M54" i="21" s="1"/>
  <c r="M53" i="21" s="1"/>
  <c r="M52" i="21" s="1"/>
  <c r="M51" i="21" s="1"/>
  <c r="M50" i="21" s="1"/>
  <c r="K55" i="21"/>
  <c r="J55" i="21"/>
  <c r="I55" i="21"/>
  <c r="H55" i="21"/>
  <c r="G55" i="21"/>
  <c r="E55" i="21"/>
  <c r="E54" i="21" s="1"/>
  <c r="E53" i="21" s="1"/>
  <c r="E52" i="21" s="1"/>
  <c r="E51" i="21" s="1"/>
  <c r="D55" i="21"/>
  <c r="N54" i="21"/>
  <c r="N53" i="21" s="1"/>
  <c r="N52" i="21" s="1"/>
  <c r="N51" i="21" s="1"/>
  <c r="N50" i="21" s="1"/>
  <c r="K54" i="21"/>
  <c r="J54" i="21"/>
  <c r="J53" i="21" s="1"/>
  <c r="J52" i="21" s="1"/>
  <c r="J51" i="21" s="1"/>
  <c r="J50" i="21" s="1"/>
  <c r="H54" i="21"/>
  <c r="G54" i="21"/>
  <c r="D54" i="21"/>
  <c r="O47" i="21"/>
  <c r="C47" i="21" s="1"/>
  <c r="O46" i="21"/>
  <c r="C46" i="21"/>
  <c r="O45" i="21"/>
  <c r="N45" i="21"/>
  <c r="M45" i="21"/>
  <c r="L44" i="21"/>
  <c r="C44" i="21" s="1"/>
  <c r="I44" i="21"/>
  <c r="F44" i="21"/>
  <c r="L43" i="21"/>
  <c r="K43" i="21"/>
  <c r="J43" i="21"/>
  <c r="I43" i="21"/>
  <c r="H43" i="21"/>
  <c r="G43" i="21"/>
  <c r="F43" i="21"/>
  <c r="C43" i="21" s="1"/>
  <c r="E43" i="21"/>
  <c r="E20" i="21" s="1"/>
  <c r="D43" i="21"/>
  <c r="F42" i="21"/>
  <c r="C42" i="21"/>
  <c r="F41" i="21"/>
  <c r="C41" i="21" s="1"/>
  <c r="E41" i="21"/>
  <c r="D41" i="21"/>
  <c r="L40" i="21"/>
  <c r="C40" i="21" s="1"/>
  <c r="L39" i="21"/>
  <c r="C39" i="21"/>
  <c r="L38" i="21"/>
  <c r="C38" i="21" s="1"/>
  <c r="L37" i="21"/>
  <c r="C37" i="21"/>
  <c r="L36" i="21"/>
  <c r="C36" i="21" s="1"/>
  <c r="K36" i="21"/>
  <c r="J36" i="21"/>
  <c r="L35" i="21"/>
  <c r="C35" i="21" s="1"/>
  <c r="L34" i="21"/>
  <c r="C34" i="21"/>
  <c r="L33" i="21"/>
  <c r="C33" i="21" s="1"/>
  <c r="K33" i="21"/>
  <c r="J33" i="21"/>
  <c r="L32" i="21"/>
  <c r="L31" i="21" s="1"/>
  <c r="K31" i="21"/>
  <c r="K26" i="21" s="1"/>
  <c r="J31" i="21"/>
  <c r="J26" i="21" s="1"/>
  <c r="J287" i="21" s="1"/>
  <c r="L30" i="21"/>
  <c r="C30" i="21"/>
  <c r="L29" i="21"/>
  <c r="C29" i="21" s="1"/>
  <c r="L28" i="21"/>
  <c r="C28" i="21"/>
  <c r="L27" i="21"/>
  <c r="C27" i="21" s="1"/>
  <c r="K27" i="21"/>
  <c r="J27" i="21"/>
  <c r="F25" i="21"/>
  <c r="C25" i="21" s="1"/>
  <c r="I24" i="21"/>
  <c r="F24" i="21"/>
  <c r="C24" i="21"/>
  <c r="O23" i="21"/>
  <c r="L23" i="21"/>
  <c r="I23" i="21"/>
  <c r="F23" i="21"/>
  <c r="C23" i="21" s="1"/>
  <c r="O22" i="21"/>
  <c r="L22" i="21"/>
  <c r="L21" i="21" s="1"/>
  <c r="I22" i="21"/>
  <c r="C22" i="21" s="1"/>
  <c r="F22" i="21"/>
  <c r="O21" i="21"/>
  <c r="O289" i="21" s="1"/>
  <c r="N21" i="21"/>
  <c r="N289" i="21" s="1"/>
  <c r="N288" i="21" s="1"/>
  <c r="M21" i="21"/>
  <c r="M289" i="21" s="1"/>
  <c r="M288" i="21" s="1"/>
  <c r="K21" i="21"/>
  <c r="K289" i="21" s="1"/>
  <c r="K288" i="21" s="1"/>
  <c r="J21" i="21"/>
  <c r="J289" i="21" s="1"/>
  <c r="J288" i="21" s="1"/>
  <c r="H21" i="21"/>
  <c r="H289" i="21" s="1"/>
  <c r="H288" i="21" s="1"/>
  <c r="G21" i="21"/>
  <c r="G289" i="21" s="1"/>
  <c r="G288" i="21" s="1"/>
  <c r="F21" i="21"/>
  <c r="F289" i="21" s="1"/>
  <c r="E21" i="21"/>
  <c r="E289" i="21" s="1"/>
  <c r="E288" i="21" s="1"/>
  <c r="D21" i="21"/>
  <c r="D289" i="21" s="1"/>
  <c r="D288" i="21" s="1"/>
  <c r="O20" i="21"/>
  <c r="M20" i="21"/>
  <c r="H20" i="21"/>
  <c r="G20" i="21"/>
  <c r="D20" i="21"/>
  <c r="O298" i="20"/>
  <c r="L298" i="20"/>
  <c r="I298" i="20"/>
  <c r="F298" i="20"/>
  <c r="C298" i="20" s="1"/>
  <c r="O297" i="20"/>
  <c r="L297" i="20"/>
  <c r="I297" i="20"/>
  <c r="C297" i="20" s="1"/>
  <c r="F297" i="20"/>
  <c r="O296" i="20"/>
  <c r="L296" i="20"/>
  <c r="C296" i="20" s="1"/>
  <c r="I296" i="20"/>
  <c r="F296" i="20"/>
  <c r="O295" i="20"/>
  <c r="L295" i="20"/>
  <c r="I295" i="20"/>
  <c r="F295" i="20"/>
  <c r="C295" i="20"/>
  <c r="O294" i="20"/>
  <c r="L294" i="20"/>
  <c r="I294" i="20"/>
  <c r="F294" i="20"/>
  <c r="C294" i="20" s="1"/>
  <c r="O293" i="20"/>
  <c r="L293" i="20"/>
  <c r="I293" i="20"/>
  <c r="C293" i="20" s="1"/>
  <c r="F293" i="20"/>
  <c r="O292" i="20"/>
  <c r="L292" i="20"/>
  <c r="C292" i="20" s="1"/>
  <c r="I292" i="20"/>
  <c r="F292" i="20"/>
  <c r="O291" i="20"/>
  <c r="O290" i="20" s="1"/>
  <c r="L291" i="20"/>
  <c r="I291" i="20"/>
  <c r="F291" i="20"/>
  <c r="F290" i="20" s="1"/>
  <c r="C291" i="20"/>
  <c r="N290" i="20"/>
  <c r="M290" i="20"/>
  <c r="L290" i="20"/>
  <c r="K290" i="20"/>
  <c r="J290" i="20"/>
  <c r="H290" i="20"/>
  <c r="G290" i="20"/>
  <c r="E290" i="20"/>
  <c r="D290" i="20"/>
  <c r="O285" i="20"/>
  <c r="L285" i="20"/>
  <c r="I285" i="20"/>
  <c r="F285" i="20"/>
  <c r="C285" i="20" s="1"/>
  <c r="O284" i="20"/>
  <c r="L284" i="20"/>
  <c r="C284" i="20" s="1"/>
  <c r="I284" i="20"/>
  <c r="I283" i="20" s="1"/>
  <c r="F284" i="20"/>
  <c r="O283" i="20"/>
  <c r="N283" i="20"/>
  <c r="M283" i="20"/>
  <c r="K283" i="20"/>
  <c r="J283" i="20"/>
  <c r="H283" i="20"/>
  <c r="G283" i="20"/>
  <c r="F283" i="20"/>
  <c r="E283" i="20"/>
  <c r="D283" i="20"/>
  <c r="O282" i="20"/>
  <c r="O281" i="20" s="1"/>
  <c r="L282" i="20"/>
  <c r="I282" i="20"/>
  <c r="F282" i="20"/>
  <c r="F281" i="20" s="1"/>
  <c r="N281" i="20"/>
  <c r="M281" i="20"/>
  <c r="L281" i="20"/>
  <c r="K281" i="20"/>
  <c r="J281" i="20"/>
  <c r="I281" i="20"/>
  <c r="H281" i="20"/>
  <c r="G281" i="20"/>
  <c r="E281" i="20"/>
  <c r="D281" i="20"/>
  <c r="O280" i="20"/>
  <c r="L280" i="20"/>
  <c r="C280" i="20" s="1"/>
  <c r="I280" i="20"/>
  <c r="F280" i="20"/>
  <c r="O279" i="20"/>
  <c r="O276" i="20" s="1"/>
  <c r="L279" i="20"/>
  <c r="I279" i="20"/>
  <c r="F279" i="20"/>
  <c r="C279" i="20"/>
  <c r="O278" i="20"/>
  <c r="L278" i="20"/>
  <c r="I278" i="20"/>
  <c r="F278" i="20"/>
  <c r="C278" i="20" s="1"/>
  <c r="O277" i="20"/>
  <c r="L277" i="20"/>
  <c r="L276" i="20" s="1"/>
  <c r="I277" i="20"/>
  <c r="I276" i="20" s="1"/>
  <c r="F277" i="20"/>
  <c r="C277" i="20" s="1"/>
  <c r="N276" i="20"/>
  <c r="M276" i="20"/>
  <c r="K276" i="20"/>
  <c r="J276" i="20"/>
  <c r="H276" i="20"/>
  <c r="G276" i="20"/>
  <c r="F276" i="20"/>
  <c r="C276" i="20" s="1"/>
  <c r="E276" i="20"/>
  <c r="D276" i="20"/>
  <c r="O275" i="20"/>
  <c r="L275" i="20"/>
  <c r="I275" i="20"/>
  <c r="F275" i="20"/>
  <c r="C275" i="20"/>
  <c r="O274" i="20"/>
  <c r="L274" i="20"/>
  <c r="I274" i="20"/>
  <c r="F274" i="20"/>
  <c r="C274" i="20" s="1"/>
  <c r="O273" i="20"/>
  <c r="L273" i="20"/>
  <c r="L272" i="20" s="1"/>
  <c r="I273" i="20"/>
  <c r="I272" i="20" s="1"/>
  <c r="F273" i="20"/>
  <c r="C273" i="20" s="1"/>
  <c r="O272" i="20"/>
  <c r="N272" i="20"/>
  <c r="N270" i="20" s="1"/>
  <c r="N269" i="20" s="1"/>
  <c r="M272" i="20"/>
  <c r="K272" i="20"/>
  <c r="K270" i="20" s="1"/>
  <c r="K269" i="20" s="1"/>
  <c r="J272" i="20"/>
  <c r="J270" i="20" s="1"/>
  <c r="J269" i="20" s="1"/>
  <c r="H272" i="20"/>
  <c r="G272" i="20"/>
  <c r="G270" i="20" s="1"/>
  <c r="G269" i="20" s="1"/>
  <c r="F272" i="20"/>
  <c r="C272" i="20" s="1"/>
  <c r="E272" i="20"/>
  <c r="D272" i="20"/>
  <c r="O271" i="20"/>
  <c r="O270" i="20" s="1"/>
  <c r="O269" i="20" s="1"/>
  <c r="L271" i="20"/>
  <c r="I271" i="20"/>
  <c r="F271" i="20"/>
  <c r="F270" i="20" s="1"/>
  <c r="C271" i="20"/>
  <c r="M270" i="20"/>
  <c r="H270" i="20"/>
  <c r="H269" i="20" s="1"/>
  <c r="E270" i="20"/>
  <c r="D270" i="20"/>
  <c r="D269" i="20" s="1"/>
  <c r="M269" i="20"/>
  <c r="E269" i="20"/>
  <c r="O268" i="20"/>
  <c r="L268" i="20"/>
  <c r="C268" i="20" s="1"/>
  <c r="I268" i="20"/>
  <c r="F268" i="20"/>
  <c r="O267" i="20"/>
  <c r="O264" i="20" s="1"/>
  <c r="L267" i="20"/>
  <c r="I267" i="20"/>
  <c r="F267" i="20"/>
  <c r="C267" i="20"/>
  <c r="O266" i="20"/>
  <c r="L266" i="20"/>
  <c r="I266" i="20"/>
  <c r="F266" i="20"/>
  <c r="C266" i="20" s="1"/>
  <c r="O265" i="20"/>
  <c r="L265" i="20"/>
  <c r="L264" i="20" s="1"/>
  <c r="I265" i="20"/>
  <c r="I264" i="20" s="1"/>
  <c r="F265" i="20"/>
  <c r="C265" i="20" s="1"/>
  <c r="N264" i="20"/>
  <c r="M264" i="20"/>
  <c r="K264" i="20"/>
  <c r="J264" i="20"/>
  <c r="H264" i="20"/>
  <c r="G264" i="20"/>
  <c r="F264" i="20"/>
  <c r="C264" i="20" s="1"/>
  <c r="E264" i="20"/>
  <c r="D264" i="20"/>
  <c r="O263" i="20"/>
  <c r="O260" i="20" s="1"/>
  <c r="O259" i="20" s="1"/>
  <c r="L263" i="20"/>
  <c r="I263" i="20"/>
  <c r="F263" i="20"/>
  <c r="C263" i="20"/>
  <c r="O262" i="20"/>
  <c r="L262" i="20"/>
  <c r="I262" i="20"/>
  <c r="F262" i="20"/>
  <c r="C262" i="20" s="1"/>
  <c r="O261" i="20"/>
  <c r="L261" i="20"/>
  <c r="L260" i="20" s="1"/>
  <c r="I261" i="20"/>
  <c r="I260" i="20" s="1"/>
  <c r="F261" i="20"/>
  <c r="C261" i="20" s="1"/>
  <c r="N260" i="20"/>
  <c r="N259" i="20" s="1"/>
  <c r="M260" i="20"/>
  <c r="K260" i="20"/>
  <c r="J260" i="20"/>
  <c r="J259" i="20" s="1"/>
  <c r="H260" i="20"/>
  <c r="G260" i="20"/>
  <c r="F260" i="20"/>
  <c r="E260" i="20"/>
  <c r="D260" i="20"/>
  <c r="M259" i="20"/>
  <c r="K259" i="20"/>
  <c r="H259" i="20"/>
  <c r="G259" i="20"/>
  <c r="E259" i="20"/>
  <c r="D259" i="20"/>
  <c r="O258" i="20"/>
  <c r="L258" i="20"/>
  <c r="I258" i="20"/>
  <c r="F258" i="20"/>
  <c r="C258" i="20" s="1"/>
  <c r="O257" i="20"/>
  <c r="L257" i="20"/>
  <c r="I257" i="20"/>
  <c r="F257" i="20"/>
  <c r="C257" i="20" s="1"/>
  <c r="O256" i="20"/>
  <c r="L256" i="20"/>
  <c r="C256" i="20" s="1"/>
  <c r="I256" i="20"/>
  <c r="F256" i="20"/>
  <c r="O255" i="20"/>
  <c r="O252" i="20" s="1"/>
  <c r="O251" i="20" s="1"/>
  <c r="L255" i="20"/>
  <c r="I255" i="20"/>
  <c r="F255" i="20"/>
  <c r="C255" i="20"/>
  <c r="O254" i="20"/>
  <c r="L254" i="20"/>
  <c r="I254" i="20"/>
  <c r="F254" i="20"/>
  <c r="C254" i="20" s="1"/>
  <c r="O253" i="20"/>
  <c r="L253" i="20"/>
  <c r="L252" i="20" s="1"/>
  <c r="L251" i="20" s="1"/>
  <c r="I253" i="20"/>
  <c r="I252" i="20" s="1"/>
  <c r="I251" i="20" s="1"/>
  <c r="F253" i="20"/>
  <c r="C253" i="20" s="1"/>
  <c r="N252" i="20"/>
  <c r="N251" i="20" s="1"/>
  <c r="N230" i="20" s="1"/>
  <c r="M252" i="20"/>
  <c r="K252" i="20"/>
  <c r="J252" i="20"/>
  <c r="J251" i="20" s="1"/>
  <c r="H252" i="20"/>
  <c r="G252" i="20"/>
  <c r="F252" i="20"/>
  <c r="E252" i="20"/>
  <c r="D252" i="20"/>
  <c r="M251" i="20"/>
  <c r="K251" i="20"/>
  <c r="H251" i="20"/>
  <c r="G251" i="20"/>
  <c r="E251" i="20"/>
  <c r="D251" i="20"/>
  <c r="O250" i="20"/>
  <c r="L250" i="20"/>
  <c r="I250" i="20"/>
  <c r="F250" i="20"/>
  <c r="C250" i="20" s="1"/>
  <c r="O249" i="20"/>
  <c r="L249" i="20"/>
  <c r="I249" i="20"/>
  <c r="F249" i="20"/>
  <c r="C249" i="20" s="1"/>
  <c r="O248" i="20"/>
  <c r="L248" i="20"/>
  <c r="C248" i="20" s="1"/>
  <c r="I248" i="20"/>
  <c r="F248" i="20"/>
  <c r="O247" i="20"/>
  <c r="O246" i="20" s="1"/>
  <c r="L247" i="20"/>
  <c r="I247" i="20"/>
  <c r="F247" i="20"/>
  <c r="F246" i="20" s="1"/>
  <c r="C247" i="20"/>
  <c r="N246" i="20"/>
  <c r="M246" i="20"/>
  <c r="L246" i="20"/>
  <c r="K246" i="20"/>
  <c r="J246" i="20"/>
  <c r="I246" i="20"/>
  <c r="H246" i="20"/>
  <c r="G246" i="20"/>
  <c r="E246" i="20"/>
  <c r="D246" i="20"/>
  <c r="O245" i="20"/>
  <c r="L245" i="20"/>
  <c r="I245" i="20"/>
  <c r="F245" i="20"/>
  <c r="O244" i="20"/>
  <c r="L244" i="20"/>
  <c r="C244" i="20" s="1"/>
  <c r="I244" i="20"/>
  <c r="F244" i="20"/>
  <c r="O243" i="20"/>
  <c r="L243" i="20"/>
  <c r="I243" i="20"/>
  <c r="F243" i="20"/>
  <c r="C243" i="20"/>
  <c r="O242" i="20"/>
  <c r="L242" i="20"/>
  <c r="I242" i="20"/>
  <c r="F242" i="20"/>
  <c r="C242" i="20" s="1"/>
  <c r="O241" i="20"/>
  <c r="L241" i="20"/>
  <c r="I241" i="20"/>
  <c r="F241" i="20"/>
  <c r="C241" i="20" s="1"/>
  <c r="O240" i="20"/>
  <c r="L240" i="20"/>
  <c r="I240" i="20"/>
  <c r="F240" i="20"/>
  <c r="C240" i="20"/>
  <c r="O239" i="20"/>
  <c r="L239" i="20"/>
  <c r="I239" i="20"/>
  <c r="F239" i="20"/>
  <c r="F238" i="20" s="1"/>
  <c r="N238" i="20"/>
  <c r="M238" i="20"/>
  <c r="L238" i="20"/>
  <c r="K238" i="20"/>
  <c r="J238" i="20"/>
  <c r="I238" i="20"/>
  <c r="H238" i="20"/>
  <c r="G238" i="20"/>
  <c r="E238" i="20"/>
  <c r="D238" i="20"/>
  <c r="O237" i="20"/>
  <c r="L237" i="20"/>
  <c r="I237" i="20"/>
  <c r="I235" i="20" s="1"/>
  <c r="F237" i="20"/>
  <c r="C237" i="20" s="1"/>
  <c r="O236" i="20"/>
  <c r="O235" i="20" s="1"/>
  <c r="C235" i="20" s="1"/>
  <c r="L236" i="20"/>
  <c r="I236" i="20"/>
  <c r="F236" i="20"/>
  <c r="C236" i="20"/>
  <c r="N235" i="20"/>
  <c r="M235" i="20"/>
  <c r="L235" i="20"/>
  <c r="L231" i="20" s="1"/>
  <c r="K235" i="20"/>
  <c r="J235" i="20"/>
  <c r="H235" i="20"/>
  <c r="H231" i="20" s="1"/>
  <c r="H230" i="20" s="1"/>
  <c r="G235" i="20"/>
  <c r="G231" i="20" s="1"/>
  <c r="G230" i="20" s="1"/>
  <c r="F235" i="20"/>
  <c r="E235" i="20"/>
  <c r="D235" i="20"/>
  <c r="D231" i="20" s="1"/>
  <c r="D230" i="20" s="1"/>
  <c r="O234" i="20"/>
  <c r="O233" i="20" s="1"/>
  <c r="L234" i="20"/>
  <c r="I234" i="20"/>
  <c r="I233" i="20" s="1"/>
  <c r="I231" i="20" s="1"/>
  <c r="F234" i="20"/>
  <c r="C234" i="20" s="1"/>
  <c r="N233" i="20"/>
  <c r="N231" i="20" s="1"/>
  <c r="M233" i="20"/>
  <c r="L233" i="20"/>
  <c r="K233" i="20"/>
  <c r="J233" i="20"/>
  <c r="H233" i="20"/>
  <c r="G233" i="20"/>
  <c r="E233" i="20"/>
  <c r="E231" i="20" s="1"/>
  <c r="E230" i="20" s="1"/>
  <c r="D233" i="20"/>
  <c r="O232" i="20"/>
  <c r="L232" i="20"/>
  <c r="I232" i="20"/>
  <c r="F232" i="20"/>
  <c r="C232" i="20"/>
  <c r="K231" i="20"/>
  <c r="J231" i="20"/>
  <c r="J230" i="20" s="1"/>
  <c r="K230" i="20"/>
  <c r="O229" i="20"/>
  <c r="L229" i="20"/>
  <c r="I229" i="20"/>
  <c r="F229" i="20"/>
  <c r="C229" i="20" s="1"/>
  <c r="O228" i="20"/>
  <c r="L228" i="20"/>
  <c r="L227" i="20" s="1"/>
  <c r="I228" i="20"/>
  <c r="C228" i="20" s="1"/>
  <c r="F228" i="20"/>
  <c r="O227" i="20"/>
  <c r="N227" i="20"/>
  <c r="M227" i="20"/>
  <c r="K227" i="20"/>
  <c r="J227" i="20"/>
  <c r="H227" i="20"/>
  <c r="G227" i="20"/>
  <c r="F227" i="20"/>
  <c r="E227" i="20"/>
  <c r="D227" i="20"/>
  <c r="O226" i="20"/>
  <c r="L226" i="20"/>
  <c r="I226" i="20"/>
  <c r="F226" i="20"/>
  <c r="C226" i="20"/>
  <c r="O225" i="20"/>
  <c r="L225" i="20"/>
  <c r="I225" i="20"/>
  <c r="F225" i="20"/>
  <c r="C225" i="20" s="1"/>
  <c r="O224" i="20"/>
  <c r="L224" i="20"/>
  <c r="I224" i="20"/>
  <c r="C224" i="20" s="1"/>
  <c r="F224" i="20"/>
  <c r="O223" i="20"/>
  <c r="L223" i="20"/>
  <c r="C223" i="20" s="1"/>
  <c r="I223" i="20"/>
  <c r="F223" i="20"/>
  <c r="O222" i="20"/>
  <c r="L222" i="20"/>
  <c r="I222" i="20"/>
  <c r="F222" i="20"/>
  <c r="C222" i="20"/>
  <c r="O221" i="20"/>
  <c r="L221" i="20"/>
  <c r="I221" i="20"/>
  <c r="F221" i="20"/>
  <c r="C221" i="20" s="1"/>
  <c r="O220" i="20"/>
  <c r="L220" i="20"/>
  <c r="I220" i="20"/>
  <c r="C220" i="20" s="1"/>
  <c r="F220" i="20"/>
  <c r="O219" i="20"/>
  <c r="L219" i="20"/>
  <c r="C219" i="20" s="1"/>
  <c r="I219" i="20"/>
  <c r="F219" i="20"/>
  <c r="O218" i="20"/>
  <c r="O216" i="20" s="1"/>
  <c r="L218" i="20"/>
  <c r="I218" i="20"/>
  <c r="F218" i="20"/>
  <c r="C218" i="20"/>
  <c r="O217" i="20"/>
  <c r="L217" i="20"/>
  <c r="L216" i="20" s="1"/>
  <c r="I217" i="20"/>
  <c r="F217" i="20"/>
  <c r="F216" i="20" s="1"/>
  <c r="N216" i="20"/>
  <c r="M216" i="20"/>
  <c r="K216" i="20"/>
  <c r="J216" i="20"/>
  <c r="I216" i="20"/>
  <c r="H216" i="20"/>
  <c r="G216" i="20"/>
  <c r="E216" i="20"/>
  <c r="D216" i="20"/>
  <c r="O215" i="20"/>
  <c r="L215" i="20"/>
  <c r="C215" i="20" s="1"/>
  <c r="I215" i="20"/>
  <c r="F215" i="20"/>
  <c r="O214" i="20"/>
  <c r="L214" i="20"/>
  <c r="I214" i="20"/>
  <c r="F214" i="20"/>
  <c r="C214" i="20"/>
  <c r="O213" i="20"/>
  <c r="L213" i="20"/>
  <c r="I213" i="20"/>
  <c r="F213" i="20"/>
  <c r="C213" i="20" s="1"/>
  <c r="O212" i="20"/>
  <c r="L212" i="20"/>
  <c r="I212" i="20"/>
  <c r="C212" i="20" s="1"/>
  <c r="F212" i="20"/>
  <c r="O211" i="20"/>
  <c r="L211" i="20"/>
  <c r="C211" i="20" s="1"/>
  <c r="I211" i="20"/>
  <c r="F211" i="20"/>
  <c r="O210" i="20"/>
  <c r="L210" i="20"/>
  <c r="I210" i="20"/>
  <c r="F210" i="20"/>
  <c r="C210" i="20"/>
  <c r="O209" i="20"/>
  <c r="L209" i="20"/>
  <c r="I209" i="20"/>
  <c r="F209" i="20"/>
  <c r="C209" i="20" s="1"/>
  <c r="O208" i="20"/>
  <c r="L208" i="20"/>
  <c r="I208" i="20"/>
  <c r="C208" i="20" s="1"/>
  <c r="F208" i="20"/>
  <c r="O207" i="20"/>
  <c r="L207" i="20"/>
  <c r="C207" i="20" s="1"/>
  <c r="I207" i="20"/>
  <c r="F207" i="20"/>
  <c r="O206" i="20"/>
  <c r="O205" i="20" s="1"/>
  <c r="O204" i="20" s="1"/>
  <c r="L206" i="20"/>
  <c r="I206" i="20"/>
  <c r="F206" i="20"/>
  <c r="F205" i="20" s="1"/>
  <c r="C206" i="20"/>
  <c r="N205" i="20"/>
  <c r="M205" i="20"/>
  <c r="L205" i="20"/>
  <c r="K205" i="20"/>
  <c r="J205" i="20"/>
  <c r="H205" i="20"/>
  <c r="H204" i="20" s="1"/>
  <c r="G205" i="20"/>
  <c r="E205" i="20"/>
  <c r="D205" i="20"/>
  <c r="D204" i="20" s="1"/>
  <c r="N204" i="20"/>
  <c r="M204" i="20"/>
  <c r="K204" i="20"/>
  <c r="J204" i="20"/>
  <c r="G204" i="20"/>
  <c r="E204" i="20"/>
  <c r="O203" i="20"/>
  <c r="L203" i="20"/>
  <c r="C203" i="20" s="1"/>
  <c r="I203" i="20"/>
  <c r="F203" i="20"/>
  <c r="O202" i="20"/>
  <c r="L202" i="20"/>
  <c r="I202" i="20"/>
  <c r="F202" i="20"/>
  <c r="C202" i="20"/>
  <c r="O201" i="20"/>
  <c r="L201" i="20"/>
  <c r="I201" i="20"/>
  <c r="F201" i="20"/>
  <c r="C201" i="20" s="1"/>
  <c r="O200" i="20"/>
  <c r="L200" i="20"/>
  <c r="I200" i="20"/>
  <c r="C200" i="20" s="1"/>
  <c r="F200" i="20"/>
  <c r="O199" i="20"/>
  <c r="L199" i="20"/>
  <c r="C199" i="20" s="1"/>
  <c r="I199" i="20"/>
  <c r="F199" i="20"/>
  <c r="F198" i="20" s="1"/>
  <c r="O198" i="20"/>
  <c r="O196" i="20" s="1"/>
  <c r="N198" i="20"/>
  <c r="M198" i="20"/>
  <c r="K198" i="20"/>
  <c r="K196" i="20" s="1"/>
  <c r="K195" i="20" s="1"/>
  <c r="K194" i="20" s="1"/>
  <c r="J198" i="20"/>
  <c r="H198" i="20"/>
  <c r="H196" i="20" s="1"/>
  <c r="H195" i="20" s="1"/>
  <c r="H194" i="20" s="1"/>
  <c r="G198" i="20"/>
  <c r="G196" i="20" s="1"/>
  <c r="G195" i="20" s="1"/>
  <c r="G194" i="20" s="1"/>
  <c r="E198" i="20"/>
  <c r="D198" i="20"/>
  <c r="D196" i="20" s="1"/>
  <c r="D195" i="20" s="1"/>
  <c r="O197" i="20"/>
  <c r="L197" i="20"/>
  <c r="I197" i="20"/>
  <c r="F197" i="20"/>
  <c r="N196" i="20"/>
  <c r="M196" i="20"/>
  <c r="M195" i="20" s="1"/>
  <c r="J196" i="20"/>
  <c r="E196" i="20"/>
  <c r="E195" i="20" s="1"/>
  <c r="N195" i="20"/>
  <c r="N194" i="20" s="1"/>
  <c r="J195" i="20"/>
  <c r="O193" i="20"/>
  <c r="L193" i="20"/>
  <c r="L192" i="20" s="1"/>
  <c r="L191" i="20" s="1"/>
  <c r="I193" i="20"/>
  <c r="F193" i="20"/>
  <c r="F192" i="20" s="1"/>
  <c r="O192" i="20"/>
  <c r="N192" i="20"/>
  <c r="M192" i="20"/>
  <c r="M191" i="20" s="1"/>
  <c r="K192" i="20"/>
  <c r="J192" i="20"/>
  <c r="I192" i="20"/>
  <c r="I191" i="20" s="1"/>
  <c r="H192" i="20"/>
  <c r="G192" i="20"/>
  <c r="E192" i="20"/>
  <c r="E191" i="20" s="1"/>
  <c r="D192" i="20"/>
  <c r="O191" i="20"/>
  <c r="N191" i="20"/>
  <c r="K191" i="20"/>
  <c r="J191" i="20"/>
  <c r="H191" i="20"/>
  <c r="G191" i="20"/>
  <c r="D191" i="20"/>
  <c r="O190" i="20"/>
  <c r="O188" i="20" s="1"/>
  <c r="O187" i="20" s="1"/>
  <c r="L190" i="20"/>
  <c r="I190" i="20"/>
  <c r="F190" i="20"/>
  <c r="C190" i="20"/>
  <c r="O189" i="20"/>
  <c r="L189" i="20"/>
  <c r="L188" i="20" s="1"/>
  <c r="I189" i="20"/>
  <c r="F189" i="20"/>
  <c r="F188" i="20" s="1"/>
  <c r="N188" i="20"/>
  <c r="M188" i="20"/>
  <c r="K188" i="20"/>
  <c r="J188" i="20"/>
  <c r="I188" i="20"/>
  <c r="I187" i="20" s="1"/>
  <c r="H188" i="20"/>
  <c r="G188" i="20"/>
  <c r="E188" i="20"/>
  <c r="D188" i="20"/>
  <c r="N187" i="20"/>
  <c r="K187" i="20"/>
  <c r="J187" i="20"/>
  <c r="H187" i="20"/>
  <c r="G187" i="20"/>
  <c r="D187" i="20"/>
  <c r="O186" i="20"/>
  <c r="O184" i="20" s="1"/>
  <c r="L186" i="20"/>
  <c r="I186" i="20"/>
  <c r="F186" i="20"/>
  <c r="C186" i="20"/>
  <c r="O185" i="20"/>
  <c r="L185" i="20"/>
  <c r="L184" i="20" s="1"/>
  <c r="I185" i="20"/>
  <c r="F185" i="20"/>
  <c r="F184" i="20" s="1"/>
  <c r="C184" i="20" s="1"/>
  <c r="N184" i="20"/>
  <c r="M184" i="20"/>
  <c r="K184" i="20"/>
  <c r="J184" i="20"/>
  <c r="I184" i="20"/>
  <c r="H184" i="20"/>
  <c r="G184" i="20"/>
  <c r="E184" i="20"/>
  <c r="D184" i="20"/>
  <c r="O183" i="20"/>
  <c r="L183" i="20"/>
  <c r="C183" i="20" s="1"/>
  <c r="I183" i="20"/>
  <c r="F183" i="20"/>
  <c r="O182" i="20"/>
  <c r="O179" i="20" s="1"/>
  <c r="L182" i="20"/>
  <c r="I182" i="20"/>
  <c r="F182" i="20"/>
  <c r="C182" i="20"/>
  <c r="O181" i="20"/>
  <c r="L181" i="20"/>
  <c r="I181" i="20"/>
  <c r="F181" i="20"/>
  <c r="C181" i="20" s="1"/>
  <c r="O180" i="20"/>
  <c r="L180" i="20"/>
  <c r="L179" i="20" s="1"/>
  <c r="I180" i="20"/>
  <c r="C180" i="20" s="1"/>
  <c r="F180" i="20"/>
  <c r="N179" i="20"/>
  <c r="M179" i="20"/>
  <c r="K179" i="20"/>
  <c r="J179" i="20"/>
  <c r="H179" i="20"/>
  <c r="G179" i="20"/>
  <c r="F179" i="20"/>
  <c r="E179" i="20"/>
  <c r="D179" i="20"/>
  <c r="O178" i="20"/>
  <c r="O175" i="20" s="1"/>
  <c r="O174" i="20" s="1"/>
  <c r="O173" i="20" s="1"/>
  <c r="L178" i="20"/>
  <c r="I178" i="20"/>
  <c r="F178" i="20"/>
  <c r="C178" i="20"/>
  <c r="O177" i="20"/>
  <c r="L177" i="20"/>
  <c r="I177" i="20"/>
  <c r="F177" i="20"/>
  <c r="C177" i="20" s="1"/>
  <c r="O176" i="20"/>
  <c r="L176" i="20"/>
  <c r="L175" i="20" s="1"/>
  <c r="I176" i="20"/>
  <c r="C176" i="20" s="1"/>
  <c r="F176" i="20"/>
  <c r="N175" i="20"/>
  <c r="N174" i="20" s="1"/>
  <c r="N173" i="20" s="1"/>
  <c r="M175" i="20"/>
  <c r="K175" i="20"/>
  <c r="J175" i="20"/>
  <c r="J174" i="20" s="1"/>
  <c r="J173" i="20" s="1"/>
  <c r="H175" i="20"/>
  <c r="G175" i="20"/>
  <c r="F175" i="20"/>
  <c r="E175" i="20"/>
  <c r="D175" i="20"/>
  <c r="M174" i="20"/>
  <c r="K174" i="20"/>
  <c r="K173" i="20" s="1"/>
  <c r="H174" i="20"/>
  <c r="G174" i="20"/>
  <c r="G173" i="20" s="1"/>
  <c r="E174" i="20"/>
  <c r="D174" i="20"/>
  <c r="M173" i="20"/>
  <c r="H173" i="20"/>
  <c r="E173" i="20"/>
  <c r="D173" i="20"/>
  <c r="O172" i="20"/>
  <c r="L172" i="20"/>
  <c r="I172" i="20"/>
  <c r="C172" i="20" s="1"/>
  <c r="F172" i="20"/>
  <c r="O171" i="20"/>
  <c r="L171" i="20"/>
  <c r="C171" i="20" s="1"/>
  <c r="I171" i="20"/>
  <c r="F171" i="20"/>
  <c r="O170" i="20"/>
  <c r="L170" i="20"/>
  <c r="I170" i="20"/>
  <c r="F170" i="20"/>
  <c r="C170" i="20"/>
  <c r="O169" i="20"/>
  <c r="L169" i="20"/>
  <c r="I169" i="20"/>
  <c r="F169" i="20"/>
  <c r="C169" i="20" s="1"/>
  <c r="O168" i="20"/>
  <c r="L168" i="20"/>
  <c r="I168" i="20"/>
  <c r="C168" i="20" s="1"/>
  <c r="F168" i="20"/>
  <c r="O167" i="20"/>
  <c r="L167" i="20"/>
  <c r="C167" i="20" s="1"/>
  <c r="I167" i="20"/>
  <c r="F167" i="20"/>
  <c r="F166" i="20" s="1"/>
  <c r="O166" i="20"/>
  <c r="O165" i="20" s="1"/>
  <c r="N166" i="20"/>
  <c r="M166" i="20"/>
  <c r="K166" i="20"/>
  <c r="K165" i="20" s="1"/>
  <c r="J166" i="20"/>
  <c r="H166" i="20"/>
  <c r="G166" i="20"/>
  <c r="G165" i="20" s="1"/>
  <c r="E166" i="20"/>
  <c r="D166" i="20"/>
  <c r="N165" i="20"/>
  <c r="M165" i="20"/>
  <c r="J165" i="20"/>
  <c r="H165" i="20"/>
  <c r="E165" i="20"/>
  <c r="D165" i="20"/>
  <c r="O164" i="20"/>
  <c r="L164" i="20"/>
  <c r="I164" i="20"/>
  <c r="C164" i="20" s="1"/>
  <c r="F164" i="20"/>
  <c r="O163" i="20"/>
  <c r="L163" i="20"/>
  <c r="C163" i="20" s="1"/>
  <c r="I163" i="20"/>
  <c r="F163" i="20"/>
  <c r="O162" i="20"/>
  <c r="O160" i="20" s="1"/>
  <c r="L162" i="20"/>
  <c r="I162" i="20"/>
  <c r="F162" i="20"/>
  <c r="C162" i="20"/>
  <c r="O161" i="20"/>
  <c r="L161" i="20"/>
  <c r="L160" i="20" s="1"/>
  <c r="I161" i="20"/>
  <c r="F161" i="20"/>
  <c r="F160" i="20" s="1"/>
  <c r="C160" i="20" s="1"/>
  <c r="N160" i="20"/>
  <c r="M160" i="20"/>
  <c r="K160" i="20"/>
  <c r="J160" i="20"/>
  <c r="I160" i="20"/>
  <c r="H160" i="20"/>
  <c r="G160" i="20"/>
  <c r="E160" i="20"/>
  <c r="D160" i="20"/>
  <c r="O159" i="20"/>
  <c r="L159" i="20"/>
  <c r="C159" i="20" s="1"/>
  <c r="I159" i="20"/>
  <c r="F159" i="20"/>
  <c r="O158" i="20"/>
  <c r="L158" i="20"/>
  <c r="I158" i="20"/>
  <c r="F158" i="20"/>
  <c r="C158" i="20"/>
  <c r="O157" i="20"/>
  <c r="L157" i="20"/>
  <c r="I157" i="20"/>
  <c r="F157" i="20"/>
  <c r="C157" i="20" s="1"/>
  <c r="O156" i="20"/>
  <c r="L156" i="20"/>
  <c r="I156" i="20"/>
  <c r="C156" i="20" s="1"/>
  <c r="F156" i="20"/>
  <c r="O155" i="20"/>
  <c r="L155" i="20"/>
  <c r="C155" i="20" s="1"/>
  <c r="I155" i="20"/>
  <c r="F155" i="20"/>
  <c r="O154" i="20"/>
  <c r="L154" i="20"/>
  <c r="I154" i="20"/>
  <c r="F154" i="20"/>
  <c r="C154" i="20"/>
  <c r="O153" i="20"/>
  <c r="L153" i="20"/>
  <c r="I153" i="20"/>
  <c r="F153" i="20"/>
  <c r="C153" i="20" s="1"/>
  <c r="O152" i="20"/>
  <c r="L152" i="20"/>
  <c r="L151" i="20" s="1"/>
  <c r="I152" i="20"/>
  <c r="C152" i="20" s="1"/>
  <c r="F152" i="20"/>
  <c r="O151" i="20"/>
  <c r="N151" i="20"/>
  <c r="M151" i="20"/>
  <c r="K151" i="20"/>
  <c r="J151" i="20"/>
  <c r="H151" i="20"/>
  <c r="G151" i="20"/>
  <c r="F151" i="20"/>
  <c r="E151" i="20"/>
  <c r="D151" i="20"/>
  <c r="O150" i="20"/>
  <c r="L150" i="20"/>
  <c r="I150" i="20"/>
  <c r="F150" i="20"/>
  <c r="C150" i="20" s="1"/>
  <c r="O149" i="20"/>
  <c r="L149" i="20"/>
  <c r="I149" i="20"/>
  <c r="F149" i="20"/>
  <c r="C149" i="20" s="1"/>
  <c r="O148" i="20"/>
  <c r="L148" i="20"/>
  <c r="I148" i="20"/>
  <c r="C148" i="20" s="1"/>
  <c r="F148" i="20"/>
  <c r="O147" i="20"/>
  <c r="L147" i="20"/>
  <c r="I147" i="20"/>
  <c r="F147" i="20"/>
  <c r="C147" i="20"/>
  <c r="O146" i="20"/>
  <c r="O144" i="20" s="1"/>
  <c r="L146" i="20"/>
  <c r="I146" i="20"/>
  <c r="F146" i="20"/>
  <c r="C146" i="20" s="1"/>
  <c r="O145" i="20"/>
  <c r="L145" i="20"/>
  <c r="L144" i="20" s="1"/>
  <c r="I145" i="20"/>
  <c r="F145" i="20"/>
  <c r="C145" i="20" s="1"/>
  <c r="N144" i="20"/>
  <c r="M144" i="20"/>
  <c r="K144" i="20"/>
  <c r="J144" i="20"/>
  <c r="I144" i="20"/>
  <c r="H144" i="20"/>
  <c r="G144" i="20"/>
  <c r="F144" i="20"/>
  <c r="E144" i="20"/>
  <c r="D144" i="20"/>
  <c r="O143" i="20"/>
  <c r="L143" i="20"/>
  <c r="I143" i="20"/>
  <c r="F143" i="20"/>
  <c r="C143" i="20"/>
  <c r="O142" i="20"/>
  <c r="O141" i="20" s="1"/>
  <c r="L142" i="20"/>
  <c r="I142" i="20"/>
  <c r="F142" i="20"/>
  <c r="F141" i="20" s="1"/>
  <c r="C141" i="20" s="1"/>
  <c r="N141" i="20"/>
  <c r="M141" i="20"/>
  <c r="L141" i="20"/>
  <c r="K141" i="20"/>
  <c r="J141" i="20"/>
  <c r="I141" i="20"/>
  <c r="H141" i="20"/>
  <c r="G141" i="20"/>
  <c r="E141" i="20"/>
  <c r="D141" i="20"/>
  <c r="O140" i="20"/>
  <c r="L140" i="20"/>
  <c r="I140" i="20"/>
  <c r="C140" i="20" s="1"/>
  <c r="F140" i="20"/>
  <c r="O139" i="20"/>
  <c r="L139" i="20"/>
  <c r="I139" i="20"/>
  <c r="F139" i="20"/>
  <c r="C139" i="20"/>
  <c r="O138" i="20"/>
  <c r="O136" i="20" s="1"/>
  <c r="L138" i="20"/>
  <c r="I138" i="20"/>
  <c r="F138" i="20"/>
  <c r="C138" i="20" s="1"/>
  <c r="O137" i="20"/>
  <c r="L137" i="20"/>
  <c r="L136" i="20" s="1"/>
  <c r="I137" i="20"/>
  <c r="I136" i="20" s="1"/>
  <c r="F137" i="20"/>
  <c r="C137" i="20" s="1"/>
  <c r="N136" i="20"/>
  <c r="M136" i="20"/>
  <c r="M130" i="20" s="1"/>
  <c r="K136" i="20"/>
  <c r="J136" i="20"/>
  <c r="H136" i="20"/>
  <c r="G136" i="20"/>
  <c r="F136" i="20"/>
  <c r="E136" i="20"/>
  <c r="E130" i="20" s="1"/>
  <c r="D136" i="20"/>
  <c r="O135" i="20"/>
  <c r="L135" i="20"/>
  <c r="I135" i="20"/>
  <c r="F135" i="20"/>
  <c r="C135" i="20"/>
  <c r="O134" i="20"/>
  <c r="L134" i="20"/>
  <c r="I134" i="20"/>
  <c r="F134" i="20"/>
  <c r="C134" i="20" s="1"/>
  <c r="O133" i="20"/>
  <c r="L133" i="20"/>
  <c r="I133" i="20"/>
  <c r="F133" i="20"/>
  <c r="C133" i="20" s="1"/>
  <c r="O132" i="20"/>
  <c r="L132" i="20"/>
  <c r="L131" i="20" s="1"/>
  <c r="I132" i="20"/>
  <c r="C132" i="20" s="1"/>
  <c r="F132" i="20"/>
  <c r="O131" i="20"/>
  <c r="N131" i="20"/>
  <c r="N130" i="20" s="1"/>
  <c r="M131" i="20"/>
  <c r="K131" i="20"/>
  <c r="K130" i="20" s="1"/>
  <c r="J131" i="20"/>
  <c r="J130" i="20" s="1"/>
  <c r="H131" i="20"/>
  <c r="G131" i="20"/>
  <c r="G130" i="20" s="1"/>
  <c r="G75" i="20" s="1"/>
  <c r="E131" i="20"/>
  <c r="D131" i="20"/>
  <c r="H130" i="20"/>
  <c r="D130" i="20"/>
  <c r="O129" i="20"/>
  <c r="L129" i="20"/>
  <c r="L128" i="20" s="1"/>
  <c r="I129" i="20"/>
  <c r="I128" i="20" s="1"/>
  <c r="F129" i="20"/>
  <c r="C129" i="20" s="1"/>
  <c r="O128" i="20"/>
  <c r="N128" i="20"/>
  <c r="M128" i="20"/>
  <c r="K128" i="20"/>
  <c r="J128" i="20"/>
  <c r="H128" i="20"/>
  <c r="G128" i="20"/>
  <c r="F128" i="20"/>
  <c r="C128" i="20" s="1"/>
  <c r="E128" i="20"/>
  <c r="D128" i="20"/>
  <c r="O127" i="20"/>
  <c r="L127" i="20"/>
  <c r="I127" i="20"/>
  <c r="F127" i="20"/>
  <c r="C127" i="20"/>
  <c r="O126" i="20"/>
  <c r="L126" i="20"/>
  <c r="I126" i="20"/>
  <c r="F126" i="20"/>
  <c r="C126" i="20" s="1"/>
  <c r="O125" i="20"/>
  <c r="L125" i="20"/>
  <c r="I125" i="20"/>
  <c r="F125" i="20"/>
  <c r="C125" i="20" s="1"/>
  <c r="O124" i="20"/>
  <c r="L124" i="20"/>
  <c r="I124" i="20"/>
  <c r="C124" i="20" s="1"/>
  <c r="F124" i="20"/>
  <c r="O123" i="20"/>
  <c r="O122" i="20" s="1"/>
  <c r="L123" i="20"/>
  <c r="I123" i="20"/>
  <c r="F123" i="20"/>
  <c r="F122" i="20" s="1"/>
  <c r="C123" i="20"/>
  <c r="N122" i="20"/>
  <c r="M122" i="20"/>
  <c r="L122" i="20"/>
  <c r="K122" i="20"/>
  <c r="J122" i="20"/>
  <c r="H122" i="20"/>
  <c r="G122" i="20"/>
  <c r="E122" i="20"/>
  <c r="D122" i="20"/>
  <c r="O121" i="20"/>
  <c r="L121" i="20"/>
  <c r="I121" i="20"/>
  <c r="F121" i="20"/>
  <c r="C121" i="20" s="1"/>
  <c r="O120" i="20"/>
  <c r="L120" i="20"/>
  <c r="I120" i="20"/>
  <c r="C120" i="20" s="1"/>
  <c r="F120" i="20"/>
  <c r="O119" i="20"/>
  <c r="L119" i="20"/>
  <c r="I119" i="20"/>
  <c r="F119" i="20"/>
  <c r="C119" i="20"/>
  <c r="O118" i="20"/>
  <c r="O116" i="20" s="1"/>
  <c r="L118" i="20"/>
  <c r="I118" i="20"/>
  <c r="F118" i="20"/>
  <c r="C118" i="20" s="1"/>
  <c r="O117" i="20"/>
  <c r="L117" i="20"/>
  <c r="L116" i="20" s="1"/>
  <c r="I117" i="20"/>
  <c r="I116" i="20" s="1"/>
  <c r="F117" i="20"/>
  <c r="C117" i="20" s="1"/>
  <c r="N116" i="20"/>
  <c r="M116" i="20"/>
  <c r="K116" i="20"/>
  <c r="J116" i="20"/>
  <c r="H116" i="20"/>
  <c r="G116" i="20"/>
  <c r="F116" i="20"/>
  <c r="E116" i="20"/>
  <c r="D116" i="20"/>
  <c r="O115" i="20"/>
  <c r="L115" i="20"/>
  <c r="I115" i="20"/>
  <c r="F115" i="20"/>
  <c r="C115" i="20"/>
  <c r="O114" i="20"/>
  <c r="O112" i="20" s="1"/>
  <c r="L114" i="20"/>
  <c r="I114" i="20"/>
  <c r="F114" i="20"/>
  <c r="C114" i="20" s="1"/>
  <c r="O113" i="20"/>
  <c r="L113" i="20"/>
  <c r="L112" i="20" s="1"/>
  <c r="I113" i="20"/>
  <c r="I112" i="20" s="1"/>
  <c r="F113" i="20"/>
  <c r="C113" i="20" s="1"/>
  <c r="N112" i="20"/>
  <c r="M112" i="20"/>
  <c r="K112" i="20"/>
  <c r="J112" i="20"/>
  <c r="H112" i="20"/>
  <c r="G112" i="20"/>
  <c r="F112" i="20"/>
  <c r="E112" i="20"/>
  <c r="D112" i="20"/>
  <c r="O111" i="20"/>
  <c r="L111" i="20"/>
  <c r="I111" i="20"/>
  <c r="F111" i="20"/>
  <c r="C111" i="20"/>
  <c r="O110" i="20"/>
  <c r="L110" i="20"/>
  <c r="I110" i="20"/>
  <c r="F110" i="20"/>
  <c r="C110" i="20" s="1"/>
  <c r="O109" i="20"/>
  <c r="L109" i="20"/>
  <c r="I109" i="20"/>
  <c r="F109" i="20"/>
  <c r="C109" i="20" s="1"/>
  <c r="O108" i="20"/>
  <c r="L108" i="20"/>
  <c r="I108" i="20"/>
  <c r="C108" i="20" s="1"/>
  <c r="F108" i="20"/>
  <c r="O107" i="20"/>
  <c r="L107" i="20"/>
  <c r="I107" i="20"/>
  <c r="F107" i="20"/>
  <c r="C107" i="20"/>
  <c r="O106" i="20"/>
  <c r="L106" i="20"/>
  <c r="I106" i="20"/>
  <c r="F106" i="20"/>
  <c r="C106" i="20" s="1"/>
  <c r="O105" i="20"/>
  <c r="L105" i="20"/>
  <c r="I105" i="20"/>
  <c r="F105" i="20"/>
  <c r="C105" i="20" s="1"/>
  <c r="O104" i="20"/>
  <c r="L104" i="20"/>
  <c r="L103" i="20" s="1"/>
  <c r="I104" i="20"/>
  <c r="C104" i="20" s="1"/>
  <c r="F104" i="20"/>
  <c r="O103" i="20"/>
  <c r="N103" i="20"/>
  <c r="M103" i="20"/>
  <c r="K103" i="20"/>
  <c r="J103" i="20"/>
  <c r="H103" i="20"/>
  <c r="G103" i="20"/>
  <c r="E103" i="20"/>
  <c r="D103" i="20"/>
  <c r="O102" i="20"/>
  <c r="L102" i="20"/>
  <c r="I102" i="20"/>
  <c r="F102" i="20"/>
  <c r="C102" i="20" s="1"/>
  <c r="O101" i="20"/>
  <c r="L101" i="20"/>
  <c r="I101" i="20"/>
  <c r="F101" i="20"/>
  <c r="C101" i="20" s="1"/>
  <c r="O100" i="20"/>
  <c r="L100" i="20"/>
  <c r="I100" i="20"/>
  <c r="C100" i="20" s="1"/>
  <c r="F100" i="20"/>
  <c r="O99" i="20"/>
  <c r="L99" i="20"/>
  <c r="I99" i="20"/>
  <c r="F99" i="20"/>
  <c r="C99" i="20"/>
  <c r="O98" i="20"/>
  <c r="L98" i="20"/>
  <c r="I98" i="20"/>
  <c r="F98" i="20"/>
  <c r="C98" i="20" s="1"/>
  <c r="O97" i="20"/>
  <c r="L97" i="20"/>
  <c r="I97" i="20"/>
  <c r="F97" i="20"/>
  <c r="C97" i="20" s="1"/>
  <c r="O96" i="20"/>
  <c r="L96" i="20"/>
  <c r="L95" i="20" s="1"/>
  <c r="I96" i="20"/>
  <c r="C96" i="20" s="1"/>
  <c r="F96" i="20"/>
  <c r="O95" i="20"/>
  <c r="N95" i="20"/>
  <c r="M95" i="20"/>
  <c r="K95" i="20"/>
  <c r="J95" i="20"/>
  <c r="H95" i="20"/>
  <c r="G95" i="20"/>
  <c r="E95" i="20"/>
  <c r="D95" i="20"/>
  <c r="O94" i="20"/>
  <c r="L94" i="20"/>
  <c r="I94" i="20"/>
  <c r="F94" i="20"/>
  <c r="C94" i="20" s="1"/>
  <c r="O93" i="20"/>
  <c r="L93" i="20"/>
  <c r="I93" i="20"/>
  <c r="F93" i="20"/>
  <c r="C93" i="20" s="1"/>
  <c r="O92" i="20"/>
  <c r="L92" i="20"/>
  <c r="L89" i="20" s="1"/>
  <c r="I92" i="20"/>
  <c r="C92" i="20" s="1"/>
  <c r="F92" i="20"/>
  <c r="O91" i="20"/>
  <c r="L91" i="20"/>
  <c r="I91" i="20"/>
  <c r="F91" i="20"/>
  <c r="C91" i="20"/>
  <c r="O90" i="20"/>
  <c r="O89" i="20" s="1"/>
  <c r="L90" i="20"/>
  <c r="I90" i="20"/>
  <c r="F90" i="20"/>
  <c r="F89" i="20" s="1"/>
  <c r="N89" i="20"/>
  <c r="M89" i="20"/>
  <c r="K89" i="20"/>
  <c r="J89" i="20"/>
  <c r="I89" i="20"/>
  <c r="H89" i="20"/>
  <c r="H83" i="20" s="1"/>
  <c r="G89" i="20"/>
  <c r="E89" i="20"/>
  <c r="D89" i="20"/>
  <c r="D83" i="20" s="1"/>
  <c r="O88" i="20"/>
  <c r="L88" i="20"/>
  <c r="I88" i="20"/>
  <c r="C88" i="20" s="1"/>
  <c r="F88" i="20"/>
  <c r="O87" i="20"/>
  <c r="L87" i="20"/>
  <c r="I87" i="20"/>
  <c r="F87" i="20"/>
  <c r="C87" i="20"/>
  <c r="O86" i="20"/>
  <c r="O84" i="20" s="1"/>
  <c r="L86" i="20"/>
  <c r="I86" i="20"/>
  <c r="F86" i="20"/>
  <c r="C86" i="20" s="1"/>
  <c r="O85" i="20"/>
  <c r="L85" i="20"/>
  <c r="L84" i="20" s="1"/>
  <c r="I85" i="20"/>
  <c r="I84" i="20" s="1"/>
  <c r="F85" i="20"/>
  <c r="C85" i="20" s="1"/>
  <c r="N84" i="20"/>
  <c r="N83" i="20" s="1"/>
  <c r="M84" i="20"/>
  <c r="M83" i="20" s="1"/>
  <c r="K84" i="20"/>
  <c r="J84" i="20"/>
  <c r="J83" i="20" s="1"/>
  <c r="H84" i="20"/>
  <c r="G84" i="20"/>
  <c r="F84" i="20"/>
  <c r="C84" i="20" s="1"/>
  <c r="E84" i="20"/>
  <c r="E83" i="20" s="1"/>
  <c r="D84" i="20"/>
  <c r="K83" i="20"/>
  <c r="G83" i="20"/>
  <c r="O82" i="20"/>
  <c r="O80" i="20" s="1"/>
  <c r="L82" i="20"/>
  <c r="I82" i="20"/>
  <c r="F82" i="20"/>
  <c r="C82" i="20" s="1"/>
  <c r="O81" i="20"/>
  <c r="L81" i="20"/>
  <c r="L80" i="20" s="1"/>
  <c r="I81" i="20"/>
  <c r="I80" i="20" s="1"/>
  <c r="F81" i="20"/>
  <c r="C81" i="20" s="1"/>
  <c r="N80" i="20"/>
  <c r="M80" i="20"/>
  <c r="K80" i="20"/>
  <c r="J80" i="20"/>
  <c r="H80" i="20"/>
  <c r="G80" i="20"/>
  <c r="F80" i="20"/>
  <c r="E80" i="20"/>
  <c r="D80" i="20"/>
  <c r="O79" i="20"/>
  <c r="L79" i="20"/>
  <c r="I79" i="20"/>
  <c r="F79" i="20"/>
  <c r="C79" i="20"/>
  <c r="O78" i="20"/>
  <c r="O77" i="20" s="1"/>
  <c r="O76" i="20" s="1"/>
  <c r="L78" i="20"/>
  <c r="I78" i="20"/>
  <c r="F78" i="20"/>
  <c r="F77" i="20" s="1"/>
  <c r="N77" i="20"/>
  <c r="M77" i="20"/>
  <c r="M76" i="20" s="1"/>
  <c r="M75" i="20" s="1"/>
  <c r="L77" i="20"/>
  <c r="K77" i="20"/>
  <c r="J77" i="20"/>
  <c r="I77" i="20"/>
  <c r="I76" i="20" s="1"/>
  <c r="H77" i="20"/>
  <c r="H76" i="20" s="1"/>
  <c r="H75" i="20" s="1"/>
  <c r="G77" i="20"/>
  <c r="E77" i="20"/>
  <c r="E76" i="20" s="1"/>
  <c r="E75" i="20" s="1"/>
  <c r="D77" i="20"/>
  <c r="D76" i="20" s="1"/>
  <c r="D75" i="20" s="1"/>
  <c r="N76" i="20"/>
  <c r="K76" i="20"/>
  <c r="J76" i="20"/>
  <c r="J75" i="20" s="1"/>
  <c r="G76" i="20"/>
  <c r="O74" i="20"/>
  <c r="L74" i="20"/>
  <c r="I74" i="20"/>
  <c r="F74" i="20"/>
  <c r="C74" i="20" s="1"/>
  <c r="O73" i="20"/>
  <c r="L73" i="20"/>
  <c r="I73" i="20"/>
  <c r="F73" i="20"/>
  <c r="C73" i="20" s="1"/>
  <c r="O72" i="20"/>
  <c r="L72" i="20"/>
  <c r="L69" i="20" s="1"/>
  <c r="I72" i="20"/>
  <c r="C72" i="20" s="1"/>
  <c r="F72" i="20"/>
  <c r="O71" i="20"/>
  <c r="L71" i="20"/>
  <c r="I71" i="20"/>
  <c r="F71" i="20"/>
  <c r="C71" i="20"/>
  <c r="O70" i="20"/>
  <c r="O69" i="20" s="1"/>
  <c r="O67" i="20" s="1"/>
  <c r="L70" i="20"/>
  <c r="I70" i="20"/>
  <c r="F70" i="20"/>
  <c r="F69" i="20" s="1"/>
  <c r="N69" i="20"/>
  <c r="M69" i="20"/>
  <c r="M67" i="20" s="1"/>
  <c r="M53" i="20" s="1"/>
  <c r="K69" i="20"/>
  <c r="J69" i="20"/>
  <c r="I69" i="20"/>
  <c r="H69" i="20"/>
  <c r="H67" i="20" s="1"/>
  <c r="G69" i="20"/>
  <c r="E69" i="20"/>
  <c r="E67" i="20" s="1"/>
  <c r="E53" i="20" s="1"/>
  <c r="D69" i="20"/>
  <c r="D67" i="20" s="1"/>
  <c r="O68" i="20"/>
  <c r="L68" i="20"/>
  <c r="L67" i="20" s="1"/>
  <c r="I68" i="20"/>
  <c r="C68" i="20" s="1"/>
  <c r="F68" i="20"/>
  <c r="N67" i="20"/>
  <c r="K67" i="20"/>
  <c r="J67" i="20"/>
  <c r="G67" i="20"/>
  <c r="O66" i="20"/>
  <c r="L66" i="20"/>
  <c r="I66" i="20"/>
  <c r="F66" i="20"/>
  <c r="C66" i="20" s="1"/>
  <c r="O65" i="20"/>
  <c r="L65" i="20"/>
  <c r="I65" i="20"/>
  <c r="F65" i="20"/>
  <c r="C65" i="20" s="1"/>
  <c r="O64" i="20"/>
  <c r="L64" i="20"/>
  <c r="I64" i="20"/>
  <c r="C64" i="20" s="1"/>
  <c r="F64" i="20"/>
  <c r="O63" i="20"/>
  <c r="L63" i="20"/>
  <c r="I63" i="20"/>
  <c r="F63" i="20"/>
  <c r="C63" i="20"/>
  <c r="O62" i="20"/>
  <c r="L62" i="20"/>
  <c r="I62" i="20"/>
  <c r="F62" i="20"/>
  <c r="C62" i="20" s="1"/>
  <c r="O61" i="20"/>
  <c r="L61" i="20"/>
  <c r="I61" i="20"/>
  <c r="F61" i="20"/>
  <c r="C61" i="20" s="1"/>
  <c r="O60" i="20"/>
  <c r="L60" i="20"/>
  <c r="I60" i="20"/>
  <c r="C60" i="20" s="1"/>
  <c r="F60" i="20"/>
  <c r="O59" i="20"/>
  <c r="C59" i="20" s="1"/>
  <c r="L59" i="20"/>
  <c r="I59" i="20"/>
  <c r="F59" i="20"/>
  <c r="F58" i="20" s="1"/>
  <c r="N58" i="20"/>
  <c r="M58" i="20"/>
  <c r="L58" i="20"/>
  <c r="K58" i="20"/>
  <c r="J58" i="20"/>
  <c r="H58" i="20"/>
  <c r="G58" i="20"/>
  <c r="E58" i="20"/>
  <c r="D58" i="20"/>
  <c r="O57" i="20"/>
  <c r="L57" i="20"/>
  <c r="I57" i="20"/>
  <c r="F57" i="20"/>
  <c r="C57" i="20" s="1"/>
  <c r="O56" i="20"/>
  <c r="L56" i="20"/>
  <c r="L55" i="20" s="1"/>
  <c r="L54" i="20" s="1"/>
  <c r="I56" i="20"/>
  <c r="C56" i="20" s="1"/>
  <c r="F56" i="20"/>
  <c r="O55" i="20"/>
  <c r="N55" i="20"/>
  <c r="N54" i="20" s="1"/>
  <c r="N53" i="20" s="1"/>
  <c r="M55" i="20"/>
  <c r="K55" i="20"/>
  <c r="K54" i="20" s="1"/>
  <c r="K53" i="20" s="1"/>
  <c r="J55" i="20"/>
  <c r="J54" i="20" s="1"/>
  <c r="J53" i="20" s="1"/>
  <c r="H55" i="20"/>
  <c r="G55" i="20"/>
  <c r="G54" i="20" s="1"/>
  <c r="G53" i="20" s="1"/>
  <c r="G52" i="20" s="1"/>
  <c r="G51" i="20" s="1"/>
  <c r="F55" i="20"/>
  <c r="F54" i="20" s="1"/>
  <c r="E55" i="20"/>
  <c r="D55" i="20"/>
  <c r="M54" i="20"/>
  <c r="H54" i="20"/>
  <c r="H53" i="20" s="1"/>
  <c r="H52" i="20" s="1"/>
  <c r="H51" i="20" s="1"/>
  <c r="E54" i="20"/>
  <c r="D54" i="20"/>
  <c r="D53" i="20" s="1"/>
  <c r="O47" i="20"/>
  <c r="C47" i="20"/>
  <c r="O46" i="20"/>
  <c r="C46" i="20" s="1"/>
  <c r="N45" i="20"/>
  <c r="M45" i="20"/>
  <c r="L44" i="20"/>
  <c r="I44" i="20"/>
  <c r="F44" i="20"/>
  <c r="C44" i="20" s="1"/>
  <c r="L43" i="20"/>
  <c r="K43" i="20"/>
  <c r="J43" i="20"/>
  <c r="I43" i="20"/>
  <c r="H43" i="20"/>
  <c r="G43" i="20"/>
  <c r="F43" i="20"/>
  <c r="C43" i="20" s="1"/>
  <c r="E43" i="20"/>
  <c r="D43" i="20"/>
  <c r="F42" i="20"/>
  <c r="C42" i="20" s="1"/>
  <c r="E41" i="20"/>
  <c r="D41" i="20"/>
  <c r="L40" i="20"/>
  <c r="C40" i="20"/>
  <c r="L39" i="20"/>
  <c r="C39" i="20" s="1"/>
  <c r="L38" i="20"/>
  <c r="C38" i="20"/>
  <c r="L37" i="20"/>
  <c r="C37" i="20" s="1"/>
  <c r="K36" i="20"/>
  <c r="J36" i="20"/>
  <c r="L35" i="20"/>
  <c r="C35" i="20"/>
  <c r="L34" i="20"/>
  <c r="C34" i="20" s="1"/>
  <c r="K33" i="20"/>
  <c r="J33" i="20"/>
  <c r="L32" i="20"/>
  <c r="C32" i="20"/>
  <c r="L31" i="20"/>
  <c r="C31" i="20" s="1"/>
  <c r="K31" i="20"/>
  <c r="K26" i="20" s="1"/>
  <c r="J31" i="20"/>
  <c r="L30" i="20"/>
  <c r="C30" i="20" s="1"/>
  <c r="L29" i="20"/>
  <c r="C29" i="20"/>
  <c r="L28" i="20"/>
  <c r="C28" i="20" s="1"/>
  <c r="K27" i="20"/>
  <c r="J27" i="20"/>
  <c r="J26" i="20"/>
  <c r="F25" i="20"/>
  <c r="C25" i="20"/>
  <c r="I24" i="20"/>
  <c r="F24" i="20"/>
  <c r="C24" i="20" s="1"/>
  <c r="O23" i="20"/>
  <c r="L23" i="20"/>
  <c r="I23" i="20"/>
  <c r="C23" i="20" s="1"/>
  <c r="F23" i="20"/>
  <c r="O22" i="20"/>
  <c r="O21" i="20" s="1"/>
  <c r="L22" i="20"/>
  <c r="I22" i="20"/>
  <c r="F22" i="20"/>
  <c r="F21" i="20" s="1"/>
  <c r="C22" i="20"/>
  <c r="N21" i="20"/>
  <c r="N289" i="20" s="1"/>
  <c r="N288" i="20" s="1"/>
  <c r="M21" i="20"/>
  <c r="M289" i="20" s="1"/>
  <c r="M288" i="20" s="1"/>
  <c r="L21" i="20"/>
  <c r="K21" i="20"/>
  <c r="K289" i="20" s="1"/>
  <c r="K288" i="20" s="1"/>
  <c r="J21" i="20"/>
  <c r="J289" i="20" s="1"/>
  <c r="J288" i="20" s="1"/>
  <c r="H21" i="20"/>
  <c r="H289" i="20" s="1"/>
  <c r="H288" i="20" s="1"/>
  <c r="G21" i="20"/>
  <c r="G289" i="20" s="1"/>
  <c r="G288" i="20" s="1"/>
  <c r="E21" i="20"/>
  <c r="E289" i="20" s="1"/>
  <c r="E288" i="20" s="1"/>
  <c r="D21" i="20"/>
  <c r="D289" i="20" s="1"/>
  <c r="D288" i="20" s="1"/>
  <c r="N20" i="20"/>
  <c r="M20" i="20"/>
  <c r="E20" i="20"/>
  <c r="O289" i="20" l="1"/>
  <c r="O288" i="20" s="1"/>
  <c r="O20" i="20"/>
  <c r="D52" i="20"/>
  <c r="N52" i="20"/>
  <c r="N51" i="20" s="1"/>
  <c r="N50" i="20" s="1"/>
  <c r="F76" i="20"/>
  <c r="C77" i="20"/>
  <c r="O83" i="20"/>
  <c r="O130" i="20"/>
  <c r="O75" i="20" s="1"/>
  <c r="C136" i="20"/>
  <c r="J52" i="20"/>
  <c r="F67" i="20"/>
  <c r="C69" i="20"/>
  <c r="N75" i="20"/>
  <c r="L76" i="20"/>
  <c r="C116" i="20"/>
  <c r="K75" i="20"/>
  <c r="C144" i="20"/>
  <c r="L174" i="20"/>
  <c r="L173" i="20" s="1"/>
  <c r="M187" i="20"/>
  <c r="M52" i="20" s="1"/>
  <c r="L187" i="20"/>
  <c r="C192" i="20"/>
  <c r="F191" i="20"/>
  <c r="C191" i="20" s="1"/>
  <c r="J194" i="20"/>
  <c r="L204" i="20"/>
  <c r="F204" i="20"/>
  <c r="C205" i="20"/>
  <c r="L230" i="20"/>
  <c r="H287" i="20"/>
  <c r="H50" i="20"/>
  <c r="K52" i="20"/>
  <c r="K51" i="20" s="1"/>
  <c r="K50" i="20" s="1"/>
  <c r="G287" i="20"/>
  <c r="G50" i="20"/>
  <c r="C80" i="20"/>
  <c r="L83" i="20"/>
  <c r="C89" i="20"/>
  <c r="C112" i="20"/>
  <c r="L130" i="20"/>
  <c r="F165" i="20"/>
  <c r="E187" i="20"/>
  <c r="E52" i="20" s="1"/>
  <c r="E51" i="20" s="1"/>
  <c r="C188" i="20"/>
  <c r="E194" i="20"/>
  <c r="F196" i="20"/>
  <c r="D194" i="20"/>
  <c r="O195" i="20"/>
  <c r="F53" i="20"/>
  <c r="F289" i="20"/>
  <c r="C21" i="20"/>
  <c r="L53" i="20"/>
  <c r="C198" i="20"/>
  <c r="C216" i="20"/>
  <c r="I21" i="20"/>
  <c r="G20" i="20"/>
  <c r="K20" i="20"/>
  <c r="L27" i="20"/>
  <c r="L33" i="20"/>
  <c r="C33" i="20" s="1"/>
  <c r="L36" i="20"/>
  <c r="C36" i="20" s="1"/>
  <c r="F41" i="20"/>
  <c r="C41" i="20" s="1"/>
  <c r="O45" i="20"/>
  <c r="I55" i="20"/>
  <c r="I67" i="20"/>
  <c r="I95" i="20"/>
  <c r="I83" i="20" s="1"/>
  <c r="I103" i="20"/>
  <c r="I131" i="20"/>
  <c r="I151" i="20"/>
  <c r="C151" i="20" s="1"/>
  <c r="C161" i="20"/>
  <c r="F174" i="20"/>
  <c r="I175" i="20"/>
  <c r="I179" i="20"/>
  <c r="C179" i="20" s="1"/>
  <c r="C185" i="20"/>
  <c r="C189" i="20"/>
  <c r="C193" i="20"/>
  <c r="C197" i="20"/>
  <c r="C217" i="20"/>
  <c r="I227" i="20"/>
  <c r="C227" i="20" s="1"/>
  <c r="F233" i="20"/>
  <c r="C239" i="20"/>
  <c r="O238" i="20"/>
  <c r="O231" i="20" s="1"/>
  <c r="O230" i="20" s="1"/>
  <c r="C245" i="20"/>
  <c r="L259" i="20"/>
  <c r="F269" i="20"/>
  <c r="C269" i="20" s="1"/>
  <c r="C270" i="20"/>
  <c r="L270" i="20"/>
  <c r="L269" i="20" s="1"/>
  <c r="J286" i="20"/>
  <c r="K20" i="21"/>
  <c r="K75" i="21"/>
  <c r="K52" i="21" s="1"/>
  <c r="K51" i="21" s="1"/>
  <c r="F76" i="21"/>
  <c r="O83" i="21"/>
  <c r="C95" i="21"/>
  <c r="C175" i="21"/>
  <c r="F174" i="21"/>
  <c r="O174" i="21"/>
  <c r="D20" i="20"/>
  <c r="H20" i="20"/>
  <c r="O58" i="20"/>
  <c r="O54" i="20" s="1"/>
  <c r="O53" i="20" s="1"/>
  <c r="O52" i="20" s="1"/>
  <c r="C70" i="20"/>
  <c r="C78" i="20"/>
  <c r="C90" i="20"/>
  <c r="F95" i="20"/>
  <c r="C95" i="20" s="1"/>
  <c r="F103" i="20"/>
  <c r="C103" i="20" s="1"/>
  <c r="F131" i="20"/>
  <c r="C142" i="20"/>
  <c r="C238" i="20"/>
  <c r="E286" i="20"/>
  <c r="H286" i="20"/>
  <c r="K286" i="20"/>
  <c r="L289" i="21"/>
  <c r="L288" i="21" s="1"/>
  <c r="L20" i="21"/>
  <c r="L26" i="21"/>
  <c r="C31" i="21"/>
  <c r="G287" i="21"/>
  <c r="G50" i="21"/>
  <c r="L83" i="21"/>
  <c r="F83" i="21"/>
  <c r="C188" i="21"/>
  <c r="F187" i="21"/>
  <c r="C187" i="21" s="1"/>
  <c r="D194" i="21"/>
  <c r="L166" i="20"/>
  <c r="L165" i="20" s="1"/>
  <c r="L198" i="20"/>
  <c r="L196" i="20" s="1"/>
  <c r="L195" i="20" s="1"/>
  <c r="L194" i="20" s="1"/>
  <c r="I205" i="20"/>
  <c r="G286" i="20"/>
  <c r="C131" i="21"/>
  <c r="F130" i="21"/>
  <c r="I196" i="21"/>
  <c r="J20" i="20"/>
  <c r="I58" i="20"/>
  <c r="C58" i="20" s="1"/>
  <c r="I122" i="20"/>
  <c r="C122" i="20" s="1"/>
  <c r="I166" i="20"/>
  <c r="I165" i="20" s="1"/>
  <c r="I198" i="20"/>
  <c r="I196" i="20" s="1"/>
  <c r="M231" i="20"/>
  <c r="M230" i="20" s="1"/>
  <c r="M286" i="20" s="1"/>
  <c r="C246" i="20"/>
  <c r="C252" i="20"/>
  <c r="C260" i="20"/>
  <c r="I259" i="20"/>
  <c r="I230" i="20" s="1"/>
  <c r="D286" i="20"/>
  <c r="I270" i="20"/>
  <c r="I269" i="20" s="1"/>
  <c r="C281" i="20"/>
  <c r="N286" i="20"/>
  <c r="E287" i="21"/>
  <c r="E50" i="21"/>
  <c r="C55" i="21"/>
  <c r="F54" i="21"/>
  <c r="O54" i="21"/>
  <c r="O53" i="21" s="1"/>
  <c r="H75" i="21"/>
  <c r="H52" i="21" s="1"/>
  <c r="H51" i="21" s="1"/>
  <c r="O76" i="21"/>
  <c r="C80" i="21"/>
  <c r="C103" i="21"/>
  <c r="C128" i="21"/>
  <c r="C160" i="21"/>
  <c r="F251" i="20"/>
  <c r="C251" i="20" s="1"/>
  <c r="F259" i="20"/>
  <c r="C282" i="20"/>
  <c r="F20" i="21"/>
  <c r="J20" i="21"/>
  <c r="N20" i="21"/>
  <c r="I21" i="21"/>
  <c r="C21" i="21" s="1"/>
  <c r="C32" i="21"/>
  <c r="N287" i="21"/>
  <c r="C56" i="21"/>
  <c r="I58" i="21"/>
  <c r="I54" i="21" s="1"/>
  <c r="I53" i="21" s="1"/>
  <c r="C68" i="21"/>
  <c r="C96" i="21"/>
  <c r="C104" i="21"/>
  <c r="I122" i="21"/>
  <c r="C122" i="21" s="1"/>
  <c r="C132" i="21"/>
  <c r="C152" i="21"/>
  <c r="F165" i="21"/>
  <c r="I166" i="21"/>
  <c r="I165" i="21" s="1"/>
  <c r="C176" i="21"/>
  <c r="C180" i="21"/>
  <c r="C185" i="21"/>
  <c r="O184" i="21"/>
  <c r="C184" i="21" s="1"/>
  <c r="D187" i="21"/>
  <c r="D52" i="21" s="1"/>
  <c r="D51" i="21" s="1"/>
  <c r="H187" i="21"/>
  <c r="C190" i="21"/>
  <c r="O196" i="21"/>
  <c r="C200" i="21"/>
  <c r="F205" i="21"/>
  <c r="C208" i="21"/>
  <c r="I216" i="21"/>
  <c r="C220" i="21"/>
  <c r="F231" i="21"/>
  <c r="D230" i="21"/>
  <c r="C264" i="21"/>
  <c r="G286" i="21"/>
  <c r="O270" i="21"/>
  <c r="O269" i="21" s="1"/>
  <c r="M286" i="21"/>
  <c r="C196" i="21"/>
  <c r="C199" i="21"/>
  <c r="I198" i="21"/>
  <c r="C198" i="21" s="1"/>
  <c r="C207" i="21"/>
  <c r="I205" i="21"/>
  <c r="I204" i="21" s="1"/>
  <c r="F251" i="21"/>
  <c r="K286" i="21"/>
  <c r="N286" i="21"/>
  <c r="F270" i="21"/>
  <c r="C272" i="21"/>
  <c r="O288" i="21"/>
  <c r="K20" i="22"/>
  <c r="L283" i="20"/>
  <c r="L289" i="20" s="1"/>
  <c r="L288" i="20" s="1"/>
  <c r="I290" i="20"/>
  <c r="C290" i="20" s="1"/>
  <c r="C45" i="21"/>
  <c r="L69" i="21"/>
  <c r="L67" i="21" s="1"/>
  <c r="L53" i="21" s="1"/>
  <c r="L77" i="21"/>
  <c r="L76" i="21" s="1"/>
  <c r="I84" i="21"/>
  <c r="C84" i="21" s="1"/>
  <c r="L89" i="21"/>
  <c r="I112" i="21"/>
  <c r="C112" i="21" s="1"/>
  <c r="I116" i="21"/>
  <c r="C116" i="21" s="1"/>
  <c r="I136" i="21"/>
  <c r="C136" i="21" s="1"/>
  <c r="L141" i="21"/>
  <c r="L130" i="21" s="1"/>
  <c r="I144" i="21"/>
  <c r="C144" i="21" s="1"/>
  <c r="H195" i="21"/>
  <c r="H194" i="21" s="1"/>
  <c r="O216" i="21"/>
  <c r="O204" i="21" s="1"/>
  <c r="C227" i="21"/>
  <c r="L231" i="21"/>
  <c r="L230" i="21" s="1"/>
  <c r="C233" i="21"/>
  <c r="F259" i="21"/>
  <c r="D286" i="21"/>
  <c r="E286" i="21"/>
  <c r="C283" i="21"/>
  <c r="F288" i="21"/>
  <c r="I289" i="22"/>
  <c r="M287" i="21"/>
  <c r="I69" i="21"/>
  <c r="I67" i="21" s="1"/>
  <c r="I77" i="21"/>
  <c r="I76" i="21" s="1"/>
  <c r="I89" i="21"/>
  <c r="C89" i="21" s="1"/>
  <c r="I141" i="21"/>
  <c r="I130" i="21" s="1"/>
  <c r="F191" i="21"/>
  <c r="C191" i="21" s="1"/>
  <c r="L205" i="21"/>
  <c r="L216" i="21"/>
  <c r="F216" i="21"/>
  <c r="C235" i="21"/>
  <c r="J286" i="21"/>
  <c r="C276" i="21"/>
  <c r="C232" i="21"/>
  <c r="C236" i="21"/>
  <c r="I238" i="21"/>
  <c r="I231" i="21" s="1"/>
  <c r="I246" i="21"/>
  <c r="C246" i="21" s="1"/>
  <c r="C284" i="21"/>
  <c r="I290" i="21"/>
  <c r="C290" i="21" s="1"/>
  <c r="M289" i="22"/>
  <c r="M288" i="22" s="1"/>
  <c r="M20" i="22"/>
  <c r="N52" i="22"/>
  <c r="L54" i="22"/>
  <c r="O58" i="22"/>
  <c r="C66" i="22"/>
  <c r="C68" i="22"/>
  <c r="L69" i="22"/>
  <c r="L67" i="22" s="1"/>
  <c r="C74" i="22"/>
  <c r="H75" i="22"/>
  <c r="H52" i="22" s="1"/>
  <c r="H51" i="22" s="1"/>
  <c r="K75" i="22"/>
  <c r="C80" i="22"/>
  <c r="O174" i="22"/>
  <c r="O173" i="22" s="1"/>
  <c r="L174" i="22"/>
  <c r="L173" i="22" s="1"/>
  <c r="C184" i="22"/>
  <c r="G187" i="22"/>
  <c r="L187" i="22"/>
  <c r="K195" i="22"/>
  <c r="K194" i="22" s="1"/>
  <c r="I196" i="22"/>
  <c r="I195" i="22" s="1"/>
  <c r="E195" i="22"/>
  <c r="E194" i="22" s="1"/>
  <c r="E51" i="22" s="1"/>
  <c r="J194" i="22"/>
  <c r="J51" i="22" s="1"/>
  <c r="N195" i="22"/>
  <c r="N194" i="22" s="1"/>
  <c r="H286" i="22"/>
  <c r="F289" i="22"/>
  <c r="C21" i="22"/>
  <c r="C26" i="22"/>
  <c r="C44" i="22"/>
  <c r="I43" i="22"/>
  <c r="C43" i="22" s="1"/>
  <c r="C45" i="22"/>
  <c r="G52" i="22"/>
  <c r="G51" i="22" s="1"/>
  <c r="C77" i="22"/>
  <c r="I76" i="22"/>
  <c r="C188" i="22"/>
  <c r="L194" i="22"/>
  <c r="J286" i="22"/>
  <c r="L233" i="21"/>
  <c r="I252" i="21"/>
  <c r="I251" i="21" s="1"/>
  <c r="I260" i="21"/>
  <c r="I259" i="21" s="1"/>
  <c r="I264" i="21"/>
  <c r="I276" i="21"/>
  <c r="I270" i="21" s="1"/>
  <c r="I269" i="21" s="1"/>
  <c r="L281" i="21"/>
  <c r="L269" i="21" s="1"/>
  <c r="F20" i="22"/>
  <c r="J20" i="22"/>
  <c r="O20" i="22"/>
  <c r="K52" i="22"/>
  <c r="K51" i="22" s="1"/>
  <c r="K50" i="22" s="1"/>
  <c r="O54" i="22"/>
  <c r="F58" i="22"/>
  <c r="C72" i="22"/>
  <c r="F69" i="22"/>
  <c r="C69" i="22" s="1"/>
  <c r="D75" i="22"/>
  <c r="D52" i="22" s="1"/>
  <c r="D51" i="22" s="1"/>
  <c r="L75" i="22"/>
  <c r="O83" i="22"/>
  <c r="I191" i="22"/>
  <c r="C191" i="22" s="1"/>
  <c r="C192" i="22"/>
  <c r="C233" i="22"/>
  <c r="O231" i="22"/>
  <c r="C238" i="22"/>
  <c r="M287" i="22"/>
  <c r="C56" i="22"/>
  <c r="F55" i="22"/>
  <c r="O67" i="22"/>
  <c r="O76" i="22"/>
  <c r="L83" i="22"/>
  <c r="O130" i="22"/>
  <c r="C160" i="22"/>
  <c r="L231" i="22"/>
  <c r="L230" i="22" s="1"/>
  <c r="N286" i="22"/>
  <c r="C70" i="22"/>
  <c r="I84" i="22"/>
  <c r="I83" i="22" s="1"/>
  <c r="F95" i="22"/>
  <c r="C95" i="22" s="1"/>
  <c r="F103" i="22"/>
  <c r="C103" i="22" s="1"/>
  <c r="F131" i="22"/>
  <c r="F151" i="22"/>
  <c r="C151" i="22" s="1"/>
  <c r="C166" i="22"/>
  <c r="F175" i="22"/>
  <c r="F179" i="22"/>
  <c r="C179" i="22" s="1"/>
  <c r="C198" i="22"/>
  <c r="F227" i="22"/>
  <c r="C227" i="22" s="1"/>
  <c r="F231" i="22"/>
  <c r="C236" i="22"/>
  <c r="I246" i="22"/>
  <c r="I231" i="22" s="1"/>
  <c r="I230" i="22" s="1"/>
  <c r="I252" i="22"/>
  <c r="I251" i="22" s="1"/>
  <c r="I270" i="22"/>
  <c r="I269" i="22" s="1"/>
  <c r="E286" i="22"/>
  <c r="I20" i="23"/>
  <c r="C43" i="23"/>
  <c r="N53" i="23"/>
  <c r="N52" i="23" s="1"/>
  <c r="N51" i="23" s="1"/>
  <c r="N50" i="23" s="1"/>
  <c r="L53" i="23"/>
  <c r="C58" i="23"/>
  <c r="F84" i="22"/>
  <c r="F112" i="22"/>
  <c r="C112" i="22" s="1"/>
  <c r="F116" i="22"/>
  <c r="C116" i="22" s="1"/>
  <c r="F136" i="22"/>
  <c r="C136" i="22" s="1"/>
  <c r="F144" i="22"/>
  <c r="C144" i="22" s="1"/>
  <c r="F216" i="22"/>
  <c r="C216" i="22" s="1"/>
  <c r="C239" i="22"/>
  <c r="C244" i="22"/>
  <c r="F246" i="22"/>
  <c r="F252" i="22"/>
  <c r="C256" i="22"/>
  <c r="F260" i="22"/>
  <c r="C261" i="22"/>
  <c r="O260" i="22"/>
  <c r="O259" i="22" s="1"/>
  <c r="F264" i="22"/>
  <c r="C264" i="22" s="1"/>
  <c r="C265" i="22"/>
  <c r="O264" i="22"/>
  <c r="F272" i="22"/>
  <c r="C273" i="22"/>
  <c r="F276" i="22"/>
  <c r="C277" i="22"/>
  <c r="O276" i="22"/>
  <c r="G286" i="22"/>
  <c r="F283" i="22"/>
  <c r="C284" i="22"/>
  <c r="I288" i="22"/>
  <c r="D287" i="23"/>
  <c r="D50" i="23"/>
  <c r="O54" i="23"/>
  <c r="O53" i="23" s="1"/>
  <c r="F89" i="22"/>
  <c r="C89" i="22" s="1"/>
  <c r="F205" i="22"/>
  <c r="C240" i="22"/>
  <c r="O252" i="22"/>
  <c r="O251" i="22" s="1"/>
  <c r="O270" i="22"/>
  <c r="O269" i="22" s="1"/>
  <c r="C282" i="22"/>
  <c r="F281" i="22"/>
  <c r="C281" i="22" s="1"/>
  <c r="M286" i="22"/>
  <c r="O289" i="23"/>
  <c r="O288" i="23" s="1"/>
  <c r="O20" i="23"/>
  <c r="L26" i="23"/>
  <c r="C27" i="23"/>
  <c r="H287" i="23"/>
  <c r="H50" i="23"/>
  <c r="O288" i="22"/>
  <c r="C45" i="23"/>
  <c r="G287" i="23"/>
  <c r="G50" i="23"/>
  <c r="I290" i="22"/>
  <c r="C290" i="22" s="1"/>
  <c r="D20" i="23"/>
  <c r="H20" i="23"/>
  <c r="L20" i="23"/>
  <c r="C21" i="23"/>
  <c r="C28" i="23"/>
  <c r="C34" i="23"/>
  <c r="C37" i="23"/>
  <c r="C42" i="23"/>
  <c r="C46" i="23"/>
  <c r="F55" i="23"/>
  <c r="C62" i="23"/>
  <c r="F67" i="23"/>
  <c r="C67" i="23" s="1"/>
  <c r="C70" i="23"/>
  <c r="O76" i="23"/>
  <c r="O75" i="23" s="1"/>
  <c r="L83" i="23"/>
  <c r="C91" i="23"/>
  <c r="C92" i="23"/>
  <c r="C93" i="23"/>
  <c r="F89" i="23"/>
  <c r="C89" i="23" s="1"/>
  <c r="C99" i="23"/>
  <c r="C112" i="23"/>
  <c r="L130" i="23"/>
  <c r="L75" i="23" s="1"/>
  <c r="C136" i="23"/>
  <c r="C144" i="23"/>
  <c r="C151" i="23"/>
  <c r="O174" i="23"/>
  <c r="O173" i="23" s="1"/>
  <c r="C179" i="23"/>
  <c r="F84" i="23"/>
  <c r="C85" i="23"/>
  <c r="F20" i="23"/>
  <c r="J20" i="23"/>
  <c r="N20" i="23"/>
  <c r="E75" i="23"/>
  <c r="E52" i="23" s="1"/>
  <c r="E51" i="23" s="1"/>
  <c r="F80" i="23"/>
  <c r="C81" i="23"/>
  <c r="C88" i="23"/>
  <c r="C96" i="23"/>
  <c r="C103" i="23"/>
  <c r="C116" i="23"/>
  <c r="C175" i="23"/>
  <c r="C184" i="23"/>
  <c r="F288" i="23"/>
  <c r="I55" i="23"/>
  <c r="I54" i="23" s="1"/>
  <c r="I53" i="23" s="1"/>
  <c r="C77" i="23"/>
  <c r="C204" i="23"/>
  <c r="I122" i="23"/>
  <c r="I83" i="23" s="1"/>
  <c r="I75" i="23" s="1"/>
  <c r="I166" i="23"/>
  <c r="I165" i="23" s="1"/>
  <c r="C189" i="23"/>
  <c r="K194" i="23"/>
  <c r="K51" i="23" s="1"/>
  <c r="J195" i="23"/>
  <c r="J194" i="23" s="1"/>
  <c r="J51" i="23" s="1"/>
  <c r="I196" i="23"/>
  <c r="I195" i="23" s="1"/>
  <c r="C197" i="23"/>
  <c r="E195" i="23"/>
  <c r="E194" i="23" s="1"/>
  <c r="C216" i="23"/>
  <c r="O231" i="23"/>
  <c r="C252" i="23"/>
  <c r="C260" i="23"/>
  <c r="O259" i="23"/>
  <c r="C276" i="23"/>
  <c r="N286" i="23"/>
  <c r="C113" i="23"/>
  <c r="C117" i="23"/>
  <c r="F122" i="23"/>
  <c r="C129" i="23"/>
  <c r="F130" i="23"/>
  <c r="C137" i="23"/>
  <c r="C145" i="23"/>
  <c r="C161" i="23"/>
  <c r="F166" i="23"/>
  <c r="F174" i="23"/>
  <c r="C185" i="23"/>
  <c r="C190" i="23"/>
  <c r="C198" i="23"/>
  <c r="L204" i="23"/>
  <c r="E286" i="23"/>
  <c r="J286" i="23"/>
  <c r="F195" i="23"/>
  <c r="L195" i="23"/>
  <c r="L194" i="23" s="1"/>
  <c r="C233" i="23"/>
  <c r="H286" i="23"/>
  <c r="I270" i="23"/>
  <c r="I269" i="23" s="1"/>
  <c r="K286" i="23"/>
  <c r="I141" i="23"/>
  <c r="I130" i="23" s="1"/>
  <c r="F188" i="23"/>
  <c r="C192" i="23"/>
  <c r="M195" i="23"/>
  <c r="M194" i="23" s="1"/>
  <c r="M51" i="23" s="1"/>
  <c r="C205" i="23"/>
  <c r="O204" i="23"/>
  <c r="O195" i="23" s="1"/>
  <c r="C264" i="23"/>
  <c r="D286" i="23"/>
  <c r="G286" i="23"/>
  <c r="C217" i="23"/>
  <c r="I235" i="23"/>
  <c r="I231" i="23" s="1"/>
  <c r="I230" i="23" s="1"/>
  <c r="F238" i="23"/>
  <c r="C238" i="23" s="1"/>
  <c r="F246" i="23"/>
  <c r="C246" i="23" s="1"/>
  <c r="C253" i="23"/>
  <c r="C261" i="23"/>
  <c r="C265" i="23"/>
  <c r="F270" i="23"/>
  <c r="C273" i="23"/>
  <c r="C277" i="23"/>
  <c r="I283" i="23"/>
  <c r="I289" i="23" s="1"/>
  <c r="F290" i="23"/>
  <c r="C290" i="23" s="1"/>
  <c r="C206" i="23"/>
  <c r="C234" i="23"/>
  <c r="F235" i="23"/>
  <c r="C235" i="23" s="1"/>
  <c r="F251" i="23"/>
  <c r="C251" i="23" s="1"/>
  <c r="F259" i="23"/>
  <c r="C282" i="23"/>
  <c r="K50" i="23" l="1"/>
  <c r="K287" i="23"/>
  <c r="E287" i="23"/>
  <c r="E50" i="23"/>
  <c r="K50" i="21"/>
  <c r="K287" i="21"/>
  <c r="I75" i="20"/>
  <c r="J50" i="22"/>
  <c r="J287" i="22"/>
  <c r="D287" i="21"/>
  <c r="D50" i="21"/>
  <c r="C67" i="21"/>
  <c r="H287" i="21"/>
  <c r="H50" i="21"/>
  <c r="E287" i="20"/>
  <c r="E50" i="20"/>
  <c r="C289" i="23"/>
  <c r="I288" i="23"/>
  <c r="M50" i="23"/>
  <c r="M287" i="23"/>
  <c r="J50" i="23"/>
  <c r="J287" i="23"/>
  <c r="O51" i="20"/>
  <c r="O50" i="20" s="1"/>
  <c r="O286" i="20"/>
  <c r="C259" i="23"/>
  <c r="C196" i="23"/>
  <c r="C174" i="23"/>
  <c r="F173" i="23"/>
  <c r="C173" i="23" s="1"/>
  <c r="O230" i="23"/>
  <c r="O286" i="23" s="1"/>
  <c r="I52" i="23"/>
  <c r="N287" i="23"/>
  <c r="C20" i="23"/>
  <c r="C26" i="23"/>
  <c r="C283" i="22"/>
  <c r="C246" i="22"/>
  <c r="C84" i="22"/>
  <c r="F83" i="22"/>
  <c r="C196" i="22"/>
  <c r="I75" i="22"/>
  <c r="E287" i="22"/>
  <c r="E50" i="22"/>
  <c r="C76" i="22"/>
  <c r="F67" i="22"/>
  <c r="C67" i="22" s="1"/>
  <c r="L53" i="22"/>
  <c r="C259" i="21"/>
  <c r="H286" i="21"/>
  <c r="C251" i="21"/>
  <c r="C165" i="21"/>
  <c r="N287" i="20"/>
  <c r="C141" i="21"/>
  <c r="C283" i="20"/>
  <c r="I204" i="20"/>
  <c r="I195" i="20" s="1"/>
  <c r="C26" i="21"/>
  <c r="O173" i="21"/>
  <c r="C77" i="21"/>
  <c r="C233" i="20"/>
  <c r="F231" i="20"/>
  <c r="I174" i="20"/>
  <c r="I173" i="20" s="1"/>
  <c r="I130" i="20"/>
  <c r="I54" i="20"/>
  <c r="C55" i="20"/>
  <c r="I289" i="20"/>
  <c r="I288" i="20" s="1"/>
  <c r="I20" i="20"/>
  <c r="C175" i="20"/>
  <c r="C289" i="20"/>
  <c r="F288" i="20"/>
  <c r="C288" i="20" s="1"/>
  <c r="C166" i="20"/>
  <c r="D51" i="20"/>
  <c r="F269" i="23"/>
  <c r="C270" i="23"/>
  <c r="M286" i="23"/>
  <c r="F187" i="23"/>
  <c r="C187" i="23" s="1"/>
  <c r="C188" i="23"/>
  <c r="F231" i="23"/>
  <c r="C166" i="23"/>
  <c r="F165" i="23"/>
  <c r="C165" i="23" s="1"/>
  <c r="C130" i="23"/>
  <c r="I194" i="23"/>
  <c r="C141" i="23"/>
  <c r="C205" i="22"/>
  <c r="F204" i="22"/>
  <c r="K286" i="22"/>
  <c r="C276" i="22"/>
  <c r="C260" i="22"/>
  <c r="F259" i="22"/>
  <c r="C259" i="22" s="1"/>
  <c r="L52" i="23"/>
  <c r="L51" i="23" s="1"/>
  <c r="L50" i="23" s="1"/>
  <c r="O75" i="22"/>
  <c r="C58" i="22"/>
  <c r="D286" i="22"/>
  <c r="I194" i="22"/>
  <c r="H287" i="22"/>
  <c r="H50" i="22"/>
  <c r="N51" i="22"/>
  <c r="C216" i="21"/>
  <c r="C238" i="21"/>
  <c r="I83" i="21"/>
  <c r="I75" i="21" s="1"/>
  <c r="I52" i="21" s="1"/>
  <c r="I51" i="21" s="1"/>
  <c r="K287" i="22"/>
  <c r="C281" i="21"/>
  <c r="C231" i="21"/>
  <c r="F230" i="21"/>
  <c r="C230" i="21" s="1"/>
  <c r="F204" i="21"/>
  <c r="C205" i="21"/>
  <c r="C259" i="20"/>
  <c r="O75" i="21"/>
  <c r="O52" i="21" s="1"/>
  <c r="C130" i="21"/>
  <c r="C58" i="21"/>
  <c r="C83" i="21"/>
  <c r="C131" i="20"/>
  <c r="F130" i="20"/>
  <c r="C130" i="20" s="1"/>
  <c r="F83" i="20"/>
  <c r="C83" i="20" s="1"/>
  <c r="C174" i="21"/>
  <c r="F173" i="21"/>
  <c r="C173" i="21" s="1"/>
  <c r="F75" i="21"/>
  <c r="C76" i="21"/>
  <c r="F173" i="20"/>
  <c r="C173" i="20" s="1"/>
  <c r="C174" i="20"/>
  <c r="C45" i="20"/>
  <c r="C27" i="20"/>
  <c r="L26" i="20"/>
  <c r="O194" i="20"/>
  <c r="F187" i="20"/>
  <c r="C187" i="20" s="1"/>
  <c r="C165" i="20"/>
  <c r="M194" i="20"/>
  <c r="M51" i="20" s="1"/>
  <c r="J51" i="20"/>
  <c r="K287" i="20"/>
  <c r="I286" i="23"/>
  <c r="C283" i="23"/>
  <c r="L286" i="23"/>
  <c r="C288" i="23"/>
  <c r="F76" i="23"/>
  <c r="C80" i="23"/>
  <c r="C84" i="23"/>
  <c r="F83" i="23"/>
  <c r="C83" i="23" s="1"/>
  <c r="F54" i="23"/>
  <c r="C55" i="23"/>
  <c r="F130" i="22"/>
  <c r="C130" i="22" s="1"/>
  <c r="C131" i="22"/>
  <c r="D287" i="22"/>
  <c r="D50" i="22"/>
  <c r="O53" i="22"/>
  <c r="O52" i="22" s="1"/>
  <c r="O51" i="22" s="1"/>
  <c r="I230" i="21"/>
  <c r="I286" i="21" s="1"/>
  <c r="L75" i="21"/>
  <c r="L52" i="21" s="1"/>
  <c r="L51" i="21" s="1"/>
  <c r="C54" i="21"/>
  <c r="F53" i="21"/>
  <c r="F20" i="20"/>
  <c r="C204" i="20"/>
  <c r="C67" i="20"/>
  <c r="C76" i="20"/>
  <c r="F75" i="20"/>
  <c r="C195" i="23"/>
  <c r="C122" i="23"/>
  <c r="O52" i="23"/>
  <c r="C272" i="22"/>
  <c r="F270" i="22"/>
  <c r="C252" i="22"/>
  <c r="F251" i="22"/>
  <c r="C251" i="22" s="1"/>
  <c r="C231" i="22"/>
  <c r="F174" i="22"/>
  <c r="C175" i="22"/>
  <c r="C55" i="22"/>
  <c r="F54" i="22"/>
  <c r="O230" i="22"/>
  <c r="O194" i="22" s="1"/>
  <c r="I187" i="22"/>
  <c r="G287" i="22"/>
  <c r="G50" i="22"/>
  <c r="F288" i="22"/>
  <c r="C288" i="22" s="1"/>
  <c r="C289" i="22"/>
  <c r="L204" i="21"/>
  <c r="L195" i="21" s="1"/>
  <c r="L194" i="21" s="1"/>
  <c r="I20" i="22"/>
  <c r="C20" i="22" s="1"/>
  <c r="C260" i="21"/>
  <c r="C270" i="21"/>
  <c r="F269" i="21"/>
  <c r="C252" i="21"/>
  <c r="O195" i="21"/>
  <c r="I289" i="21"/>
  <c r="I20" i="21"/>
  <c r="C20" i="21" s="1"/>
  <c r="C166" i="21"/>
  <c r="I195" i="21"/>
  <c r="I194" i="21" s="1"/>
  <c r="C69" i="21"/>
  <c r="F52" i="20"/>
  <c r="C196" i="20"/>
  <c r="F195" i="20"/>
  <c r="L75" i="20"/>
  <c r="L52" i="20" s="1"/>
  <c r="L51" i="20" s="1"/>
  <c r="L50" i="20" s="1"/>
  <c r="L50" i="21" l="1"/>
  <c r="L287" i="21"/>
  <c r="I287" i="21"/>
  <c r="I50" i="21"/>
  <c r="I194" i="20"/>
  <c r="M50" i="20"/>
  <c r="M287" i="20"/>
  <c r="F173" i="22"/>
  <c r="C173" i="22" s="1"/>
  <c r="C174" i="22"/>
  <c r="F52" i="21"/>
  <c r="C53" i="21"/>
  <c r="F53" i="23"/>
  <c r="C54" i="23"/>
  <c r="C76" i="23"/>
  <c r="F75" i="23"/>
  <c r="C75" i="23" s="1"/>
  <c r="L287" i="20"/>
  <c r="C26" i="20"/>
  <c r="L20" i="20"/>
  <c r="C204" i="21"/>
  <c r="F195" i="21"/>
  <c r="C231" i="23"/>
  <c r="F230" i="23"/>
  <c r="O194" i="23"/>
  <c r="C269" i="21"/>
  <c r="F53" i="22"/>
  <c r="C54" i="22"/>
  <c r="C270" i="22"/>
  <c r="F269" i="22"/>
  <c r="N50" i="22"/>
  <c r="N287" i="22"/>
  <c r="C204" i="22"/>
  <c r="F195" i="22"/>
  <c r="C269" i="23"/>
  <c r="C231" i="20"/>
  <c r="F230" i="20"/>
  <c r="C83" i="22"/>
  <c r="F75" i="22"/>
  <c r="C75" i="22" s="1"/>
  <c r="C195" i="20"/>
  <c r="F194" i="20"/>
  <c r="C194" i="20" s="1"/>
  <c r="I288" i="21"/>
  <c r="C288" i="21" s="1"/>
  <c r="C289" i="21"/>
  <c r="F230" i="22"/>
  <c r="C230" i="22" s="1"/>
  <c r="O50" i="22"/>
  <c r="O287" i="22"/>
  <c r="J50" i="20"/>
  <c r="J287" i="20"/>
  <c r="D287" i="20"/>
  <c r="D50" i="20"/>
  <c r="I53" i="20"/>
  <c r="C54" i="20"/>
  <c r="L52" i="22"/>
  <c r="L51" i="22" s="1"/>
  <c r="L286" i="22"/>
  <c r="I51" i="23"/>
  <c r="O194" i="21"/>
  <c r="O51" i="21" s="1"/>
  <c r="O286" i="21"/>
  <c r="L286" i="20"/>
  <c r="I286" i="22"/>
  <c r="C187" i="22"/>
  <c r="O51" i="23"/>
  <c r="C75" i="20"/>
  <c r="C20" i="20"/>
  <c r="O287" i="20"/>
  <c r="C75" i="21"/>
  <c r="I52" i="22"/>
  <c r="I51" i="22" s="1"/>
  <c r="L287" i="23"/>
  <c r="O286" i="22"/>
  <c r="L286" i="21"/>
  <c r="O50" i="21" l="1"/>
  <c r="O287" i="21"/>
  <c r="L50" i="22"/>
  <c r="L287" i="22"/>
  <c r="F194" i="22"/>
  <c r="C194" i="22" s="1"/>
  <c r="C195" i="22"/>
  <c r="C230" i="23"/>
  <c r="F194" i="23"/>
  <c r="C194" i="23" s="1"/>
  <c r="C52" i="21"/>
  <c r="I287" i="23"/>
  <c r="I50" i="23"/>
  <c r="I52" i="20"/>
  <c r="C53" i="20"/>
  <c r="F286" i="23"/>
  <c r="C286" i="23" s="1"/>
  <c r="F51" i="20"/>
  <c r="I286" i="20"/>
  <c r="I287" i="22"/>
  <c r="I50" i="22"/>
  <c r="F52" i="22"/>
  <c r="C53" i="22"/>
  <c r="C195" i="21"/>
  <c r="F194" i="21"/>
  <c r="C194" i="21" s="1"/>
  <c r="C53" i="23"/>
  <c r="F52" i="23"/>
  <c r="O50" i="23"/>
  <c r="O287" i="23"/>
  <c r="C230" i="20"/>
  <c r="F286" i="20"/>
  <c r="C286" i="20" s="1"/>
  <c r="C269" i="22"/>
  <c r="F286" i="22"/>
  <c r="C286" i="22" s="1"/>
  <c r="F286" i="21"/>
  <c r="C286" i="21" s="1"/>
  <c r="C52" i="23" l="1"/>
  <c r="F51" i="23"/>
  <c r="I51" i="20"/>
  <c r="C52" i="20"/>
  <c r="F51" i="21"/>
  <c r="C52" i="22"/>
  <c r="F51" i="22"/>
  <c r="F287" i="20"/>
  <c r="F50" i="20"/>
  <c r="F287" i="21" l="1"/>
  <c r="C287" i="21" s="1"/>
  <c r="C51" i="21"/>
  <c r="F50" i="21"/>
  <c r="C50" i="21" s="1"/>
  <c r="F287" i="22"/>
  <c r="C287" i="22" s="1"/>
  <c r="C51" i="22"/>
  <c r="F50" i="22"/>
  <c r="C50" i="22" s="1"/>
  <c r="I287" i="20"/>
  <c r="C287" i="20" s="1"/>
  <c r="I50" i="20"/>
  <c r="C50" i="20" s="1"/>
  <c r="C51" i="20"/>
  <c r="F287" i="23"/>
  <c r="C287" i="23" s="1"/>
  <c r="F50" i="23"/>
  <c r="C50" i="23" s="1"/>
  <c r="C51" i="23"/>
  <c r="I243" i="19" l="1"/>
  <c r="H243" i="19"/>
  <c r="I242" i="19"/>
  <c r="H242" i="19"/>
  <c r="I241" i="19"/>
  <c r="H241" i="19"/>
  <c r="I240" i="19"/>
  <c r="H240" i="19"/>
  <c r="I239" i="19"/>
  <c r="G239" i="19"/>
  <c r="F239" i="19"/>
  <c r="F232" i="19" s="1"/>
  <c r="E239" i="19"/>
  <c r="D239" i="19"/>
  <c r="I238" i="19"/>
  <c r="H238" i="19"/>
  <c r="I237" i="19"/>
  <c r="I236" i="19" s="1"/>
  <c r="I232" i="19" s="1"/>
  <c r="H237" i="19"/>
  <c r="H236" i="19"/>
  <c r="G236" i="19"/>
  <c r="F236" i="19"/>
  <c r="E236" i="19"/>
  <c r="D236" i="19"/>
  <c r="I235" i="19"/>
  <c r="H235" i="19"/>
  <c r="I234" i="19"/>
  <c r="H234" i="19"/>
  <c r="I233" i="19"/>
  <c r="H233" i="19"/>
  <c r="G232" i="19"/>
  <c r="E232" i="19"/>
  <c r="D232" i="19"/>
  <c r="I231" i="19"/>
  <c r="H231" i="19"/>
  <c r="I230" i="19"/>
  <c r="H230" i="19"/>
  <c r="G230" i="19"/>
  <c r="F230" i="19"/>
  <c r="E230" i="19"/>
  <c r="D230" i="19"/>
  <c r="I229" i="19"/>
  <c r="H229" i="19"/>
  <c r="I228" i="19"/>
  <c r="H228" i="19"/>
  <c r="I227" i="19"/>
  <c r="H227" i="19"/>
  <c r="I226" i="19"/>
  <c r="I225" i="19" s="1"/>
  <c r="I203" i="19" s="1"/>
  <c r="H226" i="19"/>
  <c r="H225" i="19" s="1"/>
  <c r="G225" i="19"/>
  <c r="F225" i="19"/>
  <c r="E225" i="19"/>
  <c r="D225" i="19"/>
  <c r="I224" i="19"/>
  <c r="H224" i="19"/>
  <c r="I223" i="19"/>
  <c r="H223" i="19"/>
  <c r="I222" i="19"/>
  <c r="H222" i="19"/>
  <c r="I221" i="19"/>
  <c r="H221" i="19"/>
  <c r="I220" i="19"/>
  <c r="H220" i="19"/>
  <c r="I219" i="19"/>
  <c r="H219" i="19"/>
  <c r="I218" i="19"/>
  <c r="H218" i="19"/>
  <c r="G218" i="19"/>
  <c r="F218" i="19"/>
  <c r="E218" i="19"/>
  <c r="D218" i="19"/>
  <c r="I217" i="19"/>
  <c r="H217" i="19"/>
  <c r="I216" i="19"/>
  <c r="H216" i="19"/>
  <c r="I215" i="19"/>
  <c r="H215" i="19"/>
  <c r="I214" i="19"/>
  <c r="H214" i="19"/>
  <c r="H213" i="19" s="1"/>
  <c r="I213" i="19"/>
  <c r="G213" i="19"/>
  <c r="F213" i="19"/>
  <c r="F203" i="19" s="1"/>
  <c r="E213" i="19"/>
  <c r="D213" i="19"/>
  <c r="I212" i="19"/>
  <c r="H212" i="19"/>
  <c r="I211" i="19"/>
  <c r="H211" i="19"/>
  <c r="I210" i="19"/>
  <c r="H210" i="19"/>
  <c r="I209" i="19"/>
  <c r="H209" i="19"/>
  <c r="I208" i="19"/>
  <c r="H208" i="19"/>
  <c r="I207" i="19"/>
  <c r="H207" i="19"/>
  <c r="I206" i="19"/>
  <c r="H206" i="19"/>
  <c r="I205" i="19"/>
  <c r="H205" i="19"/>
  <c r="I204" i="19"/>
  <c r="H204" i="19"/>
  <c r="G204" i="19"/>
  <c r="F204" i="19"/>
  <c r="E204" i="19"/>
  <c r="D204" i="19"/>
  <c r="G203" i="19"/>
  <c r="E203" i="19"/>
  <c r="I202" i="19"/>
  <c r="H202" i="19"/>
  <c r="I201" i="19"/>
  <c r="H201" i="19"/>
  <c r="I200" i="19"/>
  <c r="H200" i="19"/>
  <c r="I199" i="19"/>
  <c r="H199" i="19"/>
  <c r="I198" i="19"/>
  <c r="H198" i="19"/>
  <c r="H197" i="19" s="1"/>
  <c r="I197" i="19"/>
  <c r="G197" i="19"/>
  <c r="F197" i="19"/>
  <c r="F158" i="19" s="1"/>
  <c r="E197" i="19"/>
  <c r="D197" i="19"/>
  <c r="I196" i="19"/>
  <c r="H196" i="19"/>
  <c r="I195" i="19"/>
  <c r="H195" i="19"/>
  <c r="I194" i="19"/>
  <c r="H194" i="19"/>
  <c r="I193" i="19"/>
  <c r="H193" i="19"/>
  <c r="I192" i="19"/>
  <c r="H192" i="19"/>
  <c r="I191" i="19"/>
  <c r="I190" i="19" s="1"/>
  <c r="H191" i="19"/>
  <c r="H190" i="19"/>
  <c r="G190" i="19"/>
  <c r="F190" i="19"/>
  <c r="E190" i="19"/>
  <c r="D190" i="19"/>
  <c r="D158" i="19" s="1"/>
  <c r="I189" i="19"/>
  <c r="H189" i="19"/>
  <c r="H185" i="19" s="1"/>
  <c r="H188" i="19"/>
  <c r="I187" i="19"/>
  <c r="H187" i="19"/>
  <c r="I186" i="19"/>
  <c r="H186" i="19"/>
  <c r="I185" i="19"/>
  <c r="G185" i="19"/>
  <c r="F185" i="19"/>
  <c r="E185" i="19"/>
  <c r="D185" i="19"/>
  <c r="I184" i="19"/>
  <c r="H184" i="19"/>
  <c r="I183" i="19"/>
  <c r="H183" i="19"/>
  <c r="G183" i="19"/>
  <c r="F183" i="19"/>
  <c r="E183" i="19"/>
  <c r="D183" i="19"/>
  <c r="I182" i="19"/>
  <c r="H182" i="19"/>
  <c r="I181" i="19"/>
  <c r="H181" i="19"/>
  <c r="G181" i="19"/>
  <c r="F181" i="19"/>
  <c r="E181" i="19"/>
  <c r="D181" i="19"/>
  <c r="I180" i="19"/>
  <c r="H180" i="19"/>
  <c r="I179" i="19"/>
  <c r="H179" i="19"/>
  <c r="G179" i="19"/>
  <c r="F179" i="19"/>
  <c r="E179" i="19"/>
  <c r="D179" i="19"/>
  <c r="I178" i="19"/>
  <c r="H178" i="19"/>
  <c r="I177" i="19"/>
  <c r="H177" i="19"/>
  <c r="I176" i="19"/>
  <c r="H176" i="19"/>
  <c r="I175" i="19"/>
  <c r="I174" i="19" s="1"/>
  <c r="H175" i="19"/>
  <c r="H174" i="19" s="1"/>
  <c r="G174" i="19"/>
  <c r="F174" i="19"/>
  <c r="E174" i="19"/>
  <c r="D174" i="19"/>
  <c r="I173" i="19"/>
  <c r="H173" i="19"/>
  <c r="I172" i="19"/>
  <c r="H172" i="19"/>
  <c r="I171" i="19"/>
  <c r="H171" i="19"/>
  <c r="I170" i="19"/>
  <c r="H170" i="19"/>
  <c r="I169" i="19"/>
  <c r="I168" i="19" s="1"/>
  <c r="H169" i="19"/>
  <c r="H168" i="19"/>
  <c r="G168" i="19"/>
  <c r="F168" i="19"/>
  <c r="E168" i="19"/>
  <c r="D168" i="19"/>
  <c r="I167" i="19"/>
  <c r="H167" i="19"/>
  <c r="I166" i="19"/>
  <c r="H166" i="19"/>
  <c r="I165" i="19"/>
  <c r="H165" i="19"/>
  <c r="I164" i="19"/>
  <c r="H164" i="19"/>
  <c r="I163" i="19"/>
  <c r="H163" i="19"/>
  <c r="I162" i="19"/>
  <c r="H162" i="19"/>
  <c r="H161" i="19" s="1"/>
  <c r="I161" i="19"/>
  <c r="G161" i="19"/>
  <c r="F161" i="19"/>
  <c r="E161" i="19"/>
  <c r="D161" i="19"/>
  <c r="I160" i="19"/>
  <c r="H160" i="19"/>
  <c r="H159" i="19" s="1"/>
  <c r="I159" i="19"/>
  <c r="G159" i="19"/>
  <c r="F159" i="19"/>
  <c r="E159" i="19"/>
  <c r="E158" i="19" s="1"/>
  <c r="D159" i="19"/>
  <c r="G158" i="19"/>
  <c r="I157" i="19"/>
  <c r="I156" i="19" s="1"/>
  <c r="H157" i="19"/>
  <c r="H156" i="19"/>
  <c r="G156" i="19"/>
  <c r="G142" i="19" s="1"/>
  <c r="F156" i="19"/>
  <c r="E156" i="19"/>
  <c r="D156" i="19"/>
  <c r="I155" i="19"/>
  <c r="H155" i="19"/>
  <c r="I154" i="19"/>
  <c r="H154" i="19"/>
  <c r="H153" i="19" s="1"/>
  <c r="I153" i="19"/>
  <c r="G153" i="19"/>
  <c r="F153" i="19"/>
  <c r="E153" i="19"/>
  <c r="D153" i="19"/>
  <c r="I152" i="19"/>
  <c r="H152" i="19"/>
  <c r="H151" i="19" s="1"/>
  <c r="I151" i="19"/>
  <c r="G151" i="19"/>
  <c r="F151" i="19"/>
  <c r="E151" i="19"/>
  <c r="D151" i="19"/>
  <c r="I150" i="19"/>
  <c r="H150" i="19"/>
  <c r="H149" i="19" s="1"/>
  <c r="I149" i="19"/>
  <c r="G149" i="19"/>
  <c r="F149" i="19"/>
  <c r="E149" i="19"/>
  <c r="D149" i="19"/>
  <c r="I148" i="19"/>
  <c r="H148" i="19"/>
  <c r="I147" i="19"/>
  <c r="H147" i="19"/>
  <c r="I146" i="19"/>
  <c r="H146" i="19"/>
  <c r="I145" i="19"/>
  <c r="H145" i="19"/>
  <c r="I144" i="19"/>
  <c r="H144" i="19"/>
  <c r="I143" i="19"/>
  <c r="H143" i="19"/>
  <c r="G143" i="19"/>
  <c r="F143" i="19"/>
  <c r="E143" i="19"/>
  <c r="D143" i="19"/>
  <c r="F142" i="19"/>
  <c r="D142" i="19"/>
  <c r="I141" i="19"/>
  <c r="I140" i="19" s="1"/>
  <c r="H141" i="19"/>
  <c r="H140" i="19"/>
  <c r="G140" i="19"/>
  <c r="F140" i="19"/>
  <c r="E140" i="19"/>
  <c r="D140" i="19"/>
  <c r="I139" i="19"/>
  <c r="I138" i="19" s="1"/>
  <c r="H139" i="19"/>
  <c r="H138" i="19"/>
  <c r="G138" i="19"/>
  <c r="F138" i="19"/>
  <c r="E138" i="19"/>
  <c r="D138" i="19"/>
  <c r="I137" i="19"/>
  <c r="I136" i="19" s="1"/>
  <c r="I133" i="19" s="1"/>
  <c r="H137" i="19"/>
  <c r="H136" i="19"/>
  <c r="G136" i="19"/>
  <c r="F136" i="19"/>
  <c r="E136" i="19"/>
  <c r="D136" i="19"/>
  <c r="I135" i="19"/>
  <c r="I134" i="19" s="1"/>
  <c r="H135" i="19"/>
  <c r="H134" i="19"/>
  <c r="G134" i="19"/>
  <c r="F134" i="19"/>
  <c r="E134" i="19"/>
  <c r="D134" i="19"/>
  <c r="H133" i="19"/>
  <c r="F133" i="19"/>
  <c r="E133" i="19"/>
  <c r="D133" i="19"/>
  <c r="I132" i="19"/>
  <c r="H132" i="19"/>
  <c r="I131" i="19"/>
  <c r="H131" i="19"/>
  <c r="I130" i="19"/>
  <c r="H130" i="19"/>
  <c r="I129" i="19"/>
  <c r="I128" i="19" s="1"/>
  <c r="H129" i="19"/>
  <c r="H128" i="19"/>
  <c r="G128" i="19"/>
  <c r="F128" i="19"/>
  <c r="E128" i="19"/>
  <c r="D128" i="19"/>
  <c r="I127" i="19"/>
  <c r="H127" i="19"/>
  <c r="I126" i="19"/>
  <c r="H126" i="19"/>
  <c r="I125" i="19"/>
  <c r="I124" i="19" s="1"/>
  <c r="H125" i="19"/>
  <c r="H124" i="19"/>
  <c r="G124" i="19"/>
  <c r="F124" i="19"/>
  <c r="E124" i="19"/>
  <c r="D124" i="19"/>
  <c r="I123" i="19"/>
  <c r="H123" i="19"/>
  <c r="I122" i="19"/>
  <c r="H122" i="19"/>
  <c r="I121" i="19"/>
  <c r="H121" i="19"/>
  <c r="I120" i="19"/>
  <c r="H120" i="19"/>
  <c r="H119" i="19" s="1"/>
  <c r="I119" i="19"/>
  <c r="G119" i="19"/>
  <c r="F119" i="19"/>
  <c r="E119" i="19"/>
  <c r="D119" i="19"/>
  <c r="I118" i="19"/>
  <c r="H118" i="19"/>
  <c r="I117" i="19"/>
  <c r="H117" i="19"/>
  <c r="I116" i="19"/>
  <c r="H116" i="19"/>
  <c r="I115" i="19"/>
  <c r="I114" i="19" s="1"/>
  <c r="H115" i="19"/>
  <c r="H114" i="19"/>
  <c r="G114" i="19"/>
  <c r="F114" i="19"/>
  <c r="E114" i="19"/>
  <c r="D114" i="19"/>
  <c r="I113" i="19"/>
  <c r="H113" i="19"/>
  <c r="I112" i="19"/>
  <c r="H112" i="19"/>
  <c r="I111" i="19"/>
  <c r="H111" i="19"/>
  <c r="I110" i="19"/>
  <c r="H110" i="19"/>
  <c r="H109" i="19" s="1"/>
  <c r="I109" i="19"/>
  <c r="G109" i="19"/>
  <c r="F109" i="19"/>
  <c r="E109" i="19"/>
  <c r="E87" i="19" s="1"/>
  <c r="D109" i="19"/>
  <c r="I108" i="19"/>
  <c r="H108" i="19"/>
  <c r="I107" i="19"/>
  <c r="H107" i="19"/>
  <c r="I106" i="19"/>
  <c r="H106" i="19"/>
  <c r="H105" i="19" s="1"/>
  <c r="I105" i="19"/>
  <c r="I87" i="19" s="1"/>
  <c r="G105" i="19"/>
  <c r="F105" i="19"/>
  <c r="E105" i="19"/>
  <c r="D105" i="19"/>
  <c r="I104" i="19"/>
  <c r="H104" i="19"/>
  <c r="I103" i="19"/>
  <c r="H103" i="19"/>
  <c r="I102" i="19"/>
  <c r="H102" i="19"/>
  <c r="I101" i="19"/>
  <c r="H101" i="19"/>
  <c r="I100" i="19"/>
  <c r="H100" i="19"/>
  <c r="I99" i="19"/>
  <c r="H99" i="19"/>
  <c r="G99" i="19"/>
  <c r="F99" i="19"/>
  <c r="E99" i="19"/>
  <c r="D99" i="19"/>
  <c r="I98" i="19"/>
  <c r="H98" i="19"/>
  <c r="I97" i="19"/>
  <c r="H97" i="19"/>
  <c r="I96" i="19"/>
  <c r="H96" i="19"/>
  <c r="I95" i="19"/>
  <c r="H95" i="19"/>
  <c r="G95" i="19"/>
  <c r="F95" i="19"/>
  <c r="E95" i="19"/>
  <c r="D95" i="19"/>
  <c r="I94" i="19"/>
  <c r="H94" i="19"/>
  <c r="I93" i="19"/>
  <c r="H93" i="19"/>
  <c r="I92" i="19"/>
  <c r="H92" i="19"/>
  <c r="I91" i="19"/>
  <c r="H91" i="19"/>
  <c r="G91" i="19"/>
  <c r="F91" i="19"/>
  <c r="E91" i="19"/>
  <c r="D91" i="19"/>
  <c r="I90" i="19"/>
  <c r="H90" i="19"/>
  <c r="I89" i="19"/>
  <c r="I88" i="19" s="1"/>
  <c r="H89" i="19"/>
  <c r="H88" i="19" s="1"/>
  <c r="H87" i="19" s="1"/>
  <c r="G88" i="19"/>
  <c r="F88" i="19"/>
  <c r="E88" i="19"/>
  <c r="D88" i="19"/>
  <c r="F87" i="19"/>
  <c r="D87" i="19"/>
  <c r="I86" i="19"/>
  <c r="H86" i="19"/>
  <c r="I85" i="19"/>
  <c r="H85" i="19"/>
  <c r="I84" i="19"/>
  <c r="H84" i="19"/>
  <c r="I83" i="19"/>
  <c r="I82" i="19" s="1"/>
  <c r="H83" i="19"/>
  <c r="H82" i="19" s="1"/>
  <c r="G82" i="19"/>
  <c r="F82" i="19"/>
  <c r="E82" i="19"/>
  <c r="D82" i="19"/>
  <c r="I81" i="19"/>
  <c r="H81" i="19"/>
  <c r="I80" i="19"/>
  <c r="H80" i="19"/>
  <c r="I79" i="19"/>
  <c r="I78" i="19" s="1"/>
  <c r="H79" i="19"/>
  <c r="H78" i="19" s="1"/>
  <c r="G78" i="19"/>
  <c r="F78" i="19"/>
  <c r="E78" i="19"/>
  <c r="D78" i="19"/>
  <c r="I77" i="19"/>
  <c r="H77" i="19"/>
  <c r="I76" i="19"/>
  <c r="H76" i="19"/>
  <c r="I75" i="19"/>
  <c r="H75" i="19"/>
  <c r="I74" i="19"/>
  <c r="H74" i="19"/>
  <c r="I73" i="19"/>
  <c r="H73" i="19"/>
  <c r="G73" i="19"/>
  <c r="F73" i="19"/>
  <c r="E73" i="19"/>
  <c r="D73" i="19"/>
  <c r="I72" i="19"/>
  <c r="H72" i="19"/>
  <c r="I71" i="19"/>
  <c r="H71" i="19"/>
  <c r="I70" i="19"/>
  <c r="H70" i="19"/>
  <c r="I69" i="19"/>
  <c r="H69" i="19"/>
  <c r="G69" i="19"/>
  <c r="F69" i="19"/>
  <c r="E69" i="19"/>
  <c r="D69" i="19"/>
  <c r="I68" i="19"/>
  <c r="H68" i="19"/>
  <c r="I67" i="19"/>
  <c r="H67" i="19"/>
  <c r="I66" i="19"/>
  <c r="H66" i="19"/>
  <c r="I65" i="19"/>
  <c r="I64" i="19" s="1"/>
  <c r="H65" i="19"/>
  <c r="H64" i="19" s="1"/>
  <c r="H58" i="19" s="1"/>
  <c r="G64" i="19"/>
  <c r="G58" i="19" s="1"/>
  <c r="F64" i="19"/>
  <c r="E64" i="19"/>
  <c r="D64" i="19"/>
  <c r="I63" i="19"/>
  <c r="H63" i="19"/>
  <c r="I62" i="19"/>
  <c r="H62" i="19"/>
  <c r="I61" i="19"/>
  <c r="H61" i="19"/>
  <c r="I60" i="19"/>
  <c r="H60" i="19"/>
  <c r="I59" i="19"/>
  <c r="H59" i="19"/>
  <c r="G59" i="19"/>
  <c r="E59" i="19"/>
  <c r="I58" i="19"/>
  <c r="F58" i="19"/>
  <c r="E58" i="19"/>
  <c r="D58" i="19"/>
  <c r="I57" i="19"/>
  <c r="H57" i="19"/>
  <c r="I56" i="19"/>
  <c r="H56" i="19"/>
  <c r="I55" i="19"/>
  <c r="H55" i="19"/>
  <c r="I54" i="19"/>
  <c r="H54" i="19"/>
  <c r="I53" i="19"/>
  <c r="H53" i="19"/>
  <c r="I52" i="19"/>
  <c r="I51" i="19" s="1"/>
  <c r="H52" i="19"/>
  <c r="H51" i="19" s="1"/>
  <c r="G51" i="19"/>
  <c r="F51" i="19"/>
  <c r="E51" i="19"/>
  <c r="D51" i="19"/>
  <c r="I50" i="19"/>
  <c r="H50" i="19"/>
  <c r="I49" i="19"/>
  <c r="H49" i="19"/>
  <c r="I48" i="19"/>
  <c r="H48" i="19"/>
  <c r="I47" i="19"/>
  <c r="H47" i="19"/>
  <c r="I46" i="19"/>
  <c r="H46" i="19"/>
  <c r="I45" i="19"/>
  <c r="H45" i="19"/>
  <c r="I44" i="19"/>
  <c r="I43" i="19" s="1"/>
  <c r="H44" i="19"/>
  <c r="H43" i="19" s="1"/>
  <c r="G43" i="19"/>
  <c r="F43" i="19"/>
  <c r="E43" i="19"/>
  <c r="D43" i="19"/>
  <c r="I42" i="19"/>
  <c r="H42" i="19"/>
  <c r="I41" i="19"/>
  <c r="H41" i="19"/>
  <c r="I40" i="19"/>
  <c r="H40" i="19"/>
  <c r="I39" i="19"/>
  <c r="H39" i="19"/>
  <c r="I38" i="19"/>
  <c r="H38" i="19"/>
  <c r="I37" i="19"/>
  <c r="H37" i="19"/>
  <c r="I36" i="19"/>
  <c r="I35" i="19" s="1"/>
  <c r="H36" i="19"/>
  <c r="H35" i="19" s="1"/>
  <c r="G35" i="19"/>
  <c r="F35" i="19"/>
  <c r="E35" i="19"/>
  <c r="D35" i="19"/>
  <c r="I34" i="19"/>
  <c r="H34" i="19"/>
  <c r="I33" i="19"/>
  <c r="H33" i="19"/>
  <c r="I32" i="19"/>
  <c r="H32" i="19"/>
  <c r="I31" i="19"/>
  <c r="H31" i="19"/>
  <c r="I30" i="19"/>
  <c r="I29" i="19" s="1"/>
  <c r="I28" i="19" s="1"/>
  <c r="H30" i="19"/>
  <c r="H29" i="19" s="1"/>
  <c r="G29" i="19"/>
  <c r="F29" i="19"/>
  <c r="E29" i="19"/>
  <c r="D29" i="19"/>
  <c r="F28" i="19"/>
  <c r="E28" i="19"/>
  <c r="D28" i="19"/>
  <c r="I27" i="19"/>
  <c r="H27" i="19"/>
  <c r="I26" i="19"/>
  <c r="H26" i="19"/>
  <c r="I25" i="19"/>
  <c r="H25" i="19"/>
  <c r="I24" i="19"/>
  <c r="H24" i="19"/>
  <c r="I23" i="19"/>
  <c r="H23" i="19"/>
  <c r="I22" i="19"/>
  <c r="H22" i="19"/>
  <c r="I21" i="19"/>
  <c r="H21" i="19"/>
  <c r="I20" i="19"/>
  <c r="I19" i="19" s="1"/>
  <c r="H20" i="19"/>
  <c r="H19" i="19" s="1"/>
  <c r="G19" i="19"/>
  <c r="F19" i="19"/>
  <c r="E19" i="19"/>
  <c r="D19" i="19"/>
  <c r="I18" i="19"/>
  <c r="H18" i="19"/>
  <c r="I17" i="19"/>
  <c r="H17" i="19"/>
  <c r="I16" i="19"/>
  <c r="H16" i="19"/>
  <c r="I15" i="19"/>
  <c r="H15" i="19"/>
  <c r="I14" i="19"/>
  <c r="H14" i="19"/>
  <c r="I13" i="19"/>
  <c r="H13" i="19"/>
  <c r="I12" i="19"/>
  <c r="H12" i="19"/>
  <c r="G12" i="19"/>
  <c r="F12" i="19"/>
  <c r="E12" i="19"/>
  <c r="D12" i="19"/>
  <c r="I47" i="18"/>
  <c r="H47" i="18"/>
  <c r="I46" i="18"/>
  <c r="H46" i="18"/>
  <c r="I45" i="18"/>
  <c r="H45" i="18"/>
  <c r="I44" i="18"/>
  <c r="H44" i="18"/>
  <c r="I42" i="18"/>
  <c r="H42" i="18"/>
  <c r="I41" i="18"/>
  <c r="H41" i="18"/>
  <c r="I40" i="18"/>
  <c r="H40" i="18"/>
  <c r="I39" i="18"/>
  <c r="H39" i="18"/>
  <c r="I38" i="18"/>
  <c r="H38" i="18"/>
  <c r="I36" i="18"/>
  <c r="H36" i="18"/>
  <c r="I35" i="18"/>
  <c r="H35" i="18"/>
  <c r="I34" i="18"/>
  <c r="H34" i="18"/>
  <c r="I33" i="18"/>
  <c r="H33" i="18"/>
  <c r="I32" i="18"/>
  <c r="H32" i="18"/>
  <c r="I31" i="18"/>
  <c r="H31" i="18"/>
  <c r="I30" i="18"/>
  <c r="H30" i="18"/>
  <c r="I29" i="18"/>
  <c r="H29" i="18"/>
  <c r="I28" i="18"/>
  <c r="H28" i="18"/>
  <c r="I27" i="18"/>
  <c r="H27" i="18"/>
  <c r="I26" i="18"/>
  <c r="H26" i="18"/>
  <c r="I25" i="18"/>
  <c r="H25" i="18"/>
  <c r="I23" i="18"/>
  <c r="H23" i="18"/>
  <c r="I22" i="18"/>
  <c r="H22" i="18"/>
  <c r="I21" i="18"/>
  <c r="H21" i="18"/>
  <c r="I19" i="18"/>
  <c r="H19" i="18"/>
  <c r="I18" i="18"/>
  <c r="H18" i="18"/>
  <c r="I16" i="18"/>
  <c r="H16" i="18"/>
  <c r="I15" i="18"/>
  <c r="H15" i="18"/>
  <c r="I14" i="18"/>
  <c r="I12" i="18" s="1"/>
  <c r="H14" i="18"/>
  <c r="H12" i="18"/>
  <c r="G12" i="18"/>
  <c r="F12" i="18"/>
  <c r="E12" i="18"/>
  <c r="D12" i="18"/>
  <c r="O298" i="17"/>
  <c r="L298" i="17"/>
  <c r="I298" i="17"/>
  <c r="F298" i="17"/>
  <c r="C298" i="17"/>
  <c r="O297" i="17"/>
  <c r="L297" i="17"/>
  <c r="I297" i="17"/>
  <c r="F297" i="17"/>
  <c r="O296" i="17"/>
  <c r="L296" i="17"/>
  <c r="I296" i="17"/>
  <c r="F296" i="17"/>
  <c r="O295" i="17"/>
  <c r="L295" i="17"/>
  <c r="C295" i="17" s="1"/>
  <c r="I295" i="17"/>
  <c r="F295" i="17"/>
  <c r="O294" i="17"/>
  <c r="O290" i="17" s="1"/>
  <c r="L294" i="17"/>
  <c r="I294" i="17"/>
  <c r="F294" i="17"/>
  <c r="C294" i="17"/>
  <c r="O293" i="17"/>
  <c r="L293" i="17"/>
  <c r="I293" i="17"/>
  <c r="F293" i="17"/>
  <c r="O292" i="17"/>
  <c r="L292" i="17"/>
  <c r="I292" i="17"/>
  <c r="F292" i="17"/>
  <c r="C292" i="17" s="1"/>
  <c r="O291" i="17"/>
  <c r="L291" i="17"/>
  <c r="I291" i="17"/>
  <c r="F291" i="17"/>
  <c r="N290" i="17"/>
  <c r="M290" i="17"/>
  <c r="K290" i="17"/>
  <c r="J290" i="17"/>
  <c r="H290" i="17"/>
  <c r="G290" i="17"/>
  <c r="E290" i="17"/>
  <c r="D290" i="17"/>
  <c r="O285" i="17"/>
  <c r="L285" i="17"/>
  <c r="I285" i="17"/>
  <c r="F285" i="17"/>
  <c r="C285" i="17" s="1"/>
  <c r="O284" i="17"/>
  <c r="O283" i="17" s="1"/>
  <c r="L284" i="17"/>
  <c r="I284" i="17"/>
  <c r="F284" i="17"/>
  <c r="N283" i="17"/>
  <c r="M283" i="17"/>
  <c r="L283" i="17"/>
  <c r="K283" i="17"/>
  <c r="J283" i="17"/>
  <c r="H283" i="17"/>
  <c r="G283" i="17"/>
  <c r="F283" i="17"/>
  <c r="E283" i="17"/>
  <c r="D283" i="17"/>
  <c r="O282" i="17"/>
  <c r="O281" i="17" s="1"/>
  <c r="L282" i="17"/>
  <c r="I282" i="17"/>
  <c r="I281" i="17" s="1"/>
  <c r="F282" i="17"/>
  <c r="C282" i="17"/>
  <c r="N281" i="17"/>
  <c r="M281" i="17"/>
  <c r="L281" i="17"/>
  <c r="K281" i="17"/>
  <c r="J281" i="17"/>
  <c r="H281" i="17"/>
  <c r="G281" i="17"/>
  <c r="F281" i="17"/>
  <c r="C281" i="17" s="1"/>
  <c r="E281" i="17"/>
  <c r="D281" i="17"/>
  <c r="D269" i="17" s="1"/>
  <c r="O280" i="17"/>
  <c r="L280" i="17"/>
  <c r="I280" i="17"/>
  <c r="C280" i="17" s="1"/>
  <c r="F280" i="17"/>
  <c r="O279" i="17"/>
  <c r="L279" i="17"/>
  <c r="L276" i="17" s="1"/>
  <c r="I279" i="17"/>
  <c r="F279" i="17"/>
  <c r="O278" i="17"/>
  <c r="O276" i="17" s="1"/>
  <c r="L278" i="17"/>
  <c r="I278" i="17"/>
  <c r="F278" i="17"/>
  <c r="C278" i="17"/>
  <c r="O277" i="17"/>
  <c r="L277" i="17"/>
  <c r="I277" i="17"/>
  <c r="F277" i="17"/>
  <c r="N276" i="17"/>
  <c r="M276" i="17"/>
  <c r="K276" i="17"/>
  <c r="J276" i="17"/>
  <c r="I276" i="17"/>
  <c r="H276" i="17"/>
  <c r="G276" i="17"/>
  <c r="E276" i="17"/>
  <c r="D276" i="17"/>
  <c r="O275" i="17"/>
  <c r="L275" i="17"/>
  <c r="I275" i="17"/>
  <c r="F275" i="17"/>
  <c r="C275" i="17" s="1"/>
  <c r="O274" i="17"/>
  <c r="O272" i="17" s="1"/>
  <c r="O270" i="17" s="1"/>
  <c r="O269" i="17" s="1"/>
  <c r="L274" i="17"/>
  <c r="I274" i="17"/>
  <c r="F274" i="17"/>
  <c r="C274" i="17"/>
  <c r="O273" i="17"/>
  <c r="L273" i="17"/>
  <c r="L272" i="17" s="1"/>
  <c r="I273" i="17"/>
  <c r="F273" i="17"/>
  <c r="N272" i="17"/>
  <c r="M272" i="17"/>
  <c r="K272" i="17"/>
  <c r="J272" i="17"/>
  <c r="I272" i="17"/>
  <c r="H272" i="17"/>
  <c r="G272" i="17"/>
  <c r="E272" i="17"/>
  <c r="E270" i="17" s="1"/>
  <c r="E269" i="17" s="1"/>
  <c r="D272" i="17"/>
  <c r="O271" i="17"/>
  <c r="L271" i="17"/>
  <c r="L270" i="17" s="1"/>
  <c r="L269" i="17" s="1"/>
  <c r="I271" i="17"/>
  <c r="F271" i="17"/>
  <c r="N270" i="17"/>
  <c r="K270" i="17"/>
  <c r="K269" i="17" s="1"/>
  <c r="J270" i="17"/>
  <c r="H270" i="17"/>
  <c r="G270" i="17"/>
  <c r="G269" i="17" s="1"/>
  <c r="D270" i="17"/>
  <c r="N269" i="17"/>
  <c r="J269" i="17"/>
  <c r="H269" i="17"/>
  <c r="O268" i="17"/>
  <c r="L268" i="17"/>
  <c r="I268" i="17"/>
  <c r="C268" i="17" s="1"/>
  <c r="F268" i="17"/>
  <c r="O267" i="17"/>
  <c r="L267" i="17"/>
  <c r="L264" i="17" s="1"/>
  <c r="I267" i="17"/>
  <c r="F267" i="17"/>
  <c r="O266" i="17"/>
  <c r="O264" i="17" s="1"/>
  <c r="L266" i="17"/>
  <c r="I266" i="17"/>
  <c r="F266" i="17"/>
  <c r="C266" i="17"/>
  <c r="O265" i="17"/>
  <c r="L265" i="17"/>
  <c r="I265" i="17"/>
  <c r="F265" i="17"/>
  <c r="N264" i="17"/>
  <c r="M264" i="17"/>
  <c r="K264" i="17"/>
  <c r="J264" i="17"/>
  <c r="H264" i="17"/>
  <c r="G264" i="17"/>
  <c r="E264" i="17"/>
  <c r="D264" i="17"/>
  <c r="O263" i="17"/>
  <c r="L263" i="17"/>
  <c r="I263" i="17"/>
  <c r="F263" i="17"/>
  <c r="O262" i="17"/>
  <c r="L262" i="17"/>
  <c r="I262" i="17"/>
  <c r="F262" i="17"/>
  <c r="C262" i="17"/>
  <c r="O261" i="17"/>
  <c r="L261" i="17"/>
  <c r="I261" i="17"/>
  <c r="F261" i="17"/>
  <c r="N260" i="17"/>
  <c r="M260" i="17"/>
  <c r="M259" i="17" s="1"/>
  <c r="K260" i="17"/>
  <c r="J260" i="17"/>
  <c r="I260" i="17"/>
  <c r="H260" i="17"/>
  <c r="G260" i="17"/>
  <c r="E260" i="17"/>
  <c r="D260" i="17"/>
  <c r="N259" i="17"/>
  <c r="K259" i="17"/>
  <c r="J259" i="17"/>
  <c r="H259" i="17"/>
  <c r="G259" i="17"/>
  <c r="D259" i="17"/>
  <c r="O258" i="17"/>
  <c r="L258" i="17"/>
  <c r="I258" i="17"/>
  <c r="F258" i="17"/>
  <c r="C258" i="17"/>
  <c r="O257" i="17"/>
  <c r="L257" i="17"/>
  <c r="I257" i="17"/>
  <c r="F257" i="17"/>
  <c r="C257" i="17" s="1"/>
  <c r="O256" i="17"/>
  <c r="L256" i="17"/>
  <c r="I256" i="17"/>
  <c r="I252" i="17" s="1"/>
  <c r="I251" i="17" s="1"/>
  <c r="F256" i="17"/>
  <c r="O255" i="17"/>
  <c r="L255" i="17"/>
  <c r="L252" i="17" s="1"/>
  <c r="L251" i="17" s="1"/>
  <c r="I255" i="17"/>
  <c r="F255" i="17"/>
  <c r="O254" i="17"/>
  <c r="O252" i="17" s="1"/>
  <c r="O251" i="17" s="1"/>
  <c r="L254" i="17"/>
  <c r="I254" i="17"/>
  <c r="F254" i="17"/>
  <c r="C254" i="17"/>
  <c r="O253" i="17"/>
  <c r="L253" i="17"/>
  <c r="I253" i="17"/>
  <c r="F253" i="17"/>
  <c r="N252" i="17"/>
  <c r="M252" i="17"/>
  <c r="M251" i="17" s="1"/>
  <c r="K252" i="17"/>
  <c r="J252" i="17"/>
  <c r="H252" i="17"/>
  <c r="G252" i="17"/>
  <c r="E252" i="17"/>
  <c r="E251" i="17" s="1"/>
  <c r="D252" i="17"/>
  <c r="N251" i="17"/>
  <c r="K251" i="17"/>
  <c r="J251" i="17"/>
  <c r="H251" i="17"/>
  <c r="G251" i="17"/>
  <c r="D251" i="17"/>
  <c r="O250" i="17"/>
  <c r="L250" i="17"/>
  <c r="I250" i="17"/>
  <c r="F250" i="17"/>
  <c r="C250" i="17"/>
  <c r="O249" i="17"/>
  <c r="L249" i="17"/>
  <c r="I249" i="17"/>
  <c r="F249" i="17"/>
  <c r="C249" i="17" s="1"/>
  <c r="O248" i="17"/>
  <c r="L248" i="17"/>
  <c r="I248" i="17"/>
  <c r="F248" i="17"/>
  <c r="O247" i="17"/>
  <c r="L247" i="17"/>
  <c r="L246" i="17" s="1"/>
  <c r="I247" i="17"/>
  <c r="F247" i="17"/>
  <c r="F246" i="17" s="1"/>
  <c r="O246" i="17"/>
  <c r="N246" i="17"/>
  <c r="M246" i="17"/>
  <c r="K246" i="17"/>
  <c r="J246" i="17"/>
  <c r="H246" i="17"/>
  <c r="G246" i="17"/>
  <c r="E246" i="17"/>
  <c r="D246" i="17"/>
  <c r="O245" i="17"/>
  <c r="L245" i="17"/>
  <c r="I245" i="17"/>
  <c r="F245" i="17"/>
  <c r="C245" i="17" s="1"/>
  <c r="O244" i="17"/>
  <c r="L244" i="17"/>
  <c r="I244" i="17"/>
  <c r="C244" i="17" s="1"/>
  <c r="F244" i="17"/>
  <c r="O243" i="17"/>
  <c r="L243" i="17"/>
  <c r="I243" i="17"/>
  <c r="F243" i="17"/>
  <c r="O242" i="17"/>
  <c r="O238" i="17" s="1"/>
  <c r="L242" i="17"/>
  <c r="I242" i="17"/>
  <c r="F242" i="17"/>
  <c r="C242" i="17"/>
  <c r="O241" i="17"/>
  <c r="L241" i="17"/>
  <c r="I241" i="17"/>
  <c r="F241" i="17"/>
  <c r="O240" i="17"/>
  <c r="L240" i="17"/>
  <c r="I240" i="17"/>
  <c r="F240" i="17"/>
  <c r="O239" i="17"/>
  <c r="L239" i="17"/>
  <c r="L238" i="17" s="1"/>
  <c r="I239" i="17"/>
  <c r="F239" i="17"/>
  <c r="C239" i="17" s="1"/>
  <c r="N238" i="17"/>
  <c r="M238" i="17"/>
  <c r="K238" i="17"/>
  <c r="K231" i="17" s="1"/>
  <c r="K230" i="17" s="1"/>
  <c r="J238" i="17"/>
  <c r="H238" i="17"/>
  <c r="G238" i="17"/>
  <c r="E238" i="17"/>
  <c r="D238" i="17"/>
  <c r="O237" i="17"/>
  <c r="L237" i="17"/>
  <c r="I237" i="17"/>
  <c r="F237" i="17"/>
  <c r="C237" i="17" s="1"/>
  <c r="O236" i="17"/>
  <c r="L236" i="17"/>
  <c r="I236" i="17"/>
  <c r="I235" i="17" s="1"/>
  <c r="F236" i="17"/>
  <c r="C236" i="17" s="1"/>
  <c r="O235" i="17"/>
  <c r="N235" i="17"/>
  <c r="N231" i="17" s="1"/>
  <c r="M235" i="17"/>
  <c r="L235" i="17"/>
  <c r="K235" i="17"/>
  <c r="J235" i="17"/>
  <c r="H235" i="17"/>
  <c r="G235" i="17"/>
  <c r="E235" i="17"/>
  <c r="D235" i="17"/>
  <c r="O234" i="17"/>
  <c r="O233" i="17" s="1"/>
  <c r="L234" i="17"/>
  <c r="I234" i="17"/>
  <c r="F234" i="17"/>
  <c r="C234" i="17"/>
  <c r="N233" i="17"/>
  <c r="M233" i="17"/>
  <c r="L233" i="17"/>
  <c r="K233" i="17"/>
  <c r="J233" i="17"/>
  <c r="I233" i="17"/>
  <c r="H233" i="17"/>
  <c r="H231" i="17" s="1"/>
  <c r="H230" i="17" s="1"/>
  <c r="G233" i="17"/>
  <c r="F233" i="17"/>
  <c r="E233" i="17"/>
  <c r="D233" i="17"/>
  <c r="D231" i="17" s="1"/>
  <c r="D230" i="17" s="1"/>
  <c r="O232" i="17"/>
  <c r="L232" i="17"/>
  <c r="I232" i="17"/>
  <c r="F232" i="17"/>
  <c r="M231" i="17"/>
  <c r="J231" i="17"/>
  <c r="J230" i="17" s="1"/>
  <c r="E231" i="17"/>
  <c r="O229" i="17"/>
  <c r="L229" i="17"/>
  <c r="I229" i="17"/>
  <c r="F229" i="17"/>
  <c r="C229" i="17" s="1"/>
  <c r="O228" i="17"/>
  <c r="O227" i="17" s="1"/>
  <c r="L228" i="17"/>
  <c r="I228" i="17"/>
  <c r="F228" i="17"/>
  <c r="N227" i="17"/>
  <c r="M227" i="17"/>
  <c r="L227" i="17"/>
  <c r="K227" i="17"/>
  <c r="J227" i="17"/>
  <c r="H227" i="17"/>
  <c r="G227" i="17"/>
  <c r="F227" i="17"/>
  <c r="E227" i="17"/>
  <c r="D227" i="17"/>
  <c r="O226" i="17"/>
  <c r="L226" i="17"/>
  <c r="I226" i="17"/>
  <c r="F226" i="17"/>
  <c r="C226" i="17"/>
  <c r="O225" i="17"/>
  <c r="L225" i="17"/>
  <c r="I225" i="17"/>
  <c r="F225" i="17"/>
  <c r="C225" i="17" s="1"/>
  <c r="O224" i="17"/>
  <c r="L224" i="17"/>
  <c r="I224" i="17"/>
  <c r="C224" i="17" s="1"/>
  <c r="F224" i="17"/>
  <c r="O223" i="17"/>
  <c r="L223" i="17"/>
  <c r="I223" i="17"/>
  <c r="F223" i="17"/>
  <c r="O222" i="17"/>
  <c r="L222" i="17"/>
  <c r="I222" i="17"/>
  <c r="F222" i="17"/>
  <c r="C222" i="17"/>
  <c r="O221" i="17"/>
  <c r="L221" i="17"/>
  <c r="I221" i="17"/>
  <c r="F221" i="17"/>
  <c r="C221" i="17" s="1"/>
  <c r="O220" i="17"/>
  <c r="L220" i="17"/>
  <c r="I220" i="17"/>
  <c r="C220" i="17" s="1"/>
  <c r="F220" i="17"/>
  <c r="O219" i="17"/>
  <c r="L219" i="17"/>
  <c r="I219" i="17"/>
  <c r="F219" i="17"/>
  <c r="C219" i="17" s="1"/>
  <c r="O218" i="17"/>
  <c r="L218" i="17"/>
  <c r="I218" i="17"/>
  <c r="F218" i="17"/>
  <c r="C218" i="17"/>
  <c r="O217" i="17"/>
  <c r="L217" i="17"/>
  <c r="I217" i="17"/>
  <c r="F217" i="17"/>
  <c r="N216" i="17"/>
  <c r="M216" i="17"/>
  <c r="K216" i="17"/>
  <c r="J216" i="17"/>
  <c r="I216" i="17"/>
  <c r="H216" i="17"/>
  <c r="G216" i="17"/>
  <c r="E216" i="17"/>
  <c r="E204" i="17" s="1"/>
  <c r="D216" i="17"/>
  <c r="O215" i="17"/>
  <c r="L215" i="17"/>
  <c r="I215" i="17"/>
  <c r="F215" i="17"/>
  <c r="O214" i="17"/>
  <c r="L214" i="17"/>
  <c r="I214" i="17"/>
  <c r="F214" i="17"/>
  <c r="C214" i="17"/>
  <c r="O213" i="17"/>
  <c r="L213" i="17"/>
  <c r="I213" i="17"/>
  <c r="F213" i="17"/>
  <c r="C213" i="17" s="1"/>
  <c r="O212" i="17"/>
  <c r="L212" i="17"/>
  <c r="I212" i="17"/>
  <c r="C212" i="17" s="1"/>
  <c r="F212" i="17"/>
  <c r="O211" i="17"/>
  <c r="L211" i="17"/>
  <c r="I211" i="17"/>
  <c r="F211" i="17"/>
  <c r="O210" i="17"/>
  <c r="L210" i="17"/>
  <c r="I210" i="17"/>
  <c r="F210" i="17"/>
  <c r="C210" i="17"/>
  <c r="O209" i="17"/>
  <c r="L209" i="17"/>
  <c r="I209" i="17"/>
  <c r="F209" i="17"/>
  <c r="O208" i="17"/>
  <c r="L208" i="17"/>
  <c r="I208" i="17"/>
  <c r="C208" i="17" s="1"/>
  <c r="F208" i="17"/>
  <c r="O207" i="17"/>
  <c r="L207" i="17"/>
  <c r="I207" i="17"/>
  <c r="F207" i="17"/>
  <c r="C207" i="17" s="1"/>
  <c r="O206" i="17"/>
  <c r="L206" i="17"/>
  <c r="I206" i="17"/>
  <c r="F206" i="17"/>
  <c r="C206" i="17"/>
  <c r="N205" i="17"/>
  <c r="N204" i="17" s="1"/>
  <c r="M205" i="17"/>
  <c r="L205" i="17"/>
  <c r="K205" i="17"/>
  <c r="J205" i="17"/>
  <c r="J204" i="17" s="1"/>
  <c r="H205" i="17"/>
  <c r="H204" i="17" s="1"/>
  <c r="G205" i="17"/>
  <c r="E205" i="17"/>
  <c r="D205" i="17"/>
  <c r="D204" i="17" s="1"/>
  <c r="D195" i="17" s="1"/>
  <c r="D194" i="17" s="1"/>
  <c r="M204" i="17"/>
  <c r="K204" i="17"/>
  <c r="G204" i="17"/>
  <c r="O203" i="17"/>
  <c r="L203" i="17"/>
  <c r="I203" i="17"/>
  <c r="F203" i="17"/>
  <c r="C203" i="17" s="1"/>
  <c r="O202" i="17"/>
  <c r="L202" i="17"/>
  <c r="I202" i="17"/>
  <c r="F202" i="17"/>
  <c r="C202" i="17"/>
  <c r="O201" i="17"/>
  <c r="L201" i="17"/>
  <c r="I201" i="17"/>
  <c r="F201" i="17"/>
  <c r="C201" i="17" s="1"/>
  <c r="O200" i="17"/>
  <c r="O198" i="17" s="1"/>
  <c r="O196" i="17" s="1"/>
  <c r="L200" i="17"/>
  <c r="I200" i="17"/>
  <c r="C200" i="17" s="1"/>
  <c r="F200" i="17"/>
  <c r="O199" i="17"/>
  <c r="L199" i="17"/>
  <c r="L198" i="17" s="1"/>
  <c r="I199" i="17"/>
  <c r="F199" i="17"/>
  <c r="N198" i="17"/>
  <c r="N196" i="17" s="1"/>
  <c r="N195" i="17" s="1"/>
  <c r="M198" i="17"/>
  <c r="M196" i="17" s="1"/>
  <c r="K198" i="17"/>
  <c r="J198" i="17"/>
  <c r="J196" i="17" s="1"/>
  <c r="H198" i="17"/>
  <c r="G198" i="17"/>
  <c r="G196" i="17" s="1"/>
  <c r="G195" i="17" s="1"/>
  <c r="E198" i="17"/>
  <c r="D198" i="17"/>
  <c r="O197" i="17"/>
  <c r="L197" i="17"/>
  <c r="I197" i="17"/>
  <c r="F197" i="17"/>
  <c r="K196" i="17"/>
  <c r="K195" i="17" s="1"/>
  <c r="K194" i="17" s="1"/>
  <c r="H196" i="17"/>
  <c r="E196" i="17"/>
  <c r="D196" i="17"/>
  <c r="M195" i="17"/>
  <c r="J195" i="17"/>
  <c r="H195" i="17"/>
  <c r="H194" i="17" s="1"/>
  <c r="J194" i="17"/>
  <c r="O193" i="17"/>
  <c r="O192" i="17" s="1"/>
  <c r="L193" i="17"/>
  <c r="I193" i="17"/>
  <c r="F193" i="17"/>
  <c r="F192" i="17" s="1"/>
  <c r="C193" i="17"/>
  <c r="N192" i="17"/>
  <c r="M192" i="17"/>
  <c r="L192" i="17"/>
  <c r="L191" i="17" s="1"/>
  <c r="K192" i="17"/>
  <c r="K191" i="17" s="1"/>
  <c r="J192" i="17"/>
  <c r="I192" i="17"/>
  <c r="I191" i="17" s="1"/>
  <c r="H192" i="17"/>
  <c r="G192" i="17"/>
  <c r="G191" i="17" s="1"/>
  <c r="E192" i="17"/>
  <c r="E191" i="17" s="1"/>
  <c r="E187" i="17" s="1"/>
  <c r="D192" i="17"/>
  <c r="D191" i="17" s="1"/>
  <c r="N191" i="17"/>
  <c r="M191" i="17"/>
  <c r="J191" i="17"/>
  <c r="J187" i="17" s="1"/>
  <c r="H191" i="17"/>
  <c r="F191" i="17"/>
  <c r="O190" i="17"/>
  <c r="O188" i="17" s="1"/>
  <c r="L190" i="17"/>
  <c r="I190" i="17"/>
  <c r="F190" i="17"/>
  <c r="C190" i="17"/>
  <c r="O189" i="17"/>
  <c r="L189" i="17"/>
  <c r="L188" i="17" s="1"/>
  <c r="L187" i="17" s="1"/>
  <c r="I189" i="17"/>
  <c r="F189" i="17"/>
  <c r="N188" i="17"/>
  <c r="M188" i="17"/>
  <c r="M187" i="17" s="1"/>
  <c r="K188" i="17"/>
  <c r="K187" i="17" s="1"/>
  <c r="J188" i="17"/>
  <c r="I188" i="17"/>
  <c r="H188" i="17"/>
  <c r="H187" i="17" s="1"/>
  <c r="G188" i="17"/>
  <c r="G187" i="17" s="1"/>
  <c r="E188" i="17"/>
  <c r="D188" i="17"/>
  <c r="N187" i="17"/>
  <c r="O186" i="17"/>
  <c r="L186" i="17"/>
  <c r="L184" i="17" s="1"/>
  <c r="I186" i="17"/>
  <c r="F186" i="17"/>
  <c r="O185" i="17"/>
  <c r="O184" i="17" s="1"/>
  <c r="L185" i="17"/>
  <c r="I185" i="17"/>
  <c r="F185" i="17"/>
  <c r="F184" i="17" s="1"/>
  <c r="C185" i="17"/>
  <c r="N184" i="17"/>
  <c r="M184" i="17"/>
  <c r="K184" i="17"/>
  <c r="J184" i="17"/>
  <c r="H184" i="17"/>
  <c r="G184" i="17"/>
  <c r="E184" i="17"/>
  <c r="D184" i="17"/>
  <c r="O183" i="17"/>
  <c r="L183" i="17"/>
  <c r="I183" i="17"/>
  <c r="F183" i="17"/>
  <c r="C183" i="17" s="1"/>
  <c r="O182" i="17"/>
  <c r="L182" i="17"/>
  <c r="C182" i="17" s="1"/>
  <c r="I182" i="17"/>
  <c r="F182" i="17"/>
  <c r="O181" i="17"/>
  <c r="L181" i="17"/>
  <c r="I181" i="17"/>
  <c r="F181" i="17"/>
  <c r="C181" i="17"/>
  <c r="O180" i="17"/>
  <c r="L180" i="17"/>
  <c r="I180" i="17"/>
  <c r="F180" i="17"/>
  <c r="C180" i="17" s="1"/>
  <c r="N179" i="17"/>
  <c r="N174" i="17" s="1"/>
  <c r="M179" i="17"/>
  <c r="M174" i="17" s="1"/>
  <c r="M173" i="17" s="1"/>
  <c r="L179" i="17"/>
  <c r="K179" i="17"/>
  <c r="J179" i="17"/>
  <c r="I179" i="17"/>
  <c r="H179" i="17"/>
  <c r="G179" i="17"/>
  <c r="E179" i="17"/>
  <c r="D179" i="17"/>
  <c r="O178" i="17"/>
  <c r="L178" i="17"/>
  <c r="I178" i="17"/>
  <c r="C178" i="17" s="1"/>
  <c r="F178" i="17"/>
  <c r="O177" i="17"/>
  <c r="L177" i="17"/>
  <c r="I177" i="17"/>
  <c r="F177" i="17"/>
  <c r="C177" i="17"/>
  <c r="O176" i="17"/>
  <c r="L176" i="17"/>
  <c r="I176" i="17"/>
  <c r="F176" i="17"/>
  <c r="N175" i="17"/>
  <c r="M175" i="17"/>
  <c r="L175" i="17"/>
  <c r="L174" i="17" s="1"/>
  <c r="K175" i="17"/>
  <c r="J175" i="17"/>
  <c r="J174" i="17" s="1"/>
  <c r="J173" i="17" s="1"/>
  <c r="H175" i="17"/>
  <c r="H174" i="17" s="1"/>
  <c r="H173" i="17" s="1"/>
  <c r="G175" i="17"/>
  <c r="E175" i="17"/>
  <c r="D175" i="17"/>
  <c r="D174" i="17" s="1"/>
  <c r="D173" i="17" s="1"/>
  <c r="K174" i="17"/>
  <c r="K173" i="17" s="1"/>
  <c r="G174" i="17"/>
  <c r="E174" i="17"/>
  <c r="N173" i="17"/>
  <c r="G173" i="17"/>
  <c r="O172" i="17"/>
  <c r="L172" i="17"/>
  <c r="I172" i="17"/>
  <c r="F172" i="17"/>
  <c r="C172" i="17" s="1"/>
  <c r="O171" i="17"/>
  <c r="L171" i="17"/>
  <c r="I171" i="17"/>
  <c r="F171" i="17"/>
  <c r="O170" i="17"/>
  <c r="L170" i="17"/>
  <c r="I170" i="17"/>
  <c r="F170" i="17"/>
  <c r="O169" i="17"/>
  <c r="L169" i="17"/>
  <c r="I169" i="17"/>
  <c r="F169" i="17"/>
  <c r="O168" i="17"/>
  <c r="O166" i="17" s="1"/>
  <c r="O165" i="17" s="1"/>
  <c r="L168" i="17"/>
  <c r="I168" i="17"/>
  <c r="F168" i="17"/>
  <c r="C168" i="17"/>
  <c r="O167" i="17"/>
  <c r="L167" i="17"/>
  <c r="I167" i="17"/>
  <c r="F167" i="17"/>
  <c r="N166" i="17"/>
  <c r="M166" i="17"/>
  <c r="M165" i="17" s="1"/>
  <c r="K166" i="17"/>
  <c r="J166" i="17"/>
  <c r="H166" i="17"/>
  <c r="G166" i="17"/>
  <c r="G165" i="17" s="1"/>
  <c r="E166" i="17"/>
  <c r="E165" i="17" s="1"/>
  <c r="D166" i="17"/>
  <c r="N165" i="17"/>
  <c r="K165" i="17"/>
  <c r="J165" i="17"/>
  <c r="H165" i="17"/>
  <c r="D165" i="17"/>
  <c r="O164" i="17"/>
  <c r="L164" i="17"/>
  <c r="I164" i="17"/>
  <c r="F164" i="17"/>
  <c r="O163" i="17"/>
  <c r="C163" i="17" s="1"/>
  <c r="L163" i="17"/>
  <c r="I163" i="17"/>
  <c r="F163" i="17"/>
  <c r="O162" i="17"/>
  <c r="L162" i="17"/>
  <c r="I162" i="17"/>
  <c r="F162" i="17"/>
  <c r="C162" i="17" s="1"/>
  <c r="O161" i="17"/>
  <c r="O160" i="17" s="1"/>
  <c r="L161" i="17"/>
  <c r="I161" i="17"/>
  <c r="F161" i="17"/>
  <c r="N160" i="17"/>
  <c r="M160" i="17"/>
  <c r="L160" i="17"/>
  <c r="K160" i="17"/>
  <c r="J160" i="17"/>
  <c r="H160" i="17"/>
  <c r="G160" i="17"/>
  <c r="F160" i="17"/>
  <c r="E160" i="17"/>
  <c r="D160" i="17"/>
  <c r="O159" i="17"/>
  <c r="L159" i="17"/>
  <c r="I159" i="17"/>
  <c r="F159" i="17"/>
  <c r="C159" i="17"/>
  <c r="O158" i="17"/>
  <c r="L158" i="17"/>
  <c r="I158" i="17"/>
  <c r="F158" i="17"/>
  <c r="C158" i="17" s="1"/>
  <c r="O157" i="17"/>
  <c r="L157" i="17"/>
  <c r="I157" i="17"/>
  <c r="C157" i="17" s="1"/>
  <c r="F157" i="17"/>
  <c r="O156" i="17"/>
  <c r="L156" i="17"/>
  <c r="I156" i="17"/>
  <c r="F156" i="17"/>
  <c r="O155" i="17"/>
  <c r="O151" i="17" s="1"/>
  <c r="L155" i="17"/>
  <c r="I155" i="17"/>
  <c r="F155" i="17"/>
  <c r="C155" i="17"/>
  <c r="O154" i="17"/>
  <c r="L154" i="17"/>
  <c r="I154" i="17"/>
  <c r="F154" i="17"/>
  <c r="C154" i="17" s="1"/>
  <c r="O153" i="17"/>
  <c r="L153" i="17"/>
  <c r="I153" i="17"/>
  <c r="F153" i="17"/>
  <c r="O152" i="17"/>
  <c r="L152" i="17"/>
  <c r="L151" i="17" s="1"/>
  <c r="I152" i="17"/>
  <c r="F152" i="17"/>
  <c r="F151" i="17" s="1"/>
  <c r="N151" i="17"/>
  <c r="M151" i="17"/>
  <c r="K151" i="17"/>
  <c r="J151" i="17"/>
  <c r="H151" i="17"/>
  <c r="G151" i="17"/>
  <c r="E151" i="17"/>
  <c r="D151" i="17"/>
  <c r="O150" i="17"/>
  <c r="L150" i="17"/>
  <c r="I150" i="17"/>
  <c r="F150" i="17"/>
  <c r="C150" i="17" s="1"/>
  <c r="O149" i="17"/>
  <c r="L149" i="17"/>
  <c r="I149" i="17"/>
  <c r="C149" i="17" s="1"/>
  <c r="F149" i="17"/>
  <c r="O148" i="17"/>
  <c r="L148" i="17"/>
  <c r="L144" i="17" s="1"/>
  <c r="I148" i="17"/>
  <c r="F148" i="17"/>
  <c r="O147" i="17"/>
  <c r="L147" i="17"/>
  <c r="I147" i="17"/>
  <c r="F147" i="17"/>
  <c r="C147" i="17"/>
  <c r="O146" i="17"/>
  <c r="L146" i="17"/>
  <c r="I146" i="17"/>
  <c r="F146" i="17"/>
  <c r="C146" i="17" s="1"/>
  <c r="O145" i="17"/>
  <c r="O144" i="17" s="1"/>
  <c r="L145" i="17"/>
  <c r="I145" i="17"/>
  <c r="F145" i="17"/>
  <c r="N144" i="17"/>
  <c r="M144" i="17"/>
  <c r="K144" i="17"/>
  <c r="J144" i="17"/>
  <c r="H144" i="17"/>
  <c r="G144" i="17"/>
  <c r="F144" i="17"/>
  <c r="E144" i="17"/>
  <c r="D144" i="17"/>
  <c r="O143" i="17"/>
  <c r="O141" i="17" s="1"/>
  <c r="L143" i="17"/>
  <c r="I143" i="17"/>
  <c r="F143" i="17"/>
  <c r="C143" i="17"/>
  <c r="O142" i="17"/>
  <c r="L142" i="17"/>
  <c r="L141" i="17" s="1"/>
  <c r="I142" i="17"/>
  <c r="F142" i="17"/>
  <c r="N141" i="17"/>
  <c r="M141" i="17"/>
  <c r="K141" i="17"/>
  <c r="J141" i="17"/>
  <c r="I141" i="17"/>
  <c r="H141" i="17"/>
  <c r="G141" i="17"/>
  <c r="E141" i="17"/>
  <c r="D141" i="17"/>
  <c r="O140" i="17"/>
  <c r="L140" i="17"/>
  <c r="I140" i="17"/>
  <c r="F140" i="17"/>
  <c r="O139" i="17"/>
  <c r="L139" i="17"/>
  <c r="I139" i="17"/>
  <c r="F139" i="17"/>
  <c r="C139" i="17"/>
  <c r="O138" i="17"/>
  <c r="L138" i="17"/>
  <c r="I138" i="17"/>
  <c r="F138" i="17"/>
  <c r="C138" i="17" s="1"/>
  <c r="O137" i="17"/>
  <c r="O136" i="17" s="1"/>
  <c r="L137" i="17"/>
  <c r="I137" i="17"/>
  <c r="F137" i="17"/>
  <c r="N136" i="17"/>
  <c r="N130" i="17" s="1"/>
  <c r="M136" i="17"/>
  <c r="L136" i="17"/>
  <c r="K136" i="17"/>
  <c r="J136" i="17"/>
  <c r="J130" i="17" s="1"/>
  <c r="H136" i="17"/>
  <c r="G136" i="17"/>
  <c r="F136" i="17"/>
  <c r="E136" i="17"/>
  <c r="D136" i="17"/>
  <c r="O135" i="17"/>
  <c r="O131" i="17" s="1"/>
  <c r="O130" i="17" s="1"/>
  <c r="L135" i="17"/>
  <c r="I135" i="17"/>
  <c r="F135" i="17"/>
  <c r="C135" i="17"/>
  <c r="O134" i="17"/>
  <c r="L134" i="17"/>
  <c r="I134" i="17"/>
  <c r="F134" i="17"/>
  <c r="C134" i="17" s="1"/>
  <c r="O133" i="17"/>
  <c r="L133" i="17"/>
  <c r="I133" i="17"/>
  <c r="F133" i="17"/>
  <c r="O132" i="17"/>
  <c r="L132" i="17"/>
  <c r="L131" i="17" s="1"/>
  <c r="L130" i="17" s="1"/>
  <c r="I132" i="17"/>
  <c r="F132" i="17"/>
  <c r="F131" i="17" s="1"/>
  <c r="N131" i="17"/>
  <c r="M131" i="17"/>
  <c r="M130" i="17" s="1"/>
  <c r="K131" i="17"/>
  <c r="J131" i="17"/>
  <c r="H131" i="17"/>
  <c r="G131" i="17"/>
  <c r="G130" i="17" s="1"/>
  <c r="E131" i="17"/>
  <c r="E130" i="17" s="1"/>
  <c r="D131" i="17"/>
  <c r="H130" i="17"/>
  <c r="D130" i="17"/>
  <c r="O129" i="17"/>
  <c r="O128" i="17" s="1"/>
  <c r="L129" i="17"/>
  <c r="I129" i="17"/>
  <c r="F129" i="17"/>
  <c r="N128" i="17"/>
  <c r="M128" i="17"/>
  <c r="L128" i="17"/>
  <c r="K128" i="17"/>
  <c r="J128" i="17"/>
  <c r="H128" i="17"/>
  <c r="G128" i="17"/>
  <c r="F128" i="17"/>
  <c r="E128" i="17"/>
  <c r="D128" i="17"/>
  <c r="O127" i="17"/>
  <c r="L127" i="17"/>
  <c r="I127" i="17"/>
  <c r="F127" i="17"/>
  <c r="C127" i="17"/>
  <c r="O126" i="17"/>
  <c r="L126" i="17"/>
  <c r="I126" i="17"/>
  <c r="F126" i="17"/>
  <c r="O125" i="17"/>
  <c r="L125" i="17"/>
  <c r="I125" i="17"/>
  <c r="C125" i="17" s="1"/>
  <c r="F125" i="17"/>
  <c r="O124" i="17"/>
  <c r="L124" i="17"/>
  <c r="L122" i="17" s="1"/>
  <c r="I124" i="17"/>
  <c r="F124" i="17"/>
  <c r="O123" i="17"/>
  <c r="L123" i="17"/>
  <c r="I123" i="17"/>
  <c r="I122" i="17" s="1"/>
  <c r="F123" i="17"/>
  <c r="C123" i="17"/>
  <c r="N122" i="17"/>
  <c r="M122" i="17"/>
  <c r="K122" i="17"/>
  <c r="J122" i="17"/>
  <c r="H122" i="17"/>
  <c r="G122" i="17"/>
  <c r="E122" i="17"/>
  <c r="D122" i="17"/>
  <c r="O121" i="17"/>
  <c r="L121" i="17"/>
  <c r="I121" i="17"/>
  <c r="C121" i="17" s="1"/>
  <c r="F121" i="17"/>
  <c r="O120" i="17"/>
  <c r="L120" i="17"/>
  <c r="L116" i="17" s="1"/>
  <c r="I120" i="17"/>
  <c r="F120" i="17"/>
  <c r="C120" i="17" s="1"/>
  <c r="O119" i="17"/>
  <c r="L119" i="17"/>
  <c r="I119" i="17"/>
  <c r="F119" i="17"/>
  <c r="C119" i="17"/>
  <c r="O118" i="17"/>
  <c r="L118" i="17"/>
  <c r="I118" i="17"/>
  <c r="F118" i="17"/>
  <c r="C118" i="17" s="1"/>
  <c r="O117" i="17"/>
  <c r="O116" i="17" s="1"/>
  <c r="L117" i="17"/>
  <c r="I117" i="17"/>
  <c r="F117" i="17"/>
  <c r="N116" i="17"/>
  <c r="M116" i="17"/>
  <c r="K116" i="17"/>
  <c r="J116" i="17"/>
  <c r="H116" i="17"/>
  <c r="G116" i="17"/>
  <c r="F116" i="17"/>
  <c r="E116" i="17"/>
  <c r="D116" i="17"/>
  <c r="O115" i="17"/>
  <c r="L115" i="17"/>
  <c r="I115" i="17"/>
  <c r="C115" i="17" s="1"/>
  <c r="F115" i="17"/>
  <c r="O114" i="17"/>
  <c r="L114" i="17"/>
  <c r="L112" i="17" s="1"/>
  <c r="I114" i="17"/>
  <c r="F114" i="17"/>
  <c r="O113" i="17"/>
  <c r="O112" i="17" s="1"/>
  <c r="L113" i="17"/>
  <c r="I113" i="17"/>
  <c r="I112" i="17" s="1"/>
  <c r="F113" i="17"/>
  <c r="C113" i="17"/>
  <c r="N112" i="17"/>
  <c r="M112" i="17"/>
  <c r="K112" i="17"/>
  <c r="J112" i="17"/>
  <c r="H112" i="17"/>
  <c r="G112" i="17"/>
  <c r="F112" i="17"/>
  <c r="E112" i="17"/>
  <c r="D112" i="17"/>
  <c r="O111" i="17"/>
  <c r="L111" i="17"/>
  <c r="I111" i="17"/>
  <c r="C111" i="17" s="1"/>
  <c r="F111" i="17"/>
  <c r="O110" i="17"/>
  <c r="L110" i="17"/>
  <c r="I110" i="17"/>
  <c r="F110" i="17"/>
  <c r="O109" i="17"/>
  <c r="L109" i="17"/>
  <c r="I109" i="17"/>
  <c r="F109" i="17"/>
  <c r="C109" i="17"/>
  <c r="O108" i="17"/>
  <c r="L108" i="17"/>
  <c r="I108" i="17"/>
  <c r="F108" i="17"/>
  <c r="C108" i="17" s="1"/>
  <c r="O107" i="17"/>
  <c r="L107" i="17"/>
  <c r="I107" i="17"/>
  <c r="F107" i="17"/>
  <c r="C107" i="17"/>
  <c r="O106" i="17"/>
  <c r="L106" i="17"/>
  <c r="I106" i="17"/>
  <c r="F106" i="17"/>
  <c r="C106" i="17" s="1"/>
  <c r="O105" i="17"/>
  <c r="L105" i="17"/>
  <c r="I105" i="17"/>
  <c r="F105" i="17"/>
  <c r="O104" i="17"/>
  <c r="L104" i="17"/>
  <c r="L103" i="17" s="1"/>
  <c r="I104" i="17"/>
  <c r="F104" i="17"/>
  <c r="N103" i="17"/>
  <c r="M103" i="17"/>
  <c r="K103" i="17"/>
  <c r="J103" i="17"/>
  <c r="H103" i="17"/>
  <c r="G103" i="17"/>
  <c r="E103" i="17"/>
  <c r="D103" i="17"/>
  <c r="O102" i="17"/>
  <c r="L102" i="17"/>
  <c r="I102" i="17"/>
  <c r="F102" i="17"/>
  <c r="C102" i="17" s="1"/>
  <c r="O101" i="17"/>
  <c r="L101" i="17"/>
  <c r="I101" i="17"/>
  <c r="F101" i="17"/>
  <c r="O100" i="17"/>
  <c r="L100" i="17"/>
  <c r="I100" i="17"/>
  <c r="F100" i="17"/>
  <c r="O99" i="17"/>
  <c r="L99" i="17"/>
  <c r="I99" i="17"/>
  <c r="C99" i="17" s="1"/>
  <c r="F99" i="17"/>
  <c r="O98" i="17"/>
  <c r="L98" i="17"/>
  <c r="I98" i="17"/>
  <c r="F98" i="17"/>
  <c r="O97" i="17"/>
  <c r="O95" i="17" s="1"/>
  <c r="L97" i="17"/>
  <c r="I97" i="17"/>
  <c r="F97" i="17"/>
  <c r="C97" i="17"/>
  <c r="O96" i="17"/>
  <c r="L96" i="17"/>
  <c r="I96" i="17"/>
  <c r="F96" i="17"/>
  <c r="N95" i="17"/>
  <c r="M95" i="17"/>
  <c r="K95" i="17"/>
  <c r="J95" i="17"/>
  <c r="H95" i="17"/>
  <c r="G95" i="17"/>
  <c r="G83" i="17" s="1"/>
  <c r="G75" i="17" s="1"/>
  <c r="E95" i="17"/>
  <c r="D95" i="17"/>
  <c r="O94" i="17"/>
  <c r="L94" i="17"/>
  <c r="I94" i="17"/>
  <c r="F94" i="17"/>
  <c r="O93" i="17"/>
  <c r="O89" i="17" s="1"/>
  <c r="L93" i="17"/>
  <c r="I93" i="17"/>
  <c r="I89" i="17" s="1"/>
  <c r="F93" i="17"/>
  <c r="C93" i="17"/>
  <c r="O92" i="17"/>
  <c r="L92" i="17"/>
  <c r="I92" i="17"/>
  <c r="F92" i="17"/>
  <c r="C92" i="17" s="1"/>
  <c r="O91" i="17"/>
  <c r="L91" i="17"/>
  <c r="I91" i="17"/>
  <c r="F91" i="17"/>
  <c r="C91" i="17"/>
  <c r="O90" i="17"/>
  <c r="L90" i="17"/>
  <c r="I90" i="17"/>
  <c r="F90" i="17"/>
  <c r="N89" i="17"/>
  <c r="M89" i="17"/>
  <c r="M83" i="17" s="1"/>
  <c r="M75" i="17" s="1"/>
  <c r="K89" i="17"/>
  <c r="K83" i="17" s="1"/>
  <c r="J89" i="17"/>
  <c r="H89" i="17"/>
  <c r="G89" i="17"/>
  <c r="E89" i="17"/>
  <c r="D89" i="17"/>
  <c r="O88" i="17"/>
  <c r="L88" i="17"/>
  <c r="L84" i="17" s="1"/>
  <c r="I88" i="17"/>
  <c r="F88" i="17"/>
  <c r="O87" i="17"/>
  <c r="L87" i="17"/>
  <c r="I87" i="17"/>
  <c r="F87" i="17"/>
  <c r="C87" i="17"/>
  <c r="O86" i="17"/>
  <c r="L86" i="17"/>
  <c r="I86" i="17"/>
  <c r="F86" i="17"/>
  <c r="C86" i="17" s="1"/>
  <c r="O85" i="17"/>
  <c r="O84" i="17" s="1"/>
  <c r="L85" i="17"/>
  <c r="I85" i="17"/>
  <c r="F85" i="17"/>
  <c r="N84" i="17"/>
  <c r="M84" i="17"/>
  <c r="K84" i="17"/>
  <c r="J84" i="17"/>
  <c r="H84" i="17"/>
  <c r="H83" i="17" s="1"/>
  <c r="G84" i="17"/>
  <c r="E84" i="17"/>
  <c r="D84" i="17"/>
  <c r="D83" i="17" s="1"/>
  <c r="E83" i="17"/>
  <c r="O82" i="17"/>
  <c r="L82" i="17"/>
  <c r="L80" i="17" s="1"/>
  <c r="I82" i="17"/>
  <c r="F82" i="17"/>
  <c r="O81" i="17"/>
  <c r="O80" i="17" s="1"/>
  <c r="L81" i="17"/>
  <c r="I81" i="17"/>
  <c r="I80" i="17" s="1"/>
  <c r="F81" i="17"/>
  <c r="C81" i="17"/>
  <c r="N80" i="17"/>
  <c r="N76" i="17" s="1"/>
  <c r="M80" i="17"/>
  <c r="K80" i="17"/>
  <c r="J80" i="17"/>
  <c r="H80" i="17"/>
  <c r="G80" i="17"/>
  <c r="F80" i="17"/>
  <c r="E80" i="17"/>
  <c r="D80" i="17"/>
  <c r="O79" i="17"/>
  <c r="L79" i="17"/>
  <c r="I79" i="17"/>
  <c r="C79" i="17" s="1"/>
  <c r="F79" i="17"/>
  <c r="O78" i="17"/>
  <c r="L78" i="17"/>
  <c r="L77" i="17" s="1"/>
  <c r="I78" i="17"/>
  <c r="F78" i="17"/>
  <c r="O77" i="17"/>
  <c r="O76" i="17" s="1"/>
  <c r="N77" i="17"/>
  <c r="M77" i="17"/>
  <c r="M76" i="17" s="1"/>
  <c r="K77" i="17"/>
  <c r="K76" i="17" s="1"/>
  <c r="J77" i="17"/>
  <c r="I77" i="17"/>
  <c r="H77" i="17"/>
  <c r="G77" i="17"/>
  <c r="G76" i="17" s="1"/>
  <c r="E77" i="17"/>
  <c r="E76" i="17" s="1"/>
  <c r="E75" i="17" s="1"/>
  <c r="D77" i="17"/>
  <c r="L76" i="17"/>
  <c r="J76" i="17"/>
  <c r="H76" i="17"/>
  <c r="D76" i="17"/>
  <c r="D75" i="17" s="1"/>
  <c r="O74" i="17"/>
  <c r="L74" i="17"/>
  <c r="I74" i="17"/>
  <c r="F74" i="17"/>
  <c r="O73" i="17"/>
  <c r="L73" i="17"/>
  <c r="I73" i="17"/>
  <c r="I69" i="17" s="1"/>
  <c r="F73" i="17"/>
  <c r="C73" i="17"/>
  <c r="O72" i="17"/>
  <c r="L72" i="17"/>
  <c r="I72" i="17"/>
  <c r="F72" i="17"/>
  <c r="C72" i="17" s="1"/>
  <c r="O71" i="17"/>
  <c r="L71" i="17"/>
  <c r="C71" i="17" s="1"/>
  <c r="I71" i="17"/>
  <c r="F71" i="17"/>
  <c r="O70" i="17"/>
  <c r="O69" i="17" s="1"/>
  <c r="O67" i="17" s="1"/>
  <c r="L70" i="17"/>
  <c r="I70" i="17"/>
  <c r="F70" i="17"/>
  <c r="C70" i="17"/>
  <c r="N69" i="17"/>
  <c r="M69" i="17"/>
  <c r="L69" i="17"/>
  <c r="K69" i="17"/>
  <c r="J69" i="17"/>
  <c r="H69" i="17"/>
  <c r="H67" i="17" s="1"/>
  <c r="G69" i="17"/>
  <c r="E69" i="17"/>
  <c r="E67" i="17" s="1"/>
  <c r="D69" i="17"/>
  <c r="D67" i="17" s="1"/>
  <c r="O68" i="17"/>
  <c r="L68" i="17"/>
  <c r="L67" i="17" s="1"/>
  <c r="I68" i="17"/>
  <c r="F68" i="17"/>
  <c r="N67" i="17"/>
  <c r="M67" i="17"/>
  <c r="K67" i="17"/>
  <c r="J67" i="17"/>
  <c r="I67" i="17"/>
  <c r="G67" i="17"/>
  <c r="O66" i="17"/>
  <c r="L66" i="17"/>
  <c r="I66" i="17"/>
  <c r="F66" i="17"/>
  <c r="C66" i="17" s="1"/>
  <c r="O65" i="17"/>
  <c r="L65" i="17"/>
  <c r="I65" i="17"/>
  <c r="C65" i="17" s="1"/>
  <c r="F65" i="17"/>
  <c r="O64" i="17"/>
  <c r="L64" i="17"/>
  <c r="I64" i="17"/>
  <c r="F64" i="17"/>
  <c r="O63" i="17"/>
  <c r="L63" i="17"/>
  <c r="L58" i="17" s="1"/>
  <c r="I63" i="17"/>
  <c r="F63" i="17"/>
  <c r="O62" i="17"/>
  <c r="L62" i="17"/>
  <c r="I62" i="17"/>
  <c r="F62" i="17"/>
  <c r="C62" i="17"/>
  <c r="O61" i="17"/>
  <c r="L61" i="17"/>
  <c r="I61" i="17"/>
  <c r="F61" i="17"/>
  <c r="C61" i="17" s="1"/>
  <c r="O60" i="17"/>
  <c r="L60" i="17"/>
  <c r="I60" i="17"/>
  <c r="F60" i="17"/>
  <c r="F58" i="17" s="1"/>
  <c r="O59" i="17"/>
  <c r="O58" i="17" s="1"/>
  <c r="L59" i="17"/>
  <c r="I59" i="17"/>
  <c r="F59" i="17"/>
  <c r="N58" i="17"/>
  <c r="M58" i="17"/>
  <c r="K58" i="17"/>
  <c r="J58" i="17"/>
  <c r="H58" i="17"/>
  <c r="G58" i="17"/>
  <c r="E58" i="17"/>
  <c r="D58" i="17"/>
  <c r="O57" i="17"/>
  <c r="L57" i="17"/>
  <c r="I57" i="17"/>
  <c r="F57" i="17"/>
  <c r="C57" i="17" s="1"/>
  <c r="O56" i="17"/>
  <c r="O55" i="17" s="1"/>
  <c r="O54" i="17" s="1"/>
  <c r="L56" i="17"/>
  <c r="I56" i="17"/>
  <c r="I55" i="17" s="1"/>
  <c r="F56" i="17"/>
  <c r="C56" i="17"/>
  <c r="N55" i="17"/>
  <c r="M55" i="17"/>
  <c r="L55" i="17"/>
  <c r="K55" i="17"/>
  <c r="J55" i="17"/>
  <c r="H55" i="17"/>
  <c r="H54" i="17" s="1"/>
  <c r="H53" i="17" s="1"/>
  <c r="G55" i="17"/>
  <c r="F55" i="17"/>
  <c r="E55" i="17"/>
  <c r="D55" i="17"/>
  <c r="D54" i="17" s="1"/>
  <c r="D53" i="17" s="1"/>
  <c r="M54" i="17"/>
  <c r="M53" i="17" s="1"/>
  <c r="M52" i="17" s="1"/>
  <c r="K54" i="17"/>
  <c r="K53" i="17" s="1"/>
  <c r="G54" i="17"/>
  <c r="G53" i="17" s="1"/>
  <c r="G52" i="17" s="1"/>
  <c r="E54" i="17"/>
  <c r="O47" i="17"/>
  <c r="C47" i="17"/>
  <c r="O46" i="17"/>
  <c r="O45" i="17" s="1"/>
  <c r="C46" i="17"/>
  <c r="N45" i="17"/>
  <c r="M45" i="17"/>
  <c r="L44" i="17"/>
  <c r="I44" i="17"/>
  <c r="F44" i="17"/>
  <c r="L43" i="17"/>
  <c r="K43" i="17"/>
  <c r="J43" i="17"/>
  <c r="H43" i="17"/>
  <c r="G43" i="17"/>
  <c r="F43" i="17"/>
  <c r="E43" i="17"/>
  <c r="D43" i="17"/>
  <c r="F42" i="17"/>
  <c r="F41" i="17" s="1"/>
  <c r="C41" i="17" s="1"/>
  <c r="C42" i="17"/>
  <c r="E41" i="17"/>
  <c r="D41" i="17"/>
  <c r="L40" i="17"/>
  <c r="C40" i="17"/>
  <c r="L39" i="17"/>
  <c r="C39" i="17"/>
  <c r="L38" i="17"/>
  <c r="C38" i="17"/>
  <c r="L37" i="17"/>
  <c r="L36" i="17" s="1"/>
  <c r="C36" i="17" s="1"/>
  <c r="C37" i="17"/>
  <c r="K36" i="17"/>
  <c r="J36" i="17"/>
  <c r="L35" i="17"/>
  <c r="C35" i="17"/>
  <c r="L34" i="17"/>
  <c r="L33" i="17" s="1"/>
  <c r="C33" i="17" s="1"/>
  <c r="C34" i="17"/>
  <c r="K33" i="17"/>
  <c r="J33" i="17"/>
  <c r="L32" i="17"/>
  <c r="C32" i="17"/>
  <c r="L31" i="17"/>
  <c r="K31" i="17"/>
  <c r="J31" i="17"/>
  <c r="C31" i="17"/>
  <c r="L30" i="17"/>
  <c r="C30" i="17"/>
  <c r="L29" i="17"/>
  <c r="C29" i="17"/>
  <c r="L28" i="17"/>
  <c r="L27" i="17" s="1"/>
  <c r="C28" i="17"/>
  <c r="K27" i="17"/>
  <c r="K26" i="17" s="1"/>
  <c r="J27" i="17"/>
  <c r="J26" i="17"/>
  <c r="F25" i="17"/>
  <c r="C25" i="17"/>
  <c r="I24" i="17"/>
  <c r="F24" i="17"/>
  <c r="C24" i="17" s="1"/>
  <c r="O23" i="17"/>
  <c r="O21" i="17" s="1"/>
  <c r="L23" i="17"/>
  <c r="I23" i="17"/>
  <c r="F23" i="17"/>
  <c r="C23" i="17"/>
  <c r="O22" i="17"/>
  <c r="L22" i="17"/>
  <c r="L21" i="17" s="1"/>
  <c r="I22" i="17"/>
  <c r="F22" i="17"/>
  <c r="N21" i="17"/>
  <c r="N289" i="17" s="1"/>
  <c r="N288" i="17" s="1"/>
  <c r="M21" i="17"/>
  <c r="K21" i="17"/>
  <c r="K289" i="17" s="1"/>
  <c r="K288" i="17" s="1"/>
  <c r="J21" i="17"/>
  <c r="J289" i="17" s="1"/>
  <c r="J288" i="17" s="1"/>
  <c r="I21" i="17"/>
  <c r="H21" i="17"/>
  <c r="H289" i="17" s="1"/>
  <c r="H288" i="17" s="1"/>
  <c r="G21" i="17"/>
  <c r="G289" i="17" s="1"/>
  <c r="G288" i="17" s="1"/>
  <c r="E21" i="17"/>
  <c r="D21" i="17"/>
  <c r="D289" i="17" s="1"/>
  <c r="D288" i="17" s="1"/>
  <c r="N20" i="17"/>
  <c r="J20" i="17"/>
  <c r="H20" i="17"/>
  <c r="D20" i="17"/>
  <c r="O298" i="16"/>
  <c r="L298" i="16"/>
  <c r="I298" i="16"/>
  <c r="F298" i="16"/>
  <c r="C298" i="16"/>
  <c r="O297" i="16"/>
  <c r="L297" i="16"/>
  <c r="I297" i="16"/>
  <c r="F297" i="16"/>
  <c r="O296" i="16"/>
  <c r="L296" i="16"/>
  <c r="I296" i="16"/>
  <c r="C296" i="16" s="1"/>
  <c r="F296" i="16"/>
  <c r="O295" i="16"/>
  <c r="L295" i="16"/>
  <c r="I295" i="16"/>
  <c r="F295" i="16"/>
  <c r="C295" i="16" s="1"/>
  <c r="O294" i="16"/>
  <c r="L294" i="16"/>
  <c r="I294" i="16"/>
  <c r="F294" i="16"/>
  <c r="C294" i="16"/>
  <c r="O293" i="16"/>
  <c r="L293" i="16"/>
  <c r="I293" i="16"/>
  <c r="F293" i="16"/>
  <c r="C293" i="16" s="1"/>
  <c r="O292" i="16"/>
  <c r="L292" i="16"/>
  <c r="I292" i="16"/>
  <c r="F292" i="16"/>
  <c r="O291" i="16"/>
  <c r="L291" i="16"/>
  <c r="I291" i="16"/>
  <c r="F291" i="16"/>
  <c r="F290" i="16" s="1"/>
  <c r="O290" i="16"/>
  <c r="N290" i="16"/>
  <c r="M290" i="16"/>
  <c r="K290" i="16"/>
  <c r="J290" i="16"/>
  <c r="H290" i="16"/>
  <c r="G290" i="16"/>
  <c r="E290" i="16"/>
  <c r="D290" i="16"/>
  <c r="O285" i="16"/>
  <c r="L285" i="16"/>
  <c r="I285" i="16"/>
  <c r="F285" i="16"/>
  <c r="C285" i="16" s="1"/>
  <c r="O284" i="16"/>
  <c r="O283" i="16" s="1"/>
  <c r="L284" i="16"/>
  <c r="I284" i="16"/>
  <c r="F284" i="16"/>
  <c r="N283" i="16"/>
  <c r="M283" i="16"/>
  <c r="L283" i="16"/>
  <c r="K283" i="16"/>
  <c r="J283" i="16"/>
  <c r="H283" i="16"/>
  <c r="G283" i="16"/>
  <c r="F283" i="16"/>
  <c r="E283" i="16"/>
  <c r="D283" i="16"/>
  <c r="O282" i="16"/>
  <c r="O281" i="16" s="1"/>
  <c r="L282" i="16"/>
  <c r="I282" i="16"/>
  <c r="I281" i="16" s="1"/>
  <c r="F282" i="16"/>
  <c r="C282" i="16"/>
  <c r="N281" i="16"/>
  <c r="M281" i="16"/>
  <c r="L281" i="16"/>
  <c r="K281" i="16"/>
  <c r="J281" i="16"/>
  <c r="H281" i="16"/>
  <c r="G281" i="16"/>
  <c r="F281" i="16"/>
  <c r="E281" i="16"/>
  <c r="D281" i="16"/>
  <c r="O280" i="16"/>
  <c r="L280" i="16"/>
  <c r="I280" i="16"/>
  <c r="C280" i="16" s="1"/>
  <c r="F280" i="16"/>
  <c r="O279" i="16"/>
  <c r="L279" i="16"/>
  <c r="I279" i="16"/>
  <c r="F279" i="16"/>
  <c r="C279" i="16" s="1"/>
  <c r="O278" i="16"/>
  <c r="O276" i="16" s="1"/>
  <c r="L278" i="16"/>
  <c r="I278" i="16"/>
  <c r="F278" i="16"/>
  <c r="C278" i="16"/>
  <c r="O277" i="16"/>
  <c r="L277" i="16"/>
  <c r="L276" i="16" s="1"/>
  <c r="I277" i="16"/>
  <c r="F277" i="16"/>
  <c r="N276" i="16"/>
  <c r="M276" i="16"/>
  <c r="K276" i="16"/>
  <c r="J276" i="16"/>
  <c r="I276" i="16"/>
  <c r="H276" i="16"/>
  <c r="G276" i="16"/>
  <c r="E276" i="16"/>
  <c r="D276" i="16"/>
  <c r="O275" i="16"/>
  <c r="L275" i="16"/>
  <c r="I275" i="16"/>
  <c r="F275" i="16"/>
  <c r="O274" i="16"/>
  <c r="O272" i="16" s="1"/>
  <c r="O270" i="16" s="1"/>
  <c r="O269" i="16" s="1"/>
  <c r="L274" i="16"/>
  <c r="I274" i="16"/>
  <c r="F274" i="16"/>
  <c r="C274" i="16"/>
  <c r="O273" i="16"/>
  <c r="L273" i="16"/>
  <c r="L272" i="16" s="1"/>
  <c r="I273" i="16"/>
  <c r="F273" i="16"/>
  <c r="N272" i="16"/>
  <c r="M272" i="16"/>
  <c r="K272" i="16"/>
  <c r="J272" i="16"/>
  <c r="I272" i="16"/>
  <c r="H272" i="16"/>
  <c r="H270" i="16" s="1"/>
  <c r="H269" i="16" s="1"/>
  <c r="G272" i="16"/>
  <c r="E272" i="16"/>
  <c r="E270" i="16" s="1"/>
  <c r="E269" i="16" s="1"/>
  <c r="D272" i="16"/>
  <c r="D270" i="16" s="1"/>
  <c r="O271" i="16"/>
  <c r="L271" i="16"/>
  <c r="I271" i="16"/>
  <c r="F271" i="16"/>
  <c r="N270" i="16"/>
  <c r="K270" i="16"/>
  <c r="K269" i="16" s="1"/>
  <c r="K286" i="16" s="1"/>
  <c r="J270" i="16"/>
  <c r="G270" i="16"/>
  <c r="G269" i="16" s="1"/>
  <c r="N269" i="16"/>
  <c r="J269" i="16"/>
  <c r="D269" i="16"/>
  <c r="O268" i="16"/>
  <c r="L268" i="16"/>
  <c r="I268" i="16"/>
  <c r="C268" i="16" s="1"/>
  <c r="F268" i="16"/>
  <c r="O267" i="16"/>
  <c r="L267" i="16"/>
  <c r="I267" i="16"/>
  <c r="F267" i="16"/>
  <c r="C267" i="16" s="1"/>
  <c r="O266" i="16"/>
  <c r="O264" i="16" s="1"/>
  <c r="L266" i="16"/>
  <c r="I266" i="16"/>
  <c r="F266" i="16"/>
  <c r="C266" i="16"/>
  <c r="O265" i="16"/>
  <c r="L265" i="16"/>
  <c r="I265" i="16"/>
  <c r="F265" i="16"/>
  <c r="N264" i="16"/>
  <c r="M264" i="16"/>
  <c r="K264" i="16"/>
  <c r="J264" i="16"/>
  <c r="I264" i="16"/>
  <c r="H264" i="16"/>
  <c r="G264" i="16"/>
  <c r="E264" i="16"/>
  <c r="D264" i="16"/>
  <c r="O263" i="16"/>
  <c r="L263" i="16"/>
  <c r="I263" i="16"/>
  <c r="F263" i="16"/>
  <c r="O262" i="16"/>
  <c r="O260" i="16" s="1"/>
  <c r="L262" i="16"/>
  <c r="I262" i="16"/>
  <c r="F262" i="16"/>
  <c r="C262" i="16"/>
  <c r="O261" i="16"/>
  <c r="L261" i="16"/>
  <c r="I261" i="16"/>
  <c r="F261" i="16"/>
  <c r="N260" i="16"/>
  <c r="M260" i="16"/>
  <c r="M259" i="16" s="1"/>
  <c r="K260" i="16"/>
  <c r="K259" i="16" s="1"/>
  <c r="J260" i="16"/>
  <c r="I260" i="16"/>
  <c r="I259" i="16" s="1"/>
  <c r="H260" i="16"/>
  <c r="G260" i="16"/>
  <c r="G259" i="16" s="1"/>
  <c r="E260" i="16"/>
  <c r="D260" i="16"/>
  <c r="N259" i="16"/>
  <c r="J259" i="16"/>
  <c r="H259" i="16"/>
  <c r="D259" i="16"/>
  <c r="O258" i="16"/>
  <c r="L258" i="16"/>
  <c r="I258" i="16"/>
  <c r="F258" i="16"/>
  <c r="C258" i="16"/>
  <c r="O257" i="16"/>
  <c r="L257" i="16"/>
  <c r="I257" i="16"/>
  <c r="F257" i="16"/>
  <c r="C257" i="16" s="1"/>
  <c r="O256" i="16"/>
  <c r="L256" i="16"/>
  <c r="I256" i="16"/>
  <c r="C256" i="16" s="1"/>
  <c r="F256" i="16"/>
  <c r="O255" i="16"/>
  <c r="L255" i="16"/>
  <c r="I255" i="16"/>
  <c r="F255" i="16"/>
  <c r="O254" i="16"/>
  <c r="O252" i="16" s="1"/>
  <c r="L254" i="16"/>
  <c r="I254" i="16"/>
  <c r="F254" i="16"/>
  <c r="C254" i="16"/>
  <c r="O253" i="16"/>
  <c r="L253" i="16"/>
  <c r="I253" i="16"/>
  <c r="F253" i="16"/>
  <c r="N252" i="16"/>
  <c r="M252" i="16"/>
  <c r="M251" i="16" s="1"/>
  <c r="K252" i="16"/>
  <c r="K251" i="16" s="1"/>
  <c r="J252" i="16"/>
  <c r="I252" i="16"/>
  <c r="I251" i="16" s="1"/>
  <c r="H252" i="16"/>
  <c r="G252" i="16"/>
  <c r="G251" i="16" s="1"/>
  <c r="E252" i="16"/>
  <c r="E251" i="16" s="1"/>
  <c r="D252" i="16"/>
  <c r="N251" i="16"/>
  <c r="J251" i="16"/>
  <c r="H251" i="16"/>
  <c r="D251" i="16"/>
  <c r="O250" i="16"/>
  <c r="O246" i="16" s="1"/>
  <c r="L250" i="16"/>
  <c r="I250" i="16"/>
  <c r="F250" i="16"/>
  <c r="C250" i="16"/>
  <c r="O249" i="16"/>
  <c r="L249" i="16"/>
  <c r="I249" i="16"/>
  <c r="F249" i="16"/>
  <c r="C249" i="16" s="1"/>
  <c r="O248" i="16"/>
  <c r="L248" i="16"/>
  <c r="I248" i="16"/>
  <c r="F248" i="16"/>
  <c r="O247" i="16"/>
  <c r="L247" i="16"/>
  <c r="L246" i="16" s="1"/>
  <c r="I247" i="16"/>
  <c r="F247" i="16"/>
  <c r="F246" i="16" s="1"/>
  <c r="N246" i="16"/>
  <c r="M246" i="16"/>
  <c r="K246" i="16"/>
  <c r="J246" i="16"/>
  <c r="H246" i="16"/>
  <c r="G246" i="16"/>
  <c r="E246" i="16"/>
  <c r="D246" i="16"/>
  <c r="O245" i="16"/>
  <c r="L245" i="16"/>
  <c r="I245" i="16"/>
  <c r="F245" i="16"/>
  <c r="C245" i="16" s="1"/>
  <c r="O244" i="16"/>
  <c r="L244" i="16"/>
  <c r="I244" i="16"/>
  <c r="C244" i="16" s="1"/>
  <c r="F244" i="16"/>
  <c r="O243" i="16"/>
  <c r="L243" i="16"/>
  <c r="I243" i="16"/>
  <c r="F243" i="16"/>
  <c r="C243" i="16" s="1"/>
  <c r="O242" i="16"/>
  <c r="L242" i="16"/>
  <c r="I242" i="16"/>
  <c r="F242" i="16"/>
  <c r="C242" i="16"/>
  <c r="O241" i="16"/>
  <c r="L241" i="16"/>
  <c r="I241" i="16"/>
  <c r="F241" i="16"/>
  <c r="C241" i="16" s="1"/>
  <c r="O240" i="16"/>
  <c r="L240" i="16"/>
  <c r="I240" i="16"/>
  <c r="F240" i="16"/>
  <c r="O239" i="16"/>
  <c r="L239" i="16"/>
  <c r="I239" i="16"/>
  <c r="F239" i="16"/>
  <c r="F238" i="16" s="1"/>
  <c r="O238" i="16"/>
  <c r="N238" i="16"/>
  <c r="M238" i="16"/>
  <c r="M231" i="16" s="1"/>
  <c r="M230" i="16" s="1"/>
  <c r="K238" i="16"/>
  <c r="J238" i="16"/>
  <c r="H238" i="16"/>
  <c r="G238" i="16"/>
  <c r="E238" i="16"/>
  <c r="E231" i="16" s="1"/>
  <c r="D238" i="16"/>
  <c r="O237" i="16"/>
  <c r="L237" i="16"/>
  <c r="I237" i="16"/>
  <c r="F237" i="16"/>
  <c r="C237" i="16" s="1"/>
  <c r="O236" i="16"/>
  <c r="O235" i="16" s="1"/>
  <c r="L236" i="16"/>
  <c r="I236" i="16"/>
  <c r="F236" i="16"/>
  <c r="N235" i="16"/>
  <c r="N231" i="16" s="1"/>
  <c r="N230" i="16" s="1"/>
  <c r="M235" i="16"/>
  <c r="L235" i="16"/>
  <c r="K235" i="16"/>
  <c r="J235" i="16"/>
  <c r="J231" i="16" s="1"/>
  <c r="J230" i="16" s="1"/>
  <c r="H235" i="16"/>
  <c r="G235" i="16"/>
  <c r="F235" i="16"/>
  <c r="E235" i="16"/>
  <c r="D235" i="16"/>
  <c r="O234" i="16"/>
  <c r="O233" i="16" s="1"/>
  <c r="L234" i="16"/>
  <c r="I234" i="16"/>
  <c r="I233" i="16" s="1"/>
  <c r="F234" i="16"/>
  <c r="C234" i="16"/>
  <c r="N233" i="16"/>
  <c r="M233" i="16"/>
  <c r="L233" i="16"/>
  <c r="K233" i="16"/>
  <c r="K231" i="16" s="1"/>
  <c r="K230" i="16" s="1"/>
  <c r="J233" i="16"/>
  <c r="H233" i="16"/>
  <c r="H231" i="16" s="1"/>
  <c r="H230" i="16" s="1"/>
  <c r="G233" i="16"/>
  <c r="F233" i="16"/>
  <c r="E233" i="16"/>
  <c r="D233" i="16"/>
  <c r="D231" i="16" s="1"/>
  <c r="D230" i="16" s="1"/>
  <c r="O232" i="16"/>
  <c r="L232" i="16"/>
  <c r="I232" i="16"/>
  <c r="F232" i="16"/>
  <c r="O229" i="16"/>
  <c r="L229" i="16"/>
  <c r="I229" i="16"/>
  <c r="F229" i="16"/>
  <c r="C229" i="16" s="1"/>
  <c r="O228" i="16"/>
  <c r="O227" i="16" s="1"/>
  <c r="L228" i="16"/>
  <c r="I228" i="16"/>
  <c r="F228" i="16"/>
  <c r="N227" i="16"/>
  <c r="M227" i="16"/>
  <c r="L227" i="16"/>
  <c r="K227" i="16"/>
  <c r="J227" i="16"/>
  <c r="H227" i="16"/>
  <c r="G227" i="16"/>
  <c r="F227" i="16"/>
  <c r="E227" i="16"/>
  <c r="D227" i="16"/>
  <c r="O226" i="16"/>
  <c r="L226" i="16"/>
  <c r="I226" i="16"/>
  <c r="F226" i="16"/>
  <c r="C226" i="16"/>
  <c r="O225" i="16"/>
  <c r="L225" i="16"/>
  <c r="I225" i="16"/>
  <c r="F225" i="16"/>
  <c r="C225" i="16" s="1"/>
  <c r="O224" i="16"/>
  <c r="L224" i="16"/>
  <c r="I224" i="16"/>
  <c r="C224" i="16" s="1"/>
  <c r="F224" i="16"/>
  <c r="O223" i="16"/>
  <c r="L223" i="16"/>
  <c r="I223" i="16"/>
  <c r="F223" i="16"/>
  <c r="O222" i="16"/>
  <c r="L222" i="16"/>
  <c r="I222" i="16"/>
  <c r="F222" i="16"/>
  <c r="C222" i="16"/>
  <c r="O221" i="16"/>
  <c r="L221" i="16"/>
  <c r="I221" i="16"/>
  <c r="F221" i="16"/>
  <c r="C221" i="16" s="1"/>
  <c r="O220" i="16"/>
  <c r="L220" i="16"/>
  <c r="I220" i="16"/>
  <c r="C220" i="16" s="1"/>
  <c r="F220" i="16"/>
  <c r="O219" i="16"/>
  <c r="L219" i="16"/>
  <c r="I219" i="16"/>
  <c r="F219" i="16"/>
  <c r="O218" i="16"/>
  <c r="O216" i="16" s="1"/>
  <c r="L218" i="16"/>
  <c r="I218" i="16"/>
  <c r="F218" i="16"/>
  <c r="C218" i="16"/>
  <c r="O217" i="16"/>
  <c r="L217" i="16"/>
  <c r="I217" i="16"/>
  <c r="F217" i="16"/>
  <c r="N216" i="16"/>
  <c r="M216" i="16"/>
  <c r="K216" i="16"/>
  <c r="J216" i="16"/>
  <c r="H216" i="16"/>
  <c r="G216" i="16"/>
  <c r="E216" i="16"/>
  <c r="E204" i="16" s="1"/>
  <c r="D216" i="16"/>
  <c r="O215" i="16"/>
  <c r="L215" i="16"/>
  <c r="I215" i="16"/>
  <c r="F215" i="16"/>
  <c r="C215" i="16" s="1"/>
  <c r="O214" i="16"/>
  <c r="L214" i="16"/>
  <c r="I214" i="16"/>
  <c r="F214" i="16"/>
  <c r="C214" i="16"/>
  <c r="O213" i="16"/>
  <c r="L213" i="16"/>
  <c r="I213" i="16"/>
  <c r="F213" i="16"/>
  <c r="C213" i="16" s="1"/>
  <c r="O212" i="16"/>
  <c r="L212" i="16"/>
  <c r="I212" i="16"/>
  <c r="C212" i="16" s="1"/>
  <c r="F212" i="16"/>
  <c r="O211" i="16"/>
  <c r="L211" i="16"/>
  <c r="I211" i="16"/>
  <c r="F211" i="16"/>
  <c r="O210" i="16"/>
  <c r="L210" i="16"/>
  <c r="I210" i="16"/>
  <c r="F210" i="16"/>
  <c r="C210" i="16"/>
  <c r="O209" i="16"/>
  <c r="L209" i="16"/>
  <c r="I209" i="16"/>
  <c r="F209" i="16"/>
  <c r="O208" i="16"/>
  <c r="L208" i="16"/>
  <c r="I208" i="16"/>
  <c r="C208" i="16" s="1"/>
  <c r="F208" i="16"/>
  <c r="O207" i="16"/>
  <c r="L207" i="16"/>
  <c r="I207" i="16"/>
  <c r="F207" i="16"/>
  <c r="O206" i="16"/>
  <c r="O205" i="16" s="1"/>
  <c r="O204" i="16" s="1"/>
  <c r="L206" i="16"/>
  <c r="I206" i="16"/>
  <c r="I205" i="16" s="1"/>
  <c r="F206" i="16"/>
  <c r="C206" i="16"/>
  <c r="N205" i="16"/>
  <c r="M205" i="16"/>
  <c r="K205" i="16"/>
  <c r="J205" i="16"/>
  <c r="H205" i="16"/>
  <c r="H204" i="16" s="1"/>
  <c r="G205" i="16"/>
  <c r="E205" i="16"/>
  <c r="D205" i="16"/>
  <c r="D204" i="16" s="1"/>
  <c r="M204" i="16"/>
  <c r="K204" i="16"/>
  <c r="G204" i="16"/>
  <c r="O203" i="16"/>
  <c r="L203" i="16"/>
  <c r="I203" i="16"/>
  <c r="F203" i="16"/>
  <c r="O202" i="16"/>
  <c r="L202" i="16"/>
  <c r="I202" i="16"/>
  <c r="C202" i="16" s="1"/>
  <c r="F202" i="16"/>
  <c r="O201" i="16"/>
  <c r="L201" i="16"/>
  <c r="I201" i="16"/>
  <c r="F201" i="16"/>
  <c r="O200" i="16"/>
  <c r="O198" i="16" s="1"/>
  <c r="O196" i="16" s="1"/>
  <c r="O195" i="16" s="1"/>
  <c r="L200" i="16"/>
  <c r="I200" i="16"/>
  <c r="F200" i="16"/>
  <c r="C200" i="16"/>
  <c r="O199" i="16"/>
  <c r="L199" i="16"/>
  <c r="L198" i="16" s="1"/>
  <c r="I199" i="16"/>
  <c r="F199" i="16"/>
  <c r="N198" i="16"/>
  <c r="N196" i="16" s="1"/>
  <c r="M198" i="16"/>
  <c r="K198" i="16"/>
  <c r="K196" i="16" s="1"/>
  <c r="K195" i="16" s="1"/>
  <c r="J198" i="16"/>
  <c r="J196" i="16" s="1"/>
  <c r="I198" i="16"/>
  <c r="I196" i="16" s="1"/>
  <c r="H198" i="16"/>
  <c r="G198" i="16"/>
  <c r="G196" i="16" s="1"/>
  <c r="G195" i="16" s="1"/>
  <c r="E198" i="16"/>
  <c r="D198" i="16"/>
  <c r="O197" i="16"/>
  <c r="L197" i="16"/>
  <c r="I197" i="16"/>
  <c r="F197" i="16"/>
  <c r="M196" i="16"/>
  <c r="H196" i="16"/>
  <c r="E196" i="16"/>
  <c r="D196" i="16"/>
  <c r="H195" i="16"/>
  <c r="H194" i="16" s="1"/>
  <c r="D195" i="16"/>
  <c r="O193" i="16"/>
  <c r="L193" i="16"/>
  <c r="L192" i="16" s="1"/>
  <c r="I193" i="16"/>
  <c r="F193" i="16"/>
  <c r="O192" i="16"/>
  <c r="O191" i="16" s="1"/>
  <c r="N192" i="16"/>
  <c r="M192" i="16"/>
  <c r="M191" i="16" s="1"/>
  <c r="K192" i="16"/>
  <c r="K191" i="16" s="1"/>
  <c r="K187" i="16" s="1"/>
  <c r="J192" i="16"/>
  <c r="I192" i="16"/>
  <c r="I191" i="16" s="1"/>
  <c r="H192" i="16"/>
  <c r="G192" i="16"/>
  <c r="G191" i="16" s="1"/>
  <c r="G187" i="16" s="1"/>
  <c r="E192" i="16"/>
  <c r="E191" i="16" s="1"/>
  <c r="D192" i="16"/>
  <c r="N191" i="16"/>
  <c r="L191" i="16"/>
  <c r="J191" i="16"/>
  <c r="H191" i="16"/>
  <c r="H187" i="16" s="1"/>
  <c r="D191" i="16"/>
  <c r="O190" i="16"/>
  <c r="L190" i="16"/>
  <c r="I190" i="16"/>
  <c r="C190" i="16" s="1"/>
  <c r="F190" i="16"/>
  <c r="O189" i="16"/>
  <c r="L189" i="16"/>
  <c r="L188" i="16" s="1"/>
  <c r="I189" i="16"/>
  <c r="F189" i="16"/>
  <c r="O188" i="16"/>
  <c r="O187" i="16" s="1"/>
  <c r="N188" i="16"/>
  <c r="M188" i="16"/>
  <c r="M187" i="16" s="1"/>
  <c r="K188" i="16"/>
  <c r="J188" i="16"/>
  <c r="I188" i="16"/>
  <c r="H188" i="16"/>
  <c r="G188" i="16"/>
  <c r="E188" i="16"/>
  <c r="E187" i="16" s="1"/>
  <c r="D188" i="16"/>
  <c r="N187" i="16"/>
  <c r="L187" i="16"/>
  <c r="J187" i="16"/>
  <c r="I187" i="16"/>
  <c r="D187" i="16"/>
  <c r="O186" i="16"/>
  <c r="O184" i="16" s="1"/>
  <c r="L186" i="16"/>
  <c r="I186" i="16"/>
  <c r="F186" i="16"/>
  <c r="C186" i="16"/>
  <c r="O185" i="16"/>
  <c r="L185" i="16"/>
  <c r="L184" i="16" s="1"/>
  <c r="I185" i="16"/>
  <c r="F185" i="16"/>
  <c r="N184" i="16"/>
  <c r="M184" i="16"/>
  <c r="K184" i="16"/>
  <c r="J184" i="16"/>
  <c r="I184" i="16"/>
  <c r="H184" i="16"/>
  <c r="G184" i="16"/>
  <c r="E184" i="16"/>
  <c r="D184" i="16"/>
  <c r="O183" i="16"/>
  <c r="L183" i="16"/>
  <c r="L179" i="16" s="1"/>
  <c r="I183" i="16"/>
  <c r="F183" i="16"/>
  <c r="O182" i="16"/>
  <c r="L182" i="16"/>
  <c r="I182" i="16"/>
  <c r="F182" i="16"/>
  <c r="C182" i="16"/>
  <c r="O181" i="16"/>
  <c r="L181" i="16"/>
  <c r="I181" i="16"/>
  <c r="F181" i="16"/>
  <c r="C181" i="16" s="1"/>
  <c r="O180" i="16"/>
  <c r="O179" i="16" s="1"/>
  <c r="L180" i="16"/>
  <c r="I180" i="16"/>
  <c r="F180" i="16"/>
  <c r="N179" i="16"/>
  <c r="M179" i="16"/>
  <c r="K179" i="16"/>
  <c r="J179" i="16"/>
  <c r="H179" i="16"/>
  <c r="G179" i="16"/>
  <c r="F179" i="16"/>
  <c r="E179" i="16"/>
  <c r="D179" i="16"/>
  <c r="O178" i="16"/>
  <c r="L178" i="16"/>
  <c r="I178" i="16"/>
  <c r="F178" i="16"/>
  <c r="C178" i="16"/>
  <c r="O177" i="16"/>
  <c r="L177" i="16"/>
  <c r="I177" i="16"/>
  <c r="F177" i="16"/>
  <c r="C177" i="16" s="1"/>
  <c r="O176" i="16"/>
  <c r="L176" i="16"/>
  <c r="I176" i="16"/>
  <c r="F176" i="16"/>
  <c r="N175" i="16"/>
  <c r="M175" i="16"/>
  <c r="L175" i="16"/>
  <c r="L174" i="16" s="1"/>
  <c r="L173" i="16" s="1"/>
  <c r="K175" i="16"/>
  <c r="J175" i="16"/>
  <c r="J174" i="16" s="1"/>
  <c r="J173" i="16" s="1"/>
  <c r="H175" i="16"/>
  <c r="H174" i="16" s="1"/>
  <c r="G175" i="16"/>
  <c r="F175" i="16"/>
  <c r="E175" i="16"/>
  <c r="D175" i="16"/>
  <c r="D174" i="16" s="1"/>
  <c r="M174" i="16"/>
  <c r="M173" i="16" s="1"/>
  <c r="K174" i="16"/>
  <c r="K173" i="16" s="1"/>
  <c r="G174" i="16"/>
  <c r="G173" i="16" s="1"/>
  <c r="E174" i="16"/>
  <c r="E173" i="16" s="1"/>
  <c r="H173" i="16"/>
  <c r="D173" i="16"/>
  <c r="O172" i="16"/>
  <c r="L172" i="16"/>
  <c r="I172" i="16"/>
  <c r="C172" i="16" s="1"/>
  <c r="F172" i="16"/>
  <c r="O171" i="16"/>
  <c r="L171" i="16"/>
  <c r="I171" i="16"/>
  <c r="F171" i="16"/>
  <c r="C171" i="16" s="1"/>
  <c r="O170" i="16"/>
  <c r="O166" i="16" s="1"/>
  <c r="O165" i="16" s="1"/>
  <c r="L170" i="16"/>
  <c r="I170" i="16"/>
  <c r="F170" i="16"/>
  <c r="C170" i="16"/>
  <c r="O169" i="16"/>
  <c r="L169" i="16"/>
  <c r="I169" i="16"/>
  <c r="F169" i="16"/>
  <c r="C169" i="16" s="1"/>
  <c r="O168" i="16"/>
  <c r="L168" i="16"/>
  <c r="I168" i="16"/>
  <c r="F168" i="16"/>
  <c r="O167" i="16"/>
  <c r="L167" i="16"/>
  <c r="L166" i="16" s="1"/>
  <c r="I167" i="16"/>
  <c r="F167" i="16"/>
  <c r="F166" i="16" s="1"/>
  <c r="F165" i="16" s="1"/>
  <c r="N166" i="16"/>
  <c r="M166" i="16"/>
  <c r="M165" i="16" s="1"/>
  <c r="K166" i="16"/>
  <c r="K165" i="16" s="1"/>
  <c r="J166" i="16"/>
  <c r="H166" i="16"/>
  <c r="G166" i="16"/>
  <c r="G165" i="16" s="1"/>
  <c r="E166" i="16"/>
  <c r="E165" i="16" s="1"/>
  <c r="D166" i="16"/>
  <c r="N165" i="16"/>
  <c r="L165" i="16"/>
  <c r="J165" i="16"/>
  <c r="H165" i="16"/>
  <c r="D165" i="16"/>
  <c r="O164" i="16"/>
  <c r="L164" i="16"/>
  <c r="I164" i="16"/>
  <c r="C164" i="16" s="1"/>
  <c r="F164" i="16"/>
  <c r="O163" i="16"/>
  <c r="L163" i="16"/>
  <c r="I163" i="16"/>
  <c r="F163" i="16"/>
  <c r="C163" i="16" s="1"/>
  <c r="O162" i="16"/>
  <c r="O160" i="16" s="1"/>
  <c r="L162" i="16"/>
  <c r="I162" i="16"/>
  <c r="F162" i="16"/>
  <c r="C162" i="16"/>
  <c r="O161" i="16"/>
  <c r="L161" i="16"/>
  <c r="L160" i="16" s="1"/>
  <c r="I161" i="16"/>
  <c r="F161" i="16"/>
  <c r="N160" i="16"/>
  <c r="M160" i="16"/>
  <c r="K160" i="16"/>
  <c r="J160" i="16"/>
  <c r="I160" i="16"/>
  <c r="H160" i="16"/>
  <c r="G160" i="16"/>
  <c r="E160" i="16"/>
  <c r="D160" i="16"/>
  <c r="O159" i="16"/>
  <c r="L159" i="16"/>
  <c r="I159" i="16"/>
  <c r="F159" i="16"/>
  <c r="O158" i="16"/>
  <c r="L158" i="16"/>
  <c r="I158" i="16"/>
  <c r="F158" i="16"/>
  <c r="C158" i="16"/>
  <c r="O157" i="16"/>
  <c r="L157" i="16"/>
  <c r="I157" i="16"/>
  <c r="F157" i="16"/>
  <c r="C157" i="16" s="1"/>
  <c r="O156" i="16"/>
  <c r="L156" i="16"/>
  <c r="I156" i="16"/>
  <c r="C156" i="16" s="1"/>
  <c r="F156" i="16"/>
  <c r="O155" i="16"/>
  <c r="L155" i="16"/>
  <c r="L151" i="16" s="1"/>
  <c r="I155" i="16"/>
  <c r="F155" i="16"/>
  <c r="O154" i="16"/>
  <c r="L154" i="16"/>
  <c r="I154" i="16"/>
  <c r="F154" i="16"/>
  <c r="C154" i="16"/>
  <c r="O153" i="16"/>
  <c r="L153" i="16"/>
  <c r="I153" i="16"/>
  <c r="F153" i="16"/>
  <c r="O152" i="16"/>
  <c r="L152" i="16"/>
  <c r="I152" i="16"/>
  <c r="F152" i="16"/>
  <c r="N151" i="16"/>
  <c r="M151" i="16"/>
  <c r="K151" i="16"/>
  <c r="J151" i="16"/>
  <c r="H151" i="16"/>
  <c r="G151" i="16"/>
  <c r="E151" i="16"/>
  <c r="D151" i="16"/>
  <c r="O150" i="16"/>
  <c r="L150" i="16"/>
  <c r="I150" i="16"/>
  <c r="F150" i="16"/>
  <c r="C150" i="16"/>
  <c r="O149" i="16"/>
  <c r="L149" i="16"/>
  <c r="I149" i="16"/>
  <c r="F149" i="16"/>
  <c r="C149" i="16" s="1"/>
  <c r="O148" i="16"/>
  <c r="L148" i="16"/>
  <c r="I148" i="16"/>
  <c r="C148" i="16" s="1"/>
  <c r="F148" i="16"/>
  <c r="O147" i="16"/>
  <c r="L147" i="16"/>
  <c r="I147" i="16"/>
  <c r="F147" i="16"/>
  <c r="O146" i="16"/>
  <c r="L146" i="16"/>
  <c r="I146" i="16"/>
  <c r="F146" i="16"/>
  <c r="C146" i="16"/>
  <c r="O145" i="16"/>
  <c r="L145" i="16"/>
  <c r="I145" i="16"/>
  <c r="F145" i="16"/>
  <c r="N144" i="16"/>
  <c r="M144" i="16"/>
  <c r="K144" i="16"/>
  <c r="J144" i="16"/>
  <c r="I144" i="16"/>
  <c r="H144" i="16"/>
  <c r="G144" i="16"/>
  <c r="E144" i="16"/>
  <c r="D144" i="16"/>
  <c r="O143" i="16"/>
  <c r="L143" i="16"/>
  <c r="I143" i="16"/>
  <c r="F143" i="16"/>
  <c r="C143" i="16" s="1"/>
  <c r="O142" i="16"/>
  <c r="O141" i="16" s="1"/>
  <c r="L142" i="16"/>
  <c r="I142" i="16"/>
  <c r="I141" i="16" s="1"/>
  <c r="F142" i="16"/>
  <c r="C142" i="16"/>
  <c r="N141" i="16"/>
  <c r="M141" i="16"/>
  <c r="L141" i="16"/>
  <c r="K141" i="16"/>
  <c r="J141" i="16"/>
  <c r="H141" i="16"/>
  <c r="G141" i="16"/>
  <c r="F141" i="16"/>
  <c r="E141" i="16"/>
  <c r="D141" i="16"/>
  <c r="O140" i="16"/>
  <c r="L140" i="16"/>
  <c r="I140" i="16"/>
  <c r="C140" i="16" s="1"/>
  <c r="F140" i="16"/>
  <c r="O139" i="16"/>
  <c r="L139" i="16"/>
  <c r="I139" i="16"/>
  <c r="F139" i="16"/>
  <c r="O138" i="16"/>
  <c r="O136" i="16" s="1"/>
  <c r="L138" i="16"/>
  <c r="I138" i="16"/>
  <c r="F138" i="16"/>
  <c r="C138" i="16"/>
  <c r="O137" i="16"/>
  <c r="L137" i="16"/>
  <c r="I137" i="16"/>
  <c r="F137" i="16"/>
  <c r="N136" i="16"/>
  <c r="M136" i="16"/>
  <c r="K136" i="16"/>
  <c r="J136" i="16"/>
  <c r="I136" i="16"/>
  <c r="H136" i="16"/>
  <c r="G136" i="16"/>
  <c r="E136" i="16"/>
  <c r="E130" i="16" s="1"/>
  <c r="D136" i="16"/>
  <c r="O135" i="16"/>
  <c r="L135" i="16"/>
  <c r="L131" i="16" s="1"/>
  <c r="I135" i="16"/>
  <c r="F135" i="16"/>
  <c r="C135" i="16" s="1"/>
  <c r="O134" i="16"/>
  <c r="L134" i="16"/>
  <c r="I134" i="16"/>
  <c r="F134" i="16"/>
  <c r="C134" i="16"/>
  <c r="O133" i="16"/>
  <c r="L133" i="16"/>
  <c r="I133" i="16"/>
  <c r="F133" i="16"/>
  <c r="C133" i="16" s="1"/>
  <c r="O132" i="16"/>
  <c r="L132" i="16"/>
  <c r="I132" i="16"/>
  <c r="F132" i="16"/>
  <c r="N131" i="16"/>
  <c r="M131" i="16"/>
  <c r="K131" i="16"/>
  <c r="J131" i="16"/>
  <c r="H131" i="16"/>
  <c r="H130" i="16" s="1"/>
  <c r="G131" i="16"/>
  <c r="F131" i="16"/>
  <c r="E131" i="16"/>
  <c r="D131" i="16"/>
  <c r="D130" i="16" s="1"/>
  <c r="K130" i="16"/>
  <c r="G130" i="16"/>
  <c r="O129" i="16"/>
  <c r="L129" i="16"/>
  <c r="L128" i="16" s="1"/>
  <c r="I129" i="16"/>
  <c r="F129" i="16"/>
  <c r="O128" i="16"/>
  <c r="N128" i="16"/>
  <c r="M128" i="16"/>
  <c r="K128" i="16"/>
  <c r="J128" i="16"/>
  <c r="I128" i="16"/>
  <c r="H128" i="16"/>
  <c r="G128" i="16"/>
  <c r="E128" i="16"/>
  <c r="D128" i="16"/>
  <c r="O127" i="16"/>
  <c r="L127" i="16"/>
  <c r="I127" i="16"/>
  <c r="F127" i="16"/>
  <c r="C127" i="16" s="1"/>
  <c r="O126" i="16"/>
  <c r="O122" i="16" s="1"/>
  <c r="L126" i="16"/>
  <c r="I126" i="16"/>
  <c r="F126" i="16"/>
  <c r="C126" i="16"/>
  <c r="O125" i="16"/>
  <c r="L125" i="16"/>
  <c r="I125" i="16"/>
  <c r="F125" i="16"/>
  <c r="C125" i="16" s="1"/>
  <c r="O124" i="16"/>
  <c r="L124" i="16"/>
  <c r="I124" i="16"/>
  <c r="F124" i="16"/>
  <c r="O123" i="16"/>
  <c r="L123" i="16"/>
  <c r="L122" i="16" s="1"/>
  <c r="I123" i="16"/>
  <c r="F123" i="16"/>
  <c r="F122" i="16" s="1"/>
  <c r="N122" i="16"/>
  <c r="M122" i="16"/>
  <c r="K122" i="16"/>
  <c r="J122" i="16"/>
  <c r="H122" i="16"/>
  <c r="G122" i="16"/>
  <c r="E122" i="16"/>
  <c r="D122" i="16"/>
  <c r="O121" i="16"/>
  <c r="L121" i="16"/>
  <c r="I121" i="16"/>
  <c r="F121" i="16"/>
  <c r="C121" i="16" s="1"/>
  <c r="O120" i="16"/>
  <c r="L120" i="16"/>
  <c r="I120" i="16"/>
  <c r="C120" i="16" s="1"/>
  <c r="F120" i="16"/>
  <c r="O119" i="16"/>
  <c r="L119" i="16"/>
  <c r="I119" i="16"/>
  <c r="F119" i="16"/>
  <c r="C119" i="16" s="1"/>
  <c r="O118" i="16"/>
  <c r="O116" i="16" s="1"/>
  <c r="L118" i="16"/>
  <c r="I118" i="16"/>
  <c r="F118" i="16"/>
  <c r="C118" i="16"/>
  <c r="O117" i="16"/>
  <c r="L117" i="16"/>
  <c r="I117" i="16"/>
  <c r="F117" i="16"/>
  <c r="N116" i="16"/>
  <c r="M116" i="16"/>
  <c r="K116" i="16"/>
  <c r="J116" i="16"/>
  <c r="I116" i="16"/>
  <c r="H116" i="16"/>
  <c r="G116" i="16"/>
  <c r="E116" i="16"/>
  <c r="D116" i="16"/>
  <c r="O115" i="16"/>
  <c r="L115" i="16"/>
  <c r="I115" i="16"/>
  <c r="F115" i="16"/>
  <c r="O114" i="16"/>
  <c r="O112" i="16" s="1"/>
  <c r="L114" i="16"/>
  <c r="I114" i="16"/>
  <c r="F114" i="16"/>
  <c r="C114" i="16"/>
  <c r="O113" i="16"/>
  <c r="L113" i="16"/>
  <c r="I113" i="16"/>
  <c r="F113" i="16"/>
  <c r="N112" i="16"/>
  <c r="M112" i="16"/>
  <c r="K112" i="16"/>
  <c r="J112" i="16"/>
  <c r="I112" i="16"/>
  <c r="H112" i="16"/>
  <c r="G112" i="16"/>
  <c r="E112" i="16"/>
  <c r="D112" i="16"/>
  <c r="O111" i="16"/>
  <c r="L111" i="16"/>
  <c r="I111" i="16"/>
  <c r="F111" i="16"/>
  <c r="C111" i="16" s="1"/>
  <c r="O110" i="16"/>
  <c r="L110" i="16"/>
  <c r="I110" i="16"/>
  <c r="F110" i="16"/>
  <c r="C110" i="16"/>
  <c r="O109" i="16"/>
  <c r="L109" i="16"/>
  <c r="I109" i="16"/>
  <c r="F109" i="16"/>
  <c r="C109" i="16" s="1"/>
  <c r="O108" i="16"/>
  <c r="L108" i="16"/>
  <c r="I108" i="16"/>
  <c r="C108" i="16" s="1"/>
  <c r="F108" i="16"/>
  <c r="O107" i="16"/>
  <c r="L107" i="16"/>
  <c r="I107" i="16"/>
  <c r="F107" i="16"/>
  <c r="C107" i="16" s="1"/>
  <c r="O106" i="16"/>
  <c r="L106" i="16"/>
  <c r="I106" i="16"/>
  <c r="F106" i="16"/>
  <c r="C106" i="16"/>
  <c r="O105" i="16"/>
  <c r="L105" i="16"/>
  <c r="I105" i="16"/>
  <c r="F105" i="16"/>
  <c r="C105" i="16" s="1"/>
  <c r="O104" i="16"/>
  <c r="L104" i="16"/>
  <c r="I104" i="16"/>
  <c r="F104" i="16"/>
  <c r="N103" i="16"/>
  <c r="M103" i="16"/>
  <c r="K103" i="16"/>
  <c r="J103" i="16"/>
  <c r="H103" i="16"/>
  <c r="G103" i="16"/>
  <c r="F103" i="16"/>
  <c r="E103" i="16"/>
  <c r="D103" i="16"/>
  <c r="O102" i="16"/>
  <c r="L102" i="16"/>
  <c r="I102" i="16"/>
  <c r="F102" i="16"/>
  <c r="C102" i="16"/>
  <c r="O101" i="16"/>
  <c r="L101" i="16"/>
  <c r="I101" i="16"/>
  <c r="F101" i="16"/>
  <c r="C101" i="16" s="1"/>
  <c r="O100" i="16"/>
  <c r="L100" i="16"/>
  <c r="I100" i="16"/>
  <c r="C100" i="16" s="1"/>
  <c r="F100" i="16"/>
  <c r="O99" i="16"/>
  <c r="L99" i="16"/>
  <c r="L95" i="16" s="1"/>
  <c r="I99" i="16"/>
  <c r="F99" i="16"/>
  <c r="C99" i="16" s="1"/>
  <c r="O98" i="16"/>
  <c r="L98" i="16"/>
  <c r="I98" i="16"/>
  <c r="F98" i="16"/>
  <c r="C98" i="16"/>
  <c r="O97" i="16"/>
  <c r="L97" i="16"/>
  <c r="I97" i="16"/>
  <c r="F97" i="16"/>
  <c r="C97" i="16" s="1"/>
  <c r="O96" i="16"/>
  <c r="L96" i="16"/>
  <c r="I96" i="16"/>
  <c r="F96" i="16"/>
  <c r="N95" i="16"/>
  <c r="M95" i="16"/>
  <c r="K95" i="16"/>
  <c r="J95" i="16"/>
  <c r="H95" i="16"/>
  <c r="G95" i="16"/>
  <c r="F95" i="16"/>
  <c r="E95" i="16"/>
  <c r="D95" i="16"/>
  <c r="O94" i="16"/>
  <c r="L94" i="16"/>
  <c r="I94" i="16"/>
  <c r="F94" i="16"/>
  <c r="C94" i="16"/>
  <c r="O93" i="16"/>
  <c r="L93" i="16"/>
  <c r="I93" i="16"/>
  <c r="F93" i="16"/>
  <c r="O92" i="16"/>
  <c r="L92" i="16"/>
  <c r="I92" i="16"/>
  <c r="C92" i="16" s="1"/>
  <c r="F92" i="16"/>
  <c r="O91" i="16"/>
  <c r="L91" i="16"/>
  <c r="L89" i="16" s="1"/>
  <c r="I91" i="16"/>
  <c r="F91" i="16"/>
  <c r="O90" i="16"/>
  <c r="O89" i="16" s="1"/>
  <c r="L90" i="16"/>
  <c r="I90" i="16"/>
  <c r="I89" i="16" s="1"/>
  <c r="F90" i="16"/>
  <c r="C90" i="16"/>
  <c r="N89" i="16"/>
  <c r="M89" i="16"/>
  <c r="K89" i="16"/>
  <c r="J89" i="16"/>
  <c r="H89" i="16"/>
  <c r="H83" i="16" s="1"/>
  <c r="G89" i="16"/>
  <c r="E89" i="16"/>
  <c r="D89" i="16"/>
  <c r="D83" i="16" s="1"/>
  <c r="O88" i="16"/>
  <c r="L88" i="16"/>
  <c r="I88" i="16"/>
  <c r="F88" i="16"/>
  <c r="O87" i="16"/>
  <c r="L87" i="16"/>
  <c r="I87" i="16"/>
  <c r="F87" i="16"/>
  <c r="C87" i="16" s="1"/>
  <c r="O86" i="16"/>
  <c r="O84" i="16" s="1"/>
  <c r="L86" i="16"/>
  <c r="I86" i="16"/>
  <c r="F86" i="16"/>
  <c r="C86" i="16"/>
  <c r="O85" i="16"/>
  <c r="L85" i="16"/>
  <c r="L84" i="16" s="1"/>
  <c r="I85" i="16"/>
  <c r="F85" i="16"/>
  <c r="N84" i="16"/>
  <c r="M84" i="16"/>
  <c r="M83" i="16" s="1"/>
  <c r="K84" i="16"/>
  <c r="K83" i="16" s="1"/>
  <c r="J84" i="16"/>
  <c r="H84" i="16"/>
  <c r="G84" i="16"/>
  <c r="G83" i="16" s="1"/>
  <c r="E84" i="16"/>
  <c r="D84" i="16"/>
  <c r="N83" i="16"/>
  <c r="J83" i="16"/>
  <c r="O82" i="16"/>
  <c r="O80" i="16" s="1"/>
  <c r="L82" i="16"/>
  <c r="I82" i="16"/>
  <c r="F82" i="16"/>
  <c r="C82" i="16"/>
  <c r="O81" i="16"/>
  <c r="L81" i="16"/>
  <c r="L80" i="16" s="1"/>
  <c r="I81" i="16"/>
  <c r="F81" i="16"/>
  <c r="N80" i="16"/>
  <c r="M80" i="16"/>
  <c r="K80" i="16"/>
  <c r="J80" i="16"/>
  <c r="I80" i="16"/>
  <c r="I76" i="16" s="1"/>
  <c r="H80" i="16"/>
  <c r="G80" i="16"/>
  <c r="E80" i="16"/>
  <c r="D80" i="16"/>
  <c r="O79" i="16"/>
  <c r="L79" i="16"/>
  <c r="I79" i="16"/>
  <c r="F79" i="16"/>
  <c r="C79" i="16" s="1"/>
  <c r="O78" i="16"/>
  <c r="O77" i="16" s="1"/>
  <c r="O76" i="16" s="1"/>
  <c r="L78" i="16"/>
  <c r="I78" i="16"/>
  <c r="I77" i="16" s="1"/>
  <c r="F78" i="16"/>
  <c r="C78" i="16"/>
  <c r="N77" i="16"/>
  <c r="N76" i="16" s="1"/>
  <c r="M77" i="16"/>
  <c r="L77" i="16"/>
  <c r="L76" i="16" s="1"/>
  <c r="K77" i="16"/>
  <c r="J77" i="16"/>
  <c r="J76" i="16" s="1"/>
  <c r="H77" i="16"/>
  <c r="H76" i="16" s="1"/>
  <c r="G77" i="16"/>
  <c r="F77" i="16"/>
  <c r="E77" i="16"/>
  <c r="D77" i="16"/>
  <c r="D76" i="16" s="1"/>
  <c r="M76" i="16"/>
  <c r="K76" i="16"/>
  <c r="K75" i="16" s="1"/>
  <c r="G76" i="16"/>
  <c r="E76" i="16"/>
  <c r="O74" i="16"/>
  <c r="L74" i="16"/>
  <c r="I74" i="16"/>
  <c r="F74" i="16"/>
  <c r="C74" i="16"/>
  <c r="O73" i="16"/>
  <c r="L73" i="16"/>
  <c r="I73" i="16"/>
  <c r="F73" i="16"/>
  <c r="O72" i="16"/>
  <c r="L72" i="16"/>
  <c r="I72" i="16"/>
  <c r="C72" i="16" s="1"/>
  <c r="F72" i="16"/>
  <c r="O71" i="16"/>
  <c r="L71" i="16"/>
  <c r="I71" i="16"/>
  <c r="F71" i="16"/>
  <c r="C71" i="16" s="1"/>
  <c r="O70" i="16"/>
  <c r="L70" i="16"/>
  <c r="I70" i="16"/>
  <c r="I69" i="16" s="1"/>
  <c r="F70" i="16"/>
  <c r="C70" i="16"/>
  <c r="N69" i="16"/>
  <c r="M69" i="16"/>
  <c r="L69" i="16"/>
  <c r="L67" i="16" s="1"/>
  <c r="K69" i="16"/>
  <c r="K67" i="16" s="1"/>
  <c r="J69" i="16"/>
  <c r="H69" i="16"/>
  <c r="H67" i="16" s="1"/>
  <c r="G69" i="16"/>
  <c r="G67" i="16" s="1"/>
  <c r="E69" i="16"/>
  <c r="D69" i="16"/>
  <c r="D67" i="16" s="1"/>
  <c r="O68" i="16"/>
  <c r="L68" i="16"/>
  <c r="I68" i="16"/>
  <c r="F68" i="16"/>
  <c r="N67" i="16"/>
  <c r="M67" i="16"/>
  <c r="J67" i="16"/>
  <c r="E67" i="16"/>
  <c r="O66" i="16"/>
  <c r="L66" i="16"/>
  <c r="I66" i="16"/>
  <c r="F66" i="16"/>
  <c r="C66" i="16"/>
  <c r="O65" i="16"/>
  <c r="L65" i="16"/>
  <c r="I65" i="16"/>
  <c r="F65" i="16"/>
  <c r="C65" i="16" s="1"/>
  <c r="O64" i="16"/>
  <c r="L64" i="16"/>
  <c r="I64" i="16"/>
  <c r="C64" i="16" s="1"/>
  <c r="F64" i="16"/>
  <c r="O63" i="16"/>
  <c r="L63" i="16"/>
  <c r="I63" i="16"/>
  <c r="F63" i="16"/>
  <c r="C63" i="16" s="1"/>
  <c r="O62" i="16"/>
  <c r="O58" i="16" s="1"/>
  <c r="L62" i="16"/>
  <c r="I62" i="16"/>
  <c r="F62" i="16"/>
  <c r="C62" i="16"/>
  <c r="O61" i="16"/>
  <c r="L61" i="16"/>
  <c r="I61" i="16"/>
  <c r="F61" i="16"/>
  <c r="C61" i="16" s="1"/>
  <c r="O60" i="16"/>
  <c r="L60" i="16"/>
  <c r="I60" i="16"/>
  <c r="F60" i="16"/>
  <c r="O59" i="16"/>
  <c r="L59" i="16"/>
  <c r="I59" i="16"/>
  <c r="F59" i="16"/>
  <c r="N58" i="16"/>
  <c r="M58" i="16"/>
  <c r="K58" i="16"/>
  <c r="J58" i="16"/>
  <c r="H58" i="16"/>
  <c r="G58" i="16"/>
  <c r="G54" i="16" s="1"/>
  <c r="G53" i="16" s="1"/>
  <c r="E58" i="16"/>
  <c r="D58" i="16"/>
  <c r="O57" i="16"/>
  <c r="L57" i="16"/>
  <c r="I57" i="16"/>
  <c r="F57" i="16"/>
  <c r="C57" i="16" s="1"/>
  <c r="O56" i="16"/>
  <c r="O55" i="16" s="1"/>
  <c r="O54" i="16" s="1"/>
  <c r="L56" i="16"/>
  <c r="I56" i="16"/>
  <c r="F56" i="16"/>
  <c r="N55" i="16"/>
  <c r="N54" i="16" s="1"/>
  <c r="N53" i="16" s="1"/>
  <c r="M55" i="16"/>
  <c r="L55" i="16"/>
  <c r="K55" i="16"/>
  <c r="J55" i="16"/>
  <c r="J54" i="16" s="1"/>
  <c r="J53" i="16" s="1"/>
  <c r="H55" i="16"/>
  <c r="H54" i="16" s="1"/>
  <c r="G55" i="16"/>
  <c r="F55" i="16"/>
  <c r="E55" i="16"/>
  <c r="D55" i="16"/>
  <c r="D54" i="16" s="1"/>
  <c r="D53" i="16" s="1"/>
  <c r="M54" i="16"/>
  <c r="M53" i="16" s="1"/>
  <c r="K54" i="16"/>
  <c r="K53" i="16" s="1"/>
  <c r="K52" i="16" s="1"/>
  <c r="E54" i="16"/>
  <c r="E53" i="16" s="1"/>
  <c r="H53" i="16"/>
  <c r="O47" i="16"/>
  <c r="C47" i="16"/>
  <c r="O46" i="16"/>
  <c r="C46" i="16"/>
  <c r="O45" i="16"/>
  <c r="N45" i="16"/>
  <c r="M45" i="16"/>
  <c r="C45" i="16"/>
  <c r="L44" i="16"/>
  <c r="I44" i="16"/>
  <c r="F44" i="16"/>
  <c r="C44" i="16"/>
  <c r="L43" i="16"/>
  <c r="K43" i="16"/>
  <c r="J43" i="16"/>
  <c r="I43" i="16"/>
  <c r="C43" i="16" s="1"/>
  <c r="H43" i="16"/>
  <c r="G43" i="16"/>
  <c r="F43" i="16"/>
  <c r="E43" i="16"/>
  <c r="D43" i="16"/>
  <c r="F42" i="16"/>
  <c r="C42" i="16"/>
  <c r="F41" i="16"/>
  <c r="E41" i="16"/>
  <c r="D41" i="16"/>
  <c r="C41" i="16"/>
  <c r="L40" i="16"/>
  <c r="C40" i="16"/>
  <c r="L39" i="16"/>
  <c r="C39" i="16"/>
  <c r="L38" i="16"/>
  <c r="C38" i="16"/>
  <c r="L37" i="16"/>
  <c r="C37" i="16"/>
  <c r="L36" i="16"/>
  <c r="K36" i="16"/>
  <c r="J36" i="16"/>
  <c r="C36" i="16"/>
  <c r="L35" i="16"/>
  <c r="C35" i="16"/>
  <c r="L34" i="16"/>
  <c r="C34" i="16"/>
  <c r="L33" i="16"/>
  <c r="K33" i="16"/>
  <c r="J33" i="16"/>
  <c r="C33" i="16"/>
  <c r="L32" i="16"/>
  <c r="L31" i="16" s="1"/>
  <c r="C32" i="16"/>
  <c r="K31" i="16"/>
  <c r="K26" i="16" s="1"/>
  <c r="J31" i="16"/>
  <c r="J26" i="16" s="1"/>
  <c r="L30" i="16"/>
  <c r="C30" i="16"/>
  <c r="L29" i="16"/>
  <c r="C29" i="16"/>
  <c r="L28" i="16"/>
  <c r="C28" i="16"/>
  <c r="L27" i="16"/>
  <c r="K27" i="16"/>
  <c r="J27" i="16"/>
  <c r="C27" i="16"/>
  <c r="F25" i="16"/>
  <c r="C25" i="16"/>
  <c r="I24" i="16"/>
  <c r="F24" i="16"/>
  <c r="C24" i="16" s="1"/>
  <c r="O23" i="16"/>
  <c r="L23" i="16"/>
  <c r="I23" i="16"/>
  <c r="F23" i="16"/>
  <c r="O22" i="16"/>
  <c r="L22" i="16"/>
  <c r="L21" i="16" s="1"/>
  <c r="I22" i="16"/>
  <c r="F22" i="16"/>
  <c r="F21" i="16" s="1"/>
  <c r="O21" i="16"/>
  <c r="N21" i="16"/>
  <c r="N289" i="16" s="1"/>
  <c r="N288" i="16" s="1"/>
  <c r="M21" i="16"/>
  <c r="M289" i="16" s="1"/>
  <c r="M288" i="16" s="1"/>
  <c r="K21" i="16"/>
  <c r="J21" i="16"/>
  <c r="J289" i="16" s="1"/>
  <c r="J288" i="16" s="1"/>
  <c r="H21" i="16"/>
  <c r="H289" i="16" s="1"/>
  <c r="H288" i="16" s="1"/>
  <c r="G21" i="16"/>
  <c r="E21" i="16"/>
  <c r="E289" i="16" s="1"/>
  <c r="E288" i="16" s="1"/>
  <c r="D21" i="16"/>
  <c r="D289" i="16" s="1"/>
  <c r="D288" i="16" s="1"/>
  <c r="N20" i="16"/>
  <c r="H20" i="16"/>
  <c r="D20" i="16"/>
  <c r="O298" i="15"/>
  <c r="L298" i="15"/>
  <c r="I298" i="15"/>
  <c r="C298" i="15" s="1"/>
  <c r="F298" i="15"/>
  <c r="O297" i="15"/>
  <c r="L297" i="15"/>
  <c r="I297" i="15"/>
  <c r="F297" i="15"/>
  <c r="O296" i="15"/>
  <c r="L296" i="15"/>
  <c r="I296" i="15"/>
  <c r="F296" i="15"/>
  <c r="C296" i="15"/>
  <c r="O295" i="15"/>
  <c r="L295" i="15"/>
  <c r="I295" i="15"/>
  <c r="F295" i="15"/>
  <c r="C295" i="15" s="1"/>
  <c r="O294" i="15"/>
  <c r="L294" i="15"/>
  <c r="I294" i="15"/>
  <c r="F294" i="15"/>
  <c r="O293" i="15"/>
  <c r="L293" i="15"/>
  <c r="I293" i="15"/>
  <c r="F293" i="15"/>
  <c r="C293" i="15" s="1"/>
  <c r="O292" i="15"/>
  <c r="L292" i="15"/>
  <c r="I292" i="15"/>
  <c r="F292" i="15"/>
  <c r="C292" i="15"/>
  <c r="O291" i="15"/>
  <c r="L291" i="15"/>
  <c r="L290" i="15" s="1"/>
  <c r="I291" i="15"/>
  <c r="F291" i="15"/>
  <c r="N290" i="15"/>
  <c r="M290" i="15"/>
  <c r="K290" i="15"/>
  <c r="J290" i="15"/>
  <c r="H290" i="15"/>
  <c r="G290" i="15"/>
  <c r="E290" i="15"/>
  <c r="D290" i="15"/>
  <c r="M288" i="15"/>
  <c r="O285" i="15"/>
  <c r="L285" i="15"/>
  <c r="L283" i="15" s="1"/>
  <c r="I285" i="15"/>
  <c r="F285" i="15"/>
  <c r="F283" i="15" s="1"/>
  <c r="O284" i="15"/>
  <c r="O283" i="15" s="1"/>
  <c r="L284" i="15"/>
  <c r="I284" i="15"/>
  <c r="I283" i="15" s="1"/>
  <c r="F284" i="15"/>
  <c r="N283" i="15"/>
  <c r="M283" i="15"/>
  <c r="K283" i="15"/>
  <c r="J283" i="15"/>
  <c r="H283" i="15"/>
  <c r="G283" i="15"/>
  <c r="E283" i="15"/>
  <c r="D283" i="15"/>
  <c r="O282" i="15"/>
  <c r="O281" i="15" s="1"/>
  <c r="L282" i="15"/>
  <c r="I282" i="15"/>
  <c r="F282" i="15"/>
  <c r="N281" i="15"/>
  <c r="M281" i="15"/>
  <c r="L281" i="15"/>
  <c r="K281" i="15"/>
  <c r="J281" i="15"/>
  <c r="H281" i="15"/>
  <c r="H269" i="15" s="1"/>
  <c r="G281" i="15"/>
  <c r="F281" i="15"/>
  <c r="E281" i="15"/>
  <c r="D281" i="15"/>
  <c r="D269" i="15" s="1"/>
  <c r="O280" i="15"/>
  <c r="L280" i="15"/>
  <c r="I280" i="15"/>
  <c r="F280" i="15"/>
  <c r="C280" i="15"/>
  <c r="O279" i="15"/>
  <c r="L279" i="15"/>
  <c r="I279" i="15"/>
  <c r="F279" i="15"/>
  <c r="C279" i="15" s="1"/>
  <c r="O278" i="15"/>
  <c r="O276" i="15" s="1"/>
  <c r="L278" i="15"/>
  <c r="I278" i="15"/>
  <c r="C278" i="15" s="1"/>
  <c r="F278" i="15"/>
  <c r="O277" i="15"/>
  <c r="L277" i="15"/>
  <c r="L276" i="15" s="1"/>
  <c r="I277" i="15"/>
  <c r="F277" i="15"/>
  <c r="N276" i="15"/>
  <c r="M276" i="15"/>
  <c r="K276" i="15"/>
  <c r="J276" i="15"/>
  <c r="I276" i="15"/>
  <c r="H276" i="15"/>
  <c r="G276" i="15"/>
  <c r="E276" i="15"/>
  <c r="D276" i="15"/>
  <c r="O275" i="15"/>
  <c r="L275" i="15"/>
  <c r="I275" i="15"/>
  <c r="F275" i="15"/>
  <c r="C275" i="15" s="1"/>
  <c r="O274" i="15"/>
  <c r="O272" i="15" s="1"/>
  <c r="L274" i="15"/>
  <c r="I274" i="15"/>
  <c r="C274" i="15" s="1"/>
  <c r="F274" i="15"/>
  <c r="O273" i="15"/>
  <c r="L273" i="15"/>
  <c r="L272" i="15" s="1"/>
  <c r="I273" i="15"/>
  <c r="F273" i="15"/>
  <c r="N272" i="15"/>
  <c r="N270" i="15" s="1"/>
  <c r="N269" i="15" s="1"/>
  <c r="M272" i="15"/>
  <c r="M270" i="15" s="1"/>
  <c r="M269" i="15" s="1"/>
  <c r="K272" i="15"/>
  <c r="J272" i="15"/>
  <c r="J270" i="15" s="1"/>
  <c r="I272" i="15"/>
  <c r="H272" i="15"/>
  <c r="G272" i="15"/>
  <c r="G270" i="15" s="1"/>
  <c r="G269" i="15" s="1"/>
  <c r="E272" i="15"/>
  <c r="D272" i="15"/>
  <c r="O271" i="15"/>
  <c r="L271" i="15"/>
  <c r="I271" i="15"/>
  <c r="F271" i="15"/>
  <c r="K270" i="15"/>
  <c r="K269" i="15" s="1"/>
  <c r="H270" i="15"/>
  <c r="E270" i="15"/>
  <c r="E269" i="15" s="1"/>
  <c r="D270" i="15"/>
  <c r="J269" i="15"/>
  <c r="O268" i="15"/>
  <c r="L268" i="15"/>
  <c r="I268" i="15"/>
  <c r="F268" i="15"/>
  <c r="O267" i="15"/>
  <c r="L267" i="15"/>
  <c r="I267" i="15"/>
  <c r="F267" i="15"/>
  <c r="C267" i="15"/>
  <c r="O266" i="15"/>
  <c r="O264" i="15" s="1"/>
  <c r="L266" i="15"/>
  <c r="I266" i="15"/>
  <c r="F266" i="15"/>
  <c r="C266" i="15" s="1"/>
  <c r="O265" i="15"/>
  <c r="L265" i="15"/>
  <c r="I265" i="15"/>
  <c r="I264" i="15" s="1"/>
  <c r="F265" i="15"/>
  <c r="F264" i="15" s="1"/>
  <c r="N264" i="15"/>
  <c r="M264" i="15"/>
  <c r="K264" i="15"/>
  <c r="K259" i="15" s="1"/>
  <c r="J264" i="15"/>
  <c r="H264" i="15"/>
  <c r="G264" i="15"/>
  <c r="G259" i="15" s="1"/>
  <c r="E264" i="15"/>
  <c r="D264" i="15"/>
  <c r="O263" i="15"/>
  <c r="L263" i="15"/>
  <c r="I263" i="15"/>
  <c r="F263" i="15"/>
  <c r="C263" i="15" s="1"/>
  <c r="O262" i="15"/>
  <c r="L262" i="15"/>
  <c r="I262" i="15"/>
  <c r="F262" i="15"/>
  <c r="C262" i="15" s="1"/>
  <c r="O261" i="15"/>
  <c r="L261" i="15"/>
  <c r="L260" i="15" s="1"/>
  <c r="I261" i="15"/>
  <c r="F261" i="15"/>
  <c r="O260" i="15"/>
  <c r="O259" i="15" s="1"/>
  <c r="N260" i="15"/>
  <c r="M260" i="15"/>
  <c r="K260" i="15"/>
  <c r="J260" i="15"/>
  <c r="J259" i="15" s="1"/>
  <c r="I260" i="15"/>
  <c r="H260" i="15"/>
  <c r="G260" i="15"/>
  <c r="F260" i="15"/>
  <c r="E260" i="15"/>
  <c r="E259" i="15" s="1"/>
  <c r="D260" i="15"/>
  <c r="N259" i="15"/>
  <c r="H259" i="15"/>
  <c r="D259" i="15"/>
  <c r="O258" i="15"/>
  <c r="L258" i="15"/>
  <c r="I258" i="15"/>
  <c r="F258" i="15"/>
  <c r="O257" i="15"/>
  <c r="L257" i="15"/>
  <c r="I257" i="15"/>
  <c r="F257" i="15"/>
  <c r="O256" i="15"/>
  <c r="L256" i="15"/>
  <c r="I256" i="15"/>
  <c r="C256" i="15" s="1"/>
  <c r="F256" i="15"/>
  <c r="O255" i="15"/>
  <c r="L255" i="15"/>
  <c r="L252" i="15" s="1"/>
  <c r="L251" i="15" s="1"/>
  <c r="I255" i="15"/>
  <c r="F255" i="15"/>
  <c r="C255" i="15"/>
  <c r="O254" i="15"/>
  <c r="L254" i="15"/>
  <c r="I254" i="15"/>
  <c r="F254" i="15"/>
  <c r="C254" i="15" s="1"/>
  <c r="O253" i="15"/>
  <c r="L253" i="15"/>
  <c r="I253" i="15"/>
  <c r="I252" i="15" s="1"/>
  <c r="F253" i="15"/>
  <c r="C253" i="15" s="1"/>
  <c r="N252" i="15"/>
  <c r="N251" i="15" s="1"/>
  <c r="M252" i="15"/>
  <c r="M251" i="15" s="1"/>
  <c r="K252" i="15"/>
  <c r="J252" i="15"/>
  <c r="J251" i="15" s="1"/>
  <c r="H252" i="15"/>
  <c r="H251" i="15" s="1"/>
  <c r="G252" i="15"/>
  <c r="E252" i="15"/>
  <c r="E251" i="15" s="1"/>
  <c r="D252" i="15"/>
  <c r="D251" i="15" s="1"/>
  <c r="K251" i="15"/>
  <c r="G251" i="15"/>
  <c r="O250" i="15"/>
  <c r="L250" i="15"/>
  <c r="I250" i="15"/>
  <c r="F250" i="15"/>
  <c r="C250" i="15" s="1"/>
  <c r="O249" i="15"/>
  <c r="L249" i="15"/>
  <c r="I249" i="15"/>
  <c r="F249" i="15"/>
  <c r="O248" i="15"/>
  <c r="L248" i="15"/>
  <c r="L246" i="15" s="1"/>
  <c r="I248" i="15"/>
  <c r="F248" i="15"/>
  <c r="O247" i="15"/>
  <c r="O246" i="15" s="1"/>
  <c r="L247" i="15"/>
  <c r="I247" i="15"/>
  <c r="I246" i="15" s="1"/>
  <c r="F247" i="15"/>
  <c r="C247" i="15"/>
  <c r="N246" i="15"/>
  <c r="M246" i="15"/>
  <c r="K246" i="15"/>
  <c r="J246" i="15"/>
  <c r="H246" i="15"/>
  <c r="G246" i="15"/>
  <c r="E246" i="15"/>
  <c r="D246" i="15"/>
  <c r="O245" i="15"/>
  <c r="L245" i="15"/>
  <c r="I245" i="15"/>
  <c r="F245" i="15"/>
  <c r="O244" i="15"/>
  <c r="L244" i="15"/>
  <c r="I244" i="15"/>
  <c r="F244" i="15"/>
  <c r="C244" i="15" s="1"/>
  <c r="O243" i="15"/>
  <c r="L243" i="15"/>
  <c r="I243" i="15"/>
  <c r="F243" i="15"/>
  <c r="C243" i="15"/>
  <c r="O242" i="15"/>
  <c r="L242" i="15"/>
  <c r="I242" i="15"/>
  <c r="F242" i="15"/>
  <c r="C242" i="15" s="1"/>
  <c r="O241" i="15"/>
  <c r="L241" i="15"/>
  <c r="I241" i="15"/>
  <c r="F241" i="15"/>
  <c r="C241" i="15" s="1"/>
  <c r="O240" i="15"/>
  <c r="L240" i="15"/>
  <c r="L238" i="15" s="1"/>
  <c r="I240" i="15"/>
  <c r="F240" i="15"/>
  <c r="O239" i="15"/>
  <c r="L239" i="15"/>
  <c r="I239" i="15"/>
  <c r="I238" i="15" s="1"/>
  <c r="F239" i="15"/>
  <c r="C239" i="15"/>
  <c r="N238" i="15"/>
  <c r="M238" i="15"/>
  <c r="K238" i="15"/>
  <c r="J238" i="15"/>
  <c r="H238" i="15"/>
  <c r="G238" i="15"/>
  <c r="E238" i="15"/>
  <c r="D238" i="15"/>
  <c r="O237" i="15"/>
  <c r="L237" i="15"/>
  <c r="I237" i="15"/>
  <c r="F237" i="15"/>
  <c r="C237" i="15" s="1"/>
  <c r="O236" i="15"/>
  <c r="L236" i="15"/>
  <c r="L235" i="15" s="1"/>
  <c r="C235" i="15" s="1"/>
  <c r="I236" i="15"/>
  <c r="I235" i="15" s="1"/>
  <c r="F236" i="15"/>
  <c r="C236" i="15" s="1"/>
  <c r="O235" i="15"/>
  <c r="N235" i="15"/>
  <c r="M235" i="15"/>
  <c r="K235" i="15"/>
  <c r="J235" i="15"/>
  <c r="H235" i="15"/>
  <c r="G235" i="15"/>
  <c r="F235" i="15"/>
  <c r="E235" i="15"/>
  <c r="D235" i="15"/>
  <c r="O234" i="15"/>
  <c r="O233" i="15" s="1"/>
  <c r="L234" i="15"/>
  <c r="I234" i="15"/>
  <c r="F234" i="15"/>
  <c r="N233" i="15"/>
  <c r="M233" i="15"/>
  <c r="M231" i="15" s="1"/>
  <c r="L233" i="15"/>
  <c r="K233" i="15"/>
  <c r="J233" i="15"/>
  <c r="I233" i="15"/>
  <c r="H233" i="15"/>
  <c r="H231" i="15" s="1"/>
  <c r="H230" i="15" s="1"/>
  <c r="G233" i="15"/>
  <c r="E233" i="15"/>
  <c r="E231" i="15" s="1"/>
  <c r="E230" i="15" s="1"/>
  <c r="D233" i="15"/>
  <c r="O232" i="15"/>
  <c r="L232" i="15"/>
  <c r="I232" i="15"/>
  <c r="I231" i="15" s="1"/>
  <c r="F232" i="15"/>
  <c r="C232" i="15" s="1"/>
  <c r="N231" i="15"/>
  <c r="N230" i="15" s="1"/>
  <c r="K231" i="15"/>
  <c r="K230" i="15" s="1"/>
  <c r="J231" i="15"/>
  <c r="G231" i="15"/>
  <c r="G230" i="15" s="1"/>
  <c r="O229" i="15"/>
  <c r="L229" i="15"/>
  <c r="I229" i="15"/>
  <c r="F229" i="15"/>
  <c r="C229" i="15" s="1"/>
  <c r="O228" i="15"/>
  <c r="L228" i="15"/>
  <c r="L227" i="15" s="1"/>
  <c r="C227" i="15" s="1"/>
  <c r="I228" i="15"/>
  <c r="I227" i="15" s="1"/>
  <c r="F228" i="15"/>
  <c r="O227" i="15"/>
  <c r="N227" i="15"/>
  <c r="M227" i="15"/>
  <c r="K227" i="15"/>
  <c r="J227" i="15"/>
  <c r="H227" i="15"/>
  <c r="G227" i="15"/>
  <c r="F227" i="15"/>
  <c r="E227" i="15"/>
  <c r="D227" i="15"/>
  <c r="O226" i="15"/>
  <c r="L226" i="15"/>
  <c r="I226" i="15"/>
  <c r="F226" i="15"/>
  <c r="C226" i="15" s="1"/>
  <c r="O225" i="15"/>
  <c r="L225" i="15"/>
  <c r="I225" i="15"/>
  <c r="F225" i="15"/>
  <c r="O224" i="15"/>
  <c r="L224" i="15"/>
  <c r="I224" i="15"/>
  <c r="F224" i="15"/>
  <c r="C224" i="15" s="1"/>
  <c r="O223" i="15"/>
  <c r="L223" i="15"/>
  <c r="I223" i="15"/>
  <c r="F223" i="15"/>
  <c r="C223" i="15"/>
  <c r="O222" i="15"/>
  <c r="L222" i="15"/>
  <c r="I222" i="15"/>
  <c r="F222" i="15"/>
  <c r="C222" i="15" s="1"/>
  <c r="O221" i="15"/>
  <c r="L221" i="15"/>
  <c r="I221" i="15"/>
  <c r="F221" i="15"/>
  <c r="C221" i="15" s="1"/>
  <c r="O220" i="15"/>
  <c r="L220" i="15"/>
  <c r="I220" i="15"/>
  <c r="F220" i="15"/>
  <c r="O219" i="15"/>
  <c r="L219" i="15"/>
  <c r="L216" i="15" s="1"/>
  <c r="I219" i="15"/>
  <c r="F219" i="15"/>
  <c r="C219" i="15"/>
  <c r="O218" i="15"/>
  <c r="L218" i="15"/>
  <c r="I218" i="15"/>
  <c r="F218" i="15"/>
  <c r="C218" i="15" s="1"/>
  <c r="O217" i="15"/>
  <c r="O216" i="15" s="1"/>
  <c r="L217" i="15"/>
  <c r="I217" i="15"/>
  <c r="I216" i="15" s="1"/>
  <c r="F217" i="15"/>
  <c r="N216" i="15"/>
  <c r="N204" i="15" s="1"/>
  <c r="M216" i="15"/>
  <c r="K216" i="15"/>
  <c r="J216" i="15"/>
  <c r="H216" i="15"/>
  <c r="G216" i="15"/>
  <c r="F216" i="15"/>
  <c r="E216" i="15"/>
  <c r="D216" i="15"/>
  <c r="O215" i="15"/>
  <c r="L215" i="15"/>
  <c r="I215" i="15"/>
  <c r="F215" i="15"/>
  <c r="C215" i="15"/>
  <c r="O214" i="15"/>
  <c r="L214" i="15"/>
  <c r="I214" i="15"/>
  <c r="F214" i="15"/>
  <c r="C214" i="15" s="1"/>
  <c r="O213" i="15"/>
  <c r="L213" i="15"/>
  <c r="I213" i="15"/>
  <c r="F213" i="15"/>
  <c r="O212" i="15"/>
  <c r="L212" i="15"/>
  <c r="I212" i="15"/>
  <c r="F212" i="15"/>
  <c r="C212" i="15" s="1"/>
  <c r="O211" i="15"/>
  <c r="L211" i="15"/>
  <c r="I211" i="15"/>
  <c r="F211" i="15"/>
  <c r="C211" i="15"/>
  <c r="O210" i="15"/>
  <c r="L210" i="15"/>
  <c r="I210" i="15"/>
  <c r="F210" i="15"/>
  <c r="C210" i="15" s="1"/>
  <c r="O209" i="15"/>
  <c r="L209" i="15"/>
  <c r="I209" i="15"/>
  <c r="F209" i="15"/>
  <c r="C209" i="15" s="1"/>
  <c r="O208" i="15"/>
  <c r="L208" i="15"/>
  <c r="L205" i="15" s="1"/>
  <c r="L204" i="15" s="1"/>
  <c r="I208" i="15"/>
  <c r="F208" i="15"/>
  <c r="O207" i="15"/>
  <c r="L207" i="15"/>
  <c r="I207" i="15"/>
  <c r="F207" i="15"/>
  <c r="C207" i="15"/>
  <c r="O206" i="15"/>
  <c r="O205" i="15" s="1"/>
  <c r="O204" i="15" s="1"/>
  <c r="L206" i="15"/>
  <c r="I206" i="15"/>
  <c r="F206" i="15"/>
  <c r="N205" i="15"/>
  <c r="M205" i="15"/>
  <c r="M204" i="15" s="1"/>
  <c r="K205" i="15"/>
  <c r="K204" i="15" s="1"/>
  <c r="J205" i="15"/>
  <c r="I205" i="15"/>
  <c r="I204" i="15" s="1"/>
  <c r="H205" i="15"/>
  <c r="H204" i="15" s="1"/>
  <c r="G205" i="15"/>
  <c r="G204" i="15" s="1"/>
  <c r="E205" i="15"/>
  <c r="E204" i="15" s="1"/>
  <c r="D205" i="15"/>
  <c r="D204" i="15" s="1"/>
  <c r="J204" i="15"/>
  <c r="O203" i="15"/>
  <c r="L203" i="15"/>
  <c r="I203" i="15"/>
  <c r="F203" i="15"/>
  <c r="C203" i="15"/>
  <c r="O202" i="15"/>
  <c r="L202" i="15"/>
  <c r="I202" i="15"/>
  <c r="F202" i="15"/>
  <c r="C202" i="15" s="1"/>
  <c r="O201" i="15"/>
  <c r="L201" i="15"/>
  <c r="I201" i="15"/>
  <c r="F201" i="15"/>
  <c r="C201" i="15" s="1"/>
  <c r="O200" i="15"/>
  <c r="L200" i="15"/>
  <c r="I200" i="15"/>
  <c r="F200" i="15"/>
  <c r="C200" i="15" s="1"/>
  <c r="O199" i="15"/>
  <c r="O198" i="15" s="1"/>
  <c r="L199" i="15"/>
  <c r="I199" i="15"/>
  <c r="I198" i="15" s="1"/>
  <c r="F199" i="15"/>
  <c r="C199" i="15"/>
  <c r="N198" i="15"/>
  <c r="M198" i="15"/>
  <c r="L198" i="15"/>
  <c r="L196" i="15" s="1"/>
  <c r="L195" i="15" s="1"/>
  <c r="K198" i="15"/>
  <c r="K196" i="15" s="1"/>
  <c r="J198" i="15"/>
  <c r="H198" i="15"/>
  <c r="H196" i="15" s="1"/>
  <c r="G198" i="15"/>
  <c r="G196" i="15" s="1"/>
  <c r="G195" i="15" s="1"/>
  <c r="F198" i="15"/>
  <c r="E198" i="15"/>
  <c r="D198" i="15"/>
  <c r="D196" i="15" s="1"/>
  <c r="O197" i="15"/>
  <c r="O196" i="15" s="1"/>
  <c r="O195" i="15" s="1"/>
  <c r="L197" i="15"/>
  <c r="I197" i="15"/>
  <c r="I196" i="15" s="1"/>
  <c r="F197" i="15"/>
  <c r="N196" i="15"/>
  <c r="M196" i="15"/>
  <c r="M195" i="15" s="1"/>
  <c r="J196" i="15"/>
  <c r="J195" i="15" s="1"/>
  <c r="E196" i="15"/>
  <c r="E195" i="15" s="1"/>
  <c r="E194" i="15" s="1"/>
  <c r="K195" i="15"/>
  <c r="O193" i="15"/>
  <c r="O192" i="15" s="1"/>
  <c r="O191" i="15" s="1"/>
  <c r="O187" i="15" s="1"/>
  <c r="L193" i="15"/>
  <c r="I193" i="15"/>
  <c r="I192" i="15" s="1"/>
  <c r="I191" i="15" s="1"/>
  <c r="F193" i="15"/>
  <c r="N192" i="15"/>
  <c r="N191" i="15" s="1"/>
  <c r="M192" i="15"/>
  <c r="M191" i="15" s="1"/>
  <c r="L192" i="15"/>
  <c r="L191" i="15" s="1"/>
  <c r="K192" i="15"/>
  <c r="J192" i="15"/>
  <c r="J191" i="15" s="1"/>
  <c r="H192" i="15"/>
  <c r="H191" i="15" s="1"/>
  <c r="G192" i="15"/>
  <c r="F192" i="15"/>
  <c r="E192" i="15"/>
  <c r="E191" i="15" s="1"/>
  <c r="D192" i="15"/>
  <c r="D191" i="15" s="1"/>
  <c r="K191" i="15"/>
  <c r="G191" i="15"/>
  <c r="G187" i="15" s="1"/>
  <c r="O190" i="15"/>
  <c r="L190" i="15"/>
  <c r="I190" i="15"/>
  <c r="F190" i="15"/>
  <c r="C190" i="15" s="1"/>
  <c r="O189" i="15"/>
  <c r="O188" i="15" s="1"/>
  <c r="L189" i="15"/>
  <c r="I189" i="15"/>
  <c r="I188" i="15" s="1"/>
  <c r="I187" i="15" s="1"/>
  <c r="F189" i="15"/>
  <c r="N188" i="15"/>
  <c r="M188" i="15"/>
  <c r="L188" i="15"/>
  <c r="L187" i="15" s="1"/>
  <c r="K188" i="15"/>
  <c r="J188" i="15"/>
  <c r="H188" i="15"/>
  <c r="G188" i="15"/>
  <c r="F188" i="15"/>
  <c r="E188" i="15"/>
  <c r="D188" i="15"/>
  <c r="K187" i="15"/>
  <c r="O186" i="15"/>
  <c r="L186" i="15"/>
  <c r="I186" i="15"/>
  <c r="F186" i="15"/>
  <c r="C186" i="15" s="1"/>
  <c r="O185" i="15"/>
  <c r="O184" i="15" s="1"/>
  <c r="L185" i="15"/>
  <c r="I185" i="15"/>
  <c r="I184" i="15" s="1"/>
  <c r="F185" i="15"/>
  <c r="N184" i="15"/>
  <c r="M184" i="15"/>
  <c r="L184" i="15"/>
  <c r="K184" i="15"/>
  <c r="J184" i="15"/>
  <c r="H184" i="15"/>
  <c r="G184" i="15"/>
  <c r="F184" i="15"/>
  <c r="E184" i="15"/>
  <c r="D184" i="15"/>
  <c r="O183" i="15"/>
  <c r="O179" i="15" s="1"/>
  <c r="L183" i="15"/>
  <c r="I183" i="15"/>
  <c r="F183" i="15"/>
  <c r="C183" i="15"/>
  <c r="O182" i="15"/>
  <c r="L182" i="15"/>
  <c r="I182" i="15"/>
  <c r="F182" i="15"/>
  <c r="O181" i="15"/>
  <c r="L181" i="15"/>
  <c r="I181" i="15"/>
  <c r="F181" i="15"/>
  <c r="C181" i="15" s="1"/>
  <c r="O180" i="15"/>
  <c r="L180" i="15"/>
  <c r="L179" i="15" s="1"/>
  <c r="I180" i="15"/>
  <c r="I179" i="15" s="1"/>
  <c r="F180" i="15"/>
  <c r="N179" i="15"/>
  <c r="M179" i="15"/>
  <c r="K179" i="15"/>
  <c r="J179" i="15"/>
  <c r="H179" i="15"/>
  <c r="G179" i="15"/>
  <c r="E179" i="15"/>
  <c r="D179" i="15"/>
  <c r="O178" i="15"/>
  <c r="L178" i="15"/>
  <c r="I178" i="15"/>
  <c r="F178" i="15"/>
  <c r="O177" i="15"/>
  <c r="L177" i="15"/>
  <c r="I177" i="15"/>
  <c r="F177" i="15"/>
  <c r="C177" i="15" s="1"/>
  <c r="O176" i="15"/>
  <c r="L176" i="15"/>
  <c r="L175" i="15" s="1"/>
  <c r="L174" i="15" s="1"/>
  <c r="L173" i="15" s="1"/>
  <c r="I176" i="15"/>
  <c r="I175" i="15" s="1"/>
  <c r="F176" i="15"/>
  <c r="C176" i="15" s="1"/>
  <c r="O175" i="15"/>
  <c r="N175" i="15"/>
  <c r="N174" i="15" s="1"/>
  <c r="M175" i="15"/>
  <c r="M174" i="15" s="1"/>
  <c r="K175" i="15"/>
  <c r="K174" i="15" s="1"/>
  <c r="K173" i="15" s="1"/>
  <c r="J175" i="15"/>
  <c r="J174" i="15" s="1"/>
  <c r="H175" i="15"/>
  <c r="G175" i="15"/>
  <c r="E175" i="15"/>
  <c r="E174" i="15" s="1"/>
  <c r="D175" i="15"/>
  <c r="H174" i="15"/>
  <c r="H173" i="15" s="1"/>
  <c r="D174" i="15"/>
  <c r="D173" i="15" s="1"/>
  <c r="M173" i="15"/>
  <c r="E173" i="15"/>
  <c r="O172" i="15"/>
  <c r="L172" i="15"/>
  <c r="I172" i="15"/>
  <c r="F172" i="15"/>
  <c r="C172" i="15" s="1"/>
  <c r="O171" i="15"/>
  <c r="L171" i="15"/>
  <c r="I171" i="15"/>
  <c r="F171" i="15"/>
  <c r="C171" i="15"/>
  <c r="O170" i="15"/>
  <c r="L170" i="15"/>
  <c r="I170" i="15"/>
  <c r="F170" i="15"/>
  <c r="C170" i="15" s="1"/>
  <c r="O169" i="15"/>
  <c r="L169" i="15"/>
  <c r="I169" i="15"/>
  <c r="F169" i="15"/>
  <c r="O168" i="15"/>
  <c r="L168" i="15"/>
  <c r="I168" i="15"/>
  <c r="F168" i="15"/>
  <c r="C168" i="15" s="1"/>
  <c r="O167" i="15"/>
  <c r="O166" i="15" s="1"/>
  <c r="O165" i="15" s="1"/>
  <c r="L167" i="15"/>
  <c r="I167" i="15"/>
  <c r="I166" i="15" s="1"/>
  <c r="I165" i="15" s="1"/>
  <c r="F167" i="15"/>
  <c r="C167" i="15"/>
  <c r="N166" i="15"/>
  <c r="N165" i="15" s="1"/>
  <c r="M166" i="15"/>
  <c r="L166" i="15"/>
  <c r="L165" i="15" s="1"/>
  <c r="K166" i="15"/>
  <c r="K165" i="15" s="1"/>
  <c r="J166" i="15"/>
  <c r="J165" i="15" s="1"/>
  <c r="H166" i="15"/>
  <c r="H165" i="15" s="1"/>
  <c r="G166" i="15"/>
  <c r="G165" i="15" s="1"/>
  <c r="E166" i="15"/>
  <c r="D166" i="15"/>
  <c r="D165" i="15" s="1"/>
  <c r="M165" i="15"/>
  <c r="E165" i="15"/>
  <c r="O164" i="15"/>
  <c r="L164" i="15"/>
  <c r="I164" i="15"/>
  <c r="F164" i="15"/>
  <c r="O163" i="15"/>
  <c r="L163" i="15"/>
  <c r="I163" i="15"/>
  <c r="F163" i="15"/>
  <c r="C163" i="15"/>
  <c r="O162" i="15"/>
  <c r="L162" i="15"/>
  <c r="I162" i="15"/>
  <c r="F162" i="15"/>
  <c r="C162" i="15" s="1"/>
  <c r="O161" i="15"/>
  <c r="O160" i="15" s="1"/>
  <c r="L161" i="15"/>
  <c r="I161" i="15"/>
  <c r="I160" i="15" s="1"/>
  <c r="F161" i="15"/>
  <c r="N160" i="15"/>
  <c r="M160" i="15"/>
  <c r="L160" i="15"/>
  <c r="K160" i="15"/>
  <c r="J160" i="15"/>
  <c r="H160" i="15"/>
  <c r="G160" i="15"/>
  <c r="F160" i="15"/>
  <c r="E160" i="15"/>
  <c r="D160" i="15"/>
  <c r="O159" i="15"/>
  <c r="L159" i="15"/>
  <c r="I159" i="15"/>
  <c r="F159" i="15"/>
  <c r="C159" i="15"/>
  <c r="O158" i="15"/>
  <c r="L158" i="15"/>
  <c r="I158" i="15"/>
  <c r="F158" i="15"/>
  <c r="C158" i="15" s="1"/>
  <c r="O157" i="15"/>
  <c r="L157" i="15"/>
  <c r="I157" i="15"/>
  <c r="F157" i="15"/>
  <c r="C157" i="15" s="1"/>
  <c r="O156" i="15"/>
  <c r="L156" i="15"/>
  <c r="I156" i="15"/>
  <c r="F156" i="15"/>
  <c r="O155" i="15"/>
  <c r="L155" i="15"/>
  <c r="I155" i="15"/>
  <c r="F155" i="15"/>
  <c r="C155" i="15"/>
  <c r="O154" i="15"/>
  <c r="L154" i="15"/>
  <c r="I154" i="15"/>
  <c r="F154" i="15"/>
  <c r="O153" i="15"/>
  <c r="L153" i="15"/>
  <c r="I153" i="15"/>
  <c r="F153" i="15"/>
  <c r="O152" i="15"/>
  <c r="L152" i="15"/>
  <c r="I152" i="15"/>
  <c r="I151" i="15" s="1"/>
  <c r="F152" i="15"/>
  <c r="O151" i="15"/>
  <c r="N151" i="15"/>
  <c r="M151" i="15"/>
  <c r="K151" i="15"/>
  <c r="J151" i="15"/>
  <c r="H151" i="15"/>
  <c r="G151" i="15"/>
  <c r="E151" i="15"/>
  <c r="D151" i="15"/>
  <c r="O150" i="15"/>
  <c r="L150" i="15"/>
  <c r="I150" i="15"/>
  <c r="F150" i="15"/>
  <c r="C150" i="15" s="1"/>
  <c r="O149" i="15"/>
  <c r="L149" i="15"/>
  <c r="I149" i="15"/>
  <c r="F149" i="15"/>
  <c r="O148" i="15"/>
  <c r="L148" i="15"/>
  <c r="I148" i="15"/>
  <c r="F148" i="15"/>
  <c r="C148" i="15" s="1"/>
  <c r="O147" i="15"/>
  <c r="L147" i="15"/>
  <c r="L144" i="15" s="1"/>
  <c r="I147" i="15"/>
  <c r="F147" i="15"/>
  <c r="C147" i="15"/>
  <c r="O146" i="15"/>
  <c r="L146" i="15"/>
  <c r="I146" i="15"/>
  <c r="F146" i="15"/>
  <c r="C146" i="15" s="1"/>
  <c r="O145" i="15"/>
  <c r="L145" i="15"/>
  <c r="I145" i="15"/>
  <c r="F145" i="15"/>
  <c r="C145" i="15" s="1"/>
  <c r="N144" i="15"/>
  <c r="M144" i="15"/>
  <c r="K144" i="15"/>
  <c r="J144" i="15"/>
  <c r="H144" i="15"/>
  <c r="G144" i="15"/>
  <c r="E144" i="15"/>
  <c r="D144" i="15"/>
  <c r="O143" i="15"/>
  <c r="L143" i="15"/>
  <c r="I143" i="15"/>
  <c r="F143" i="15"/>
  <c r="C143" i="15"/>
  <c r="O142" i="15"/>
  <c r="L142" i="15"/>
  <c r="I142" i="15"/>
  <c r="F142" i="15"/>
  <c r="N141" i="15"/>
  <c r="M141" i="15"/>
  <c r="L141" i="15"/>
  <c r="K141" i="15"/>
  <c r="J141" i="15"/>
  <c r="I141" i="15"/>
  <c r="H141" i="15"/>
  <c r="G141" i="15"/>
  <c r="E141" i="15"/>
  <c r="D141" i="15"/>
  <c r="O140" i="15"/>
  <c r="L140" i="15"/>
  <c r="I140" i="15"/>
  <c r="F140" i="15"/>
  <c r="O139" i="15"/>
  <c r="L139" i="15"/>
  <c r="L136" i="15" s="1"/>
  <c r="I139" i="15"/>
  <c r="F139" i="15"/>
  <c r="C139" i="15"/>
  <c r="O138" i="15"/>
  <c r="L138" i="15"/>
  <c r="I138" i="15"/>
  <c r="F138" i="15"/>
  <c r="C138" i="15" s="1"/>
  <c r="O137" i="15"/>
  <c r="O136" i="15" s="1"/>
  <c r="L137" i="15"/>
  <c r="I137" i="15"/>
  <c r="I136" i="15" s="1"/>
  <c r="F137" i="15"/>
  <c r="N136" i="15"/>
  <c r="M136" i="15"/>
  <c r="K136" i="15"/>
  <c r="J136" i="15"/>
  <c r="H136" i="15"/>
  <c r="G136" i="15"/>
  <c r="F136" i="15"/>
  <c r="E136" i="15"/>
  <c r="D136" i="15"/>
  <c r="O135" i="15"/>
  <c r="L135" i="15"/>
  <c r="I135" i="15"/>
  <c r="F135" i="15"/>
  <c r="C135" i="15"/>
  <c r="O134" i="15"/>
  <c r="L134" i="15"/>
  <c r="I134" i="15"/>
  <c r="F134" i="15"/>
  <c r="O133" i="15"/>
  <c r="L133" i="15"/>
  <c r="I133" i="15"/>
  <c r="F133" i="15"/>
  <c r="O132" i="15"/>
  <c r="L132" i="15"/>
  <c r="L131" i="15" s="1"/>
  <c r="I132" i="15"/>
  <c r="I131" i="15" s="1"/>
  <c r="F132" i="15"/>
  <c r="C132" i="15" s="1"/>
  <c r="O131" i="15"/>
  <c r="N131" i="15"/>
  <c r="M131" i="15"/>
  <c r="M130" i="15" s="1"/>
  <c r="K131" i="15"/>
  <c r="K130" i="15" s="1"/>
  <c r="J131" i="15"/>
  <c r="H131" i="15"/>
  <c r="G131" i="15"/>
  <c r="G130" i="15" s="1"/>
  <c r="E131" i="15"/>
  <c r="E130" i="15" s="1"/>
  <c r="D131" i="15"/>
  <c r="H130" i="15"/>
  <c r="D130" i="15"/>
  <c r="O129" i="15"/>
  <c r="O128" i="15" s="1"/>
  <c r="L129" i="15"/>
  <c r="I129" i="15"/>
  <c r="I128" i="15" s="1"/>
  <c r="F129" i="15"/>
  <c r="C129" i="15" s="1"/>
  <c r="N128" i="15"/>
  <c r="M128" i="15"/>
  <c r="L128" i="15"/>
  <c r="K128" i="15"/>
  <c r="J128" i="15"/>
  <c r="H128" i="15"/>
  <c r="G128" i="15"/>
  <c r="F128" i="15"/>
  <c r="C128" i="15" s="1"/>
  <c r="E128" i="15"/>
  <c r="D128" i="15"/>
  <c r="O127" i="15"/>
  <c r="L127" i="15"/>
  <c r="I127" i="15"/>
  <c r="F127" i="15"/>
  <c r="C127" i="15"/>
  <c r="O126" i="15"/>
  <c r="L126" i="15"/>
  <c r="I126" i="15"/>
  <c r="F126" i="15"/>
  <c r="C126" i="15" s="1"/>
  <c r="O125" i="15"/>
  <c r="L125" i="15"/>
  <c r="I125" i="15"/>
  <c r="F125" i="15"/>
  <c r="O124" i="15"/>
  <c r="L124" i="15"/>
  <c r="I124" i="15"/>
  <c r="F124" i="15"/>
  <c r="C124" i="15" s="1"/>
  <c r="O123" i="15"/>
  <c r="O122" i="15" s="1"/>
  <c r="L123" i="15"/>
  <c r="I123" i="15"/>
  <c r="F123" i="15"/>
  <c r="C123" i="15"/>
  <c r="N122" i="15"/>
  <c r="M122" i="15"/>
  <c r="L122" i="15"/>
  <c r="K122" i="15"/>
  <c r="J122" i="15"/>
  <c r="H122" i="15"/>
  <c r="G122" i="15"/>
  <c r="E122" i="15"/>
  <c r="D122" i="15"/>
  <c r="O121" i="15"/>
  <c r="L121" i="15"/>
  <c r="I121" i="15"/>
  <c r="F121" i="15"/>
  <c r="O120" i="15"/>
  <c r="L120" i="15"/>
  <c r="I120" i="15"/>
  <c r="F120" i="15"/>
  <c r="O119" i="15"/>
  <c r="L119" i="15"/>
  <c r="L116" i="15" s="1"/>
  <c r="I119" i="15"/>
  <c r="F119" i="15"/>
  <c r="C119" i="15"/>
  <c r="O118" i="15"/>
  <c r="L118" i="15"/>
  <c r="I118" i="15"/>
  <c r="F118" i="15"/>
  <c r="C118" i="15" s="1"/>
  <c r="O117" i="15"/>
  <c r="L117" i="15"/>
  <c r="I117" i="15"/>
  <c r="F117" i="15"/>
  <c r="C117" i="15" s="1"/>
  <c r="N116" i="15"/>
  <c r="M116" i="15"/>
  <c r="K116" i="15"/>
  <c r="J116" i="15"/>
  <c r="H116" i="15"/>
  <c r="G116" i="15"/>
  <c r="E116" i="15"/>
  <c r="D116" i="15"/>
  <c r="O115" i="15"/>
  <c r="L115" i="15"/>
  <c r="L112" i="15" s="1"/>
  <c r="I115" i="15"/>
  <c r="F115" i="15"/>
  <c r="C115" i="15"/>
  <c r="O114" i="15"/>
  <c r="L114" i="15"/>
  <c r="I114" i="15"/>
  <c r="F114" i="15"/>
  <c r="C114" i="15" s="1"/>
  <c r="O113" i="15"/>
  <c r="L113" i="15"/>
  <c r="I113" i="15"/>
  <c r="I112" i="15" s="1"/>
  <c r="F113" i="15"/>
  <c r="C113" i="15" s="1"/>
  <c r="N112" i="15"/>
  <c r="M112" i="15"/>
  <c r="K112" i="15"/>
  <c r="J112" i="15"/>
  <c r="H112" i="15"/>
  <c r="G112" i="15"/>
  <c r="E112" i="15"/>
  <c r="D112" i="15"/>
  <c r="O111" i="15"/>
  <c r="O103" i="15" s="1"/>
  <c r="L111" i="15"/>
  <c r="I111" i="15"/>
  <c r="F111" i="15"/>
  <c r="O110" i="15"/>
  <c r="L110" i="15"/>
  <c r="I110" i="15"/>
  <c r="F110" i="15"/>
  <c r="C110" i="15" s="1"/>
  <c r="O109" i="15"/>
  <c r="L109" i="15"/>
  <c r="I109" i="15"/>
  <c r="F109" i="15"/>
  <c r="C109" i="15" s="1"/>
  <c r="O108" i="15"/>
  <c r="L108" i="15"/>
  <c r="I108" i="15"/>
  <c r="F108" i="15"/>
  <c r="C108" i="15" s="1"/>
  <c r="O107" i="15"/>
  <c r="L107" i="15"/>
  <c r="I107" i="15"/>
  <c r="F107" i="15"/>
  <c r="C107" i="15"/>
  <c r="O106" i="15"/>
  <c r="L106" i="15"/>
  <c r="I106" i="15"/>
  <c r="F106" i="15"/>
  <c r="O105" i="15"/>
  <c r="L105" i="15"/>
  <c r="I105" i="15"/>
  <c r="F105" i="15"/>
  <c r="O104" i="15"/>
  <c r="L104" i="15"/>
  <c r="I104" i="15"/>
  <c r="I103" i="15" s="1"/>
  <c r="F104" i="15"/>
  <c r="C104" i="15" s="1"/>
  <c r="N103" i="15"/>
  <c r="M103" i="15"/>
  <c r="K103" i="15"/>
  <c r="J103" i="15"/>
  <c r="H103" i="15"/>
  <c r="G103" i="15"/>
  <c r="E103" i="15"/>
  <c r="D103" i="15"/>
  <c r="O102" i="15"/>
  <c r="L102" i="15"/>
  <c r="I102" i="15"/>
  <c r="F102" i="15"/>
  <c r="C102" i="15" s="1"/>
  <c r="O101" i="15"/>
  <c r="L101" i="15"/>
  <c r="I101" i="15"/>
  <c r="F101" i="15"/>
  <c r="O100" i="15"/>
  <c r="L100" i="15"/>
  <c r="I100" i="15"/>
  <c r="F100" i="15"/>
  <c r="O99" i="15"/>
  <c r="O95" i="15" s="1"/>
  <c r="L99" i="15"/>
  <c r="I99" i="15"/>
  <c r="F99" i="15"/>
  <c r="C99" i="15"/>
  <c r="O98" i="15"/>
  <c r="L98" i="15"/>
  <c r="I98" i="15"/>
  <c r="F98" i="15"/>
  <c r="O97" i="15"/>
  <c r="L97" i="15"/>
  <c r="I97" i="15"/>
  <c r="F97" i="15"/>
  <c r="C97" i="15" s="1"/>
  <c r="O96" i="15"/>
  <c r="L96" i="15"/>
  <c r="L95" i="15" s="1"/>
  <c r="I96" i="15"/>
  <c r="F96" i="15"/>
  <c r="C96" i="15" s="1"/>
  <c r="N95" i="15"/>
  <c r="M95" i="15"/>
  <c r="K95" i="15"/>
  <c r="J95" i="15"/>
  <c r="H95" i="15"/>
  <c r="G95" i="15"/>
  <c r="E95" i="15"/>
  <c r="D95" i="15"/>
  <c r="O94" i="15"/>
  <c r="L94" i="15"/>
  <c r="I94" i="15"/>
  <c r="F94" i="15"/>
  <c r="C94" i="15" s="1"/>
  <c r="O93" i="15"/>
  <c r="L93" i="15"/>
  <c r="I93" i="15"/>
  <c r="F93" i="15"/>
  <c r="C93" i="15" s="1"/>
  <c r="O92" i="15"/>
  <c r="L92" i="15"/>
  <c r="L89" i="15" s="1"/>
  <c r="I92" i="15"/>
  <c r="F92" i="15"/>
  <c r="O91" i="15"/>
  <c r="L91" i="15"/>
  <c r="I91" i="15"/>
  <c r="F91" i="15"/>
  <c r="C91" i="15"/>
  <c r="O90" i="15"/>
  <c r="O89" i="15" s="1"/>
  <c r="L90" i="15"/>
  <c r="I90" i="15"/>
  <c r="F90" i="15"/>
  <c r="N89" i="15"/>
  <c r="M89" i="15"/>
  <c r="K89" i="15"/>
  <c r="J89" i="15"/>
  <c r="I89" i="15"/>
  <c r="H89" i="15"/>
  <c r="G89" i="15"/>
  <c r="E89" i="15"/>
  <c r="D89" i="15"/>
  <c r="O88" i="15"/>
  <c r="L88" i="15"/>
  <c r="I88" i="15"/>
  <c r="F88" i="15"/>
  <c r="C88" i="15" s="1"/>
  <c r="O87" i="15"/>
  <c r="L87" i="15"/>
  <c r="C87" i="15" s="1"/>
  <c r="I87" i="15"/>
  <c r="F87" i="15"/>
  <c r="O86" i="15"/>
  <c r="O84" i="15" s="1"/>
  <c r="L86" i="15"/>
  <c r="I86" i="15"/>
  <c r="F86" i="15"/>
  <c r="C86" i="15"/>
  <c r="O85" i="15"/>
  <c r="L85" i="15"/>
  <c r="I85" i="15"/>
  <c r="F85" i="15"/>
  <c r="C85" i="15" s="1"/>
  <c r="N84" i="15"/>
  <c r="N83" i="15" s="1"/>
  <c r="M84" i="15"/>
  <c r="L84" i="15"/>
  <c r="K84" i="15"/>
  <c r="J84" i="15"/>
  <c r="J83" i="15" s="1"/>
  <c r="I84" i="15"/>
  <c r="H84" i="15"/>
  <c r="H83" i="15" s="1"/>
  <c r="G84" i="15"/>
  <c r="F84" i="15"/>
  <c r="E84" i="15"/>
  <c r="D84" i="15"/>
  <c r="D83" i="15" s="1"/>
  <c r="M83" i="15"/>
  <c r="K83" i="15"/>
  <c r="G83" i="15"/>
  <c r="E83" i="15"/>
  <c r="O82" i="15"/>
  <c r="L82" i="15"/>
  <c r="I82" i="15"/>
  <c r="F82" i="15"/>
  <c r="C82" i="15" s="1"/>
  <c r="O81" i="15"/>
  <c r="O80" i="15" s="1"/>
  <c r="L81" i="15"/>
  <c r="I81" i="15"/>
  <c r="I80" i="15" s="1"/>
  <c r="F81" i="15"/>
  <c r="N80" i="15"/>
  <c r="M80" i="15"/>
  <c r="L80" i="15"/>
  <c r="K80" i="15"/>
  <c r="J80" i="15"/>
  <c r="H80" i="15"/>
  <c r="G80" i="15"/>
  <c r="F80" i="15"/>
  <c r="C80" i="15" s="1"/>
  <c r="E80" i="15"/>
  <c r="D80" i="15"/>
  <c r="O79" i="15"/>
  <c r="O77" i="15" s="1"/>
  <c r="O76" i="15" s="1"/>
  <c r="L79" i="15"/>
  <c r="I79" i="15"/>
  <c r="F79" i="15"/>
  <c r="C79" i="15"/>
  <c r="O78" i="15"/>
  <c r="L78" i="15"/>
  <c r="L77" i="15" s="1"/>
  <c r="L76" i="15" s="1"/>
  <c r="I78" i="15"/>
  <c r="F78" i="15"/>
  <c r="C78" i="15" s="1"/>
  <c r="N77" i="15"/>
  <c r="M77" i="15"/>
  <c r="M76" i="15" s="1"/>
  <c r="M75" i="15" s="1"/>
  <c r="K77" i="15"/>
  <c r="K76" i="15" s="1"/>
  <c r="K75" i="15" s="1"/>
  <c r="J77" i="15"/>
  <c r="I77" i="15"/>
  <c r="I76" i="15" s="1"/>
  <c r="H77" i="15"/>
  <c r="G77" i="15"/>
  <c r="G76" i="15" s="1"/>
  <c r="G75" i="15" s="1"/>
  <c r="E77" i="15"/>
  <c r="E76" i="15" s="1"/>
  <c r="E75" i="15" s="1"/>
  <c r="D77" i="15"/>
  <c r="N76" i="15"/>
  <c r="J76" i="15"/>
  <c r="H76" i="15"/>
  <c r="D76" i="15"/>
  <c r="D75" i="15" s="1"/>
  <c r="O74" i="15"/>
  <c r="L74" i="15"/>
  <c r="I74" i="15"/>
  <c r="F74" i="15"/>
  <c r="C74" i="15" s="1"/>
  <c r="O73" i="15"/>
  <c r="L73" i="15"/>
  <c r="I73" i="15"/>
  <c r="C73" i="15" s="1"/>
  <c r="F73" i="15"/>
  <c r="O72" i="15"/>
  <c r="L72" i="15"/>
  <c r="I72" i="15"/>
  <c r="F72" i="15"/>
  <c r="C72" i="15" s="1"/>
  <c r="O71" i="15"/>
  <c r="O69" i="15" s="1"/>
  <c r="O67" i="15" s="1"/>
  <c r="L71" i="15"/>
  <c r="I71" i="15"/>
  <c r="F71" i="15"/>
  <c r="C71" i="15"/>
  <c r="O70" i="15"/>
  <c r="L70" i="15"/>
  <c r="L69" i="15" s="1"/>
  <c r="I70" i="15"/>
  <c r="F70" i="15"/>
  <c r="C70" i="15" s="1"/>
  <c r="N69" i="15"/>
  <c r="M69" i="15"/>
  <c r="M67" i="15" s="1"/>
  <c r="K69" i="15"/>
  <c r="J69" i="15"/>
  <c r="I69" i="15"/>
  <c r="I67" i="15" s="1"/>
  <c r="H69" i="15"/>
  <c r="H67" i="15" s="1"/>
  <c r="G69" i="15"/>
  <c r="E69" i="15"/>
  <c r="E67" i="15" s="1"/>
  <c r="D69" i="15"/>
  <c r="D67" i="15" s="1"/>
  <c r="O68" i="15"/>
  <c r="L68" i="15"/>
  <c r="L67" i="15" s="1"/>
  <c r="I68" i="15"/>
  <c r="F68" i="15"/>
  <c r="N67" i="15"/>
  <c r="K67" i="15"/>
  <c r="J67" i="15"/>
  <c r="G67" i="15"/>
  <c r="O66" i="15"/>
  <c r="L66" i="15"/>
  <c r="I66" i="15"/>
  <c r="F66" i="15"/>
  <c r="C66" i="15" s="1"/>
  <c r="O65" i="15"/>
  <c r="L65" i="15"/>
  <c r="I65" i="15"/>
  <c r="C65" i="15" s="1"/>
  <c r="F65" i="15"/>
  <c r="O64" i="15"/>
  <c r="L64" i="15"/>
  <c r="I64" i="15"/>
  <c r="F64" i="15"/>
  <c r="C64" i="15" s="1"/>
  <c r="O63" i="15"/>
  <c r="L63" i="15"/>
  <c r="I63" i="15"/>
  <c r="F63" i="15"/>
  <c r="C63" i="15"/>
  <c r="O62" i="15"/>
  <c r="L62" i="15"/>
  <c r="I62" i="15"/>
  <c r="F62" i="15"/>
  <c r="C62" i="15" s="1"/>
  <c r="O61" i="15"/>
  <c r="L61" i="15"/>
  <c r="I61" i="15"/>
  <c r="C61" i="15" s="1"/>
  <c r="F61" i="15"/>
  <c r="O60" i="15"/>
  <c r="L60" i="15"/>
  <c r="I60" i="15"/>
  <c r="F60" i="15"/>
  <c r="C60" i="15" s="1"/>
  <c r="O59" i="15"/>
  <c r="O58" i="15" s="1"/>
  <c r="L59" i="15"/>
  <c r="I59" i="15"/>
  <c r="I58" i="15" s="1"/>
  <c r="F59" i="15"/>
  <c r="C59" i="15"/>
  <c r="N58" i="15"/>
  <c r="M58" i="15"/>
  <c r="L58" i="15"/>
  <c r="K58" i="15"/>
  <c r="J58" i="15"/>
  <c r="H58" i="15"/>
  <c r="G58" i="15"/>
  <c r="E58" i="15"/>
  <c r="D58" i="15"/>
  <c r="O57" i="15"/>
  <c r="L57" i="15"/>
  <c r="I57" i="15"/>
  <c r="C57" i="15" s="1"/>
  <c r="F57" i="15"/>
  <c r="O56" i="15"/>
  <c r="L56" i="15"/>
  <c r="L55" i="15" s="1"/>
  <c r="L54" i="15" s="1"/>
  <c r="I56" i="15"/>
  <c r="F56" i="15"/>
  <c r="F55" i="15" s="1"/>
  <c r="O55" i="15"/>
  <c r="N55" i="15"/>
  <c r="M55" i="15"/>
  <c r="M54" i="15" s="1"/>
  <c r="M53" i="15" s="1"/>
  <c r="K55" i="15"/>
  <c r="K54" i="15" s="1"/>
  <c r="K53" i="15" s="1"/>
  <c r="K52" i="15" s="1"/>
  <c r="J55" i="15"/>
  <c r="H55" i="15"/>
  <c r="G55" i="15"/>
  <c r="G54" i="15" s="1"/>
  <c r="G53" i="15" s="1"/>
  <c r="E55" i="15"/>
  <c r="E54" i="15" s="1"/>
  <c r="E53" i="15" s="1"/>
  <c r="D55" i="15"/>
  <c r="N54" i="15"/>
  <c r="N53" i="15" s="1"/>
  <c r="J54" i="15"/>
  <c r="J53" i="15" s="1"/>
  <c r="H54" i="15"/>
  <c r="D54" i="15"/>
  <c r="D53" i="15" s="1"/>
  <c r="O47" i="15"/>
  <c r="C47" i="15" s="1"/>
  <c r="O46" i="15"/>
  <c r="C46" i="15" s="1"/>
  <c r="N45" i="15"/>
  <c r="M45" i="15"/>
  <c r="L44" i="15"/>
  <c r="I44" i="15"/>
  <c r="F44" i="15"/>
  <c r="C44" i="15" s="1"/>
  <c r="L43" i="15"/>
  <c r="K43" i="15"/>
  <c r="J43" i="15"/>
  <c r="I43" i="15"/>
  <c r="H43" i="15"/>
  <c r="G43" i="15"/>
  <c r="F43" i="15"/>
  <c r="C43" i="15" s="1"/>
  <c r="E43" i="15"/>
  <c r="D43" i="15"/>
  <c r="F42" i="15"/>
  <c r="C42" i="15" s="1"/>
  <c r="E41" i="15"/>
  <c r="D41" i="15"/>
  <c r="L40" i="15"/>
  <c r="C40" i="15" s="1"/>
  <c r="L39" i="15"/>
  <c r="C39" i="15" s="1"/>
  <c r="L38" i="15"/>
  <c r="C38" i="15" s="1"/>
  <c r="L37" i="15"/>
  <c r="C37" i="15" s="1"/>
  <c r="K36" i="15"/>
  <c r="J36" i="15"/>
  <c r="L35" i="15"/>
  <c r="C35" i="15" s="1"/>
  <c r="L34" i="15"/>
  <c r="C34" i="15" s="1"/>
  <c r="K33" i="15"/>
  <c r="J33" i="15"/>
  <c r="L32" i="15"/>
  <c r="C32" i="15" s="1"/>
  <c r="L31" i="15"/>
  <c r="C31" i="15" s="1"/>
  <c r="K31" i="15"/>
  <c r="K26" i="15" s="1"/>
  <c r="J31" i="15"/>
  <c r="L30" i="15"/>
  <c r="C30" i="15" s="1"/>
  <c r="L29" i="15"/>
  <c r="C29" i="15" s="1"/>
  <c r="L28" i="15"/>
  <c r="C28" i="15" s="1"/>
  <c r="K27" i="15"/>
  <c r="J27" i="15"/>
  <c r="J26" i="15"/>
  <c r="F25" i="15"/>
  <c r="C25" i="15" s="1"/>
  <c r="I24" i="15"/>
  <c r="C24" i="15" s="1"/>
  <c r="F24" i="15"/>
  <c r="O23" i="15"/>
  <c r="L23" i="15"/>
  <c r="I23" i="15"/>
  <c r="F23" i="15"/>
  <c r="C23" i="15" s="1"/>
  <c r="O22" i="15"/>
  <c r="O21" i="15" s="1"/>
  <c r="L22" i="15"/>
  <c r="I22" i="15"/>
  <c r="I21" i="15" s="1"/>
  <c r="F22" i="15"/>
  <c r="N21" i="15"/>
  <c r="N289" i="15" s="1"/>
  <c r="N288" i="15" s="1"/>
  <c r="M21" i="15"/>
  <c r="M289" i="15" s="1"/>
  <c r="L21" i="15"/>
  <c r="L289" i="15" s="1"/>
  <c r="K21" i="15"/>
  <c r="K289" i="15" s="1"/>
  <c r="K288" i="15" s="1"/>
  <c r="J21" i="15"/>
  <c r="J20" i="15" s="1"/>
  <c r="H21" i="15"/>
  <c r="H20" i="15" s="1"/>
  <c r="G21" i="15"/>
  <c r="G289" i="15" s="1"/>
  <c r="G288" i="15" s="1"/>
  <c r="F21" i="15"/>
  <c r="E21" i="15"/>
  <c r="E289" i="15" s="1"/>
  <c r="E288" i="15" s="1"/>
  <c r="D21" i="15"/>
  <c r="D289" i="15" s="1"/>
  <c r="D288" i="15" s="1"/>
  <c r="M20" i="15"/>
  <c r="G20" i="15"/>
  <c r="E20" i="15"/>
  <c r="O298" i="14"/>
  <c r="L298" i="14"/>
  <c r="I298" i="14"/>
  <c r="F298" i="14"/>
  <c r="C298" i="14" s="1"/>
  <c r="O297" i="14"/>
  <c r="L297" i="14"/>
  <c r="I297" i="14"/>
  <c r="F297" i="14"/>
  <c r="C297" i="14"/>
  <c r="O296" i="14"/>
  <c r="L296" i="14"/>
  <c r="I296" i="14"/>
  <c r="F296" i="14"/>
  <c r="C296" i="14" s="1"/>
  <c r="O295" i="14"/>
  <c r="L295" i="14"/>
  <c r="I295" i="14"/>
  <c r="C295" i="14" s="1"/>
  <c r="F295" i="14"/>
  <c r="O294" i="14"/>
  <c r="L294" i="14"/>
  <c r="L290" i="14" s="1"/>
  <c r="I294" i="14"/>
  <c r="F294" i="14"/>
  <c r="C294" i="14" s="1"/>
  <c r="O293" i="14"/>
  <c r="L293" i="14"/>
  <c r="I293" i="14"/>
  <c r="F293" i="14"/>
  <c r="C293" i="14"/>
  <c r="O292" i="14"/>
  <c r="L292" i="14"/>
  <c r="I292" i="14"/>
  <c r="F292" i="14"/>
  <c r="C292" i="14" s="1"/>
  <c r="O291" i="14"/>
  <c r="O290" i="14" s="1"/>
  <c r="L291" i="14"/>
  <c r="I291" i="14"/>
  <c r="I290" i="14" s="1"/>
  <c r="F291" i="14"/>
  <c r="N290" i="14"/>
  <c r="M290" i="14"/>
  <c r="K290" i="14"/>
  <c r="J290" i="14"/>
  <c r="H290" i="14"/>
  <c r="G290" i="14"/>
  <c r="F290" i="14"/>
  <c r="E290" i="14"/>
  <c r="D290" i="14"/>
  <c r="K289" i="14"/>
  <c r="K288" i="14" s="1"/>
  <c r="G289" i="14"/>
  <c r="G288" i="14" s="1"/>
  <c r="O285" i="14"/>
  <c r="O283" i="14" s="1"/>
  <c r="L285" i="14"/>
  <c r="I285" i="14"/>
  <c r="F285" i="14"/>
  <c r="C285" i="14"/>
  <c r="O284" i="14"/>
  <c r="L284" i="14"/>
  <c r="L283" i="14" s="1"/>
  <c r="I284" i="14"/>
  <c r="F284" i="14"/>
  <c r="N283" i="14"/>
  <c r="M283" i="14"/>
  <c r="K283" i="14"/>
  <c r="J283" i="14"/>
  <c r="I283" i="14"/>
  <c r="H283" i="14"/>
  <c r="G283" i="14"/>
  <c r="E283" i="14"/>
  <c r="D283" i="14"/>
  <c r="O282" i="14"/>
  <c r="L282" i="14"/>
  <c r="L281" i="14" s="1"/>
  <c r="C281" i="14" s="1"/>
  <c r="I282" i="14"/>
  <c r="F282" i="14"/>
  <c r="F281" i="14" s="1"/>
  <c r="O281" i="14"/>
  <c r="N281" i="14"/>
  <c r="M281" i="14"/>
  <c r="K281" i="14"/>
  <c r="J281" i="14"/>
  <c r="I281" i="14"/>
  <c r="H281" i="14"/>
  <c r="G281" i="14"/>
  <c r="E281" i="14"/>
  <c r="D281" i="14"/>
  <c r="O280" i="14"/>
  <c r="L280" i="14"/>
  <c r="I280" i="14"/>
  <c r="F280" i="14"/>
  <c r="C280" i="14" s="1"/>
  <c r="O279" i="14"/>
  <c r="L279" i="14"/>
  <c r="I279" i="14"/>
  <c r="C279" i="14" s="1"/>
  <c r="F279" i="14"/>
  <c r="O278" i="14"/>
  <c r="L278" i="14"/>
  <c r="L276" i="14" s="1"/>
  <c r="I278" i="14"/>
  <c r="F278" i="14"/>
  <c r="O277" i="14"/>
  <c r="O276" i="14" s="1"/>
  <c r="L277" i="14"/>
  <c r="I277" i="14"/>
  <c r="I276" i="14" s="1"/>
  <c r="F277" i="14"/>
  <c r="C277" i="14"/>
  <c r="N276" i="14"/>
  <c r="M276" i="14"/>
  <c r="K276" i="14"/>
  <c r="J276" i="14"/>
  <c r="H276" i="14"/>
  <c r="G276" i="14"/>
  <c r="F276" i="14"/>
  <c r="E276" i="14"/>
  <c r="D276" i="14"/>
  <c r="O275" i="14"/>
  <c r="L275" i="14"/>
  <c r="I275" i="14"/>
  <c r="C275" i="14" s="1"/>
  <c r="F275" i="14"/>
  <c r="O274" i="14"/>
  <c r="L274" i="14"/>
  <c r="I274" i="14"/>
  <c r="F274" i="14"/>
  <c r="C274" i="14" s="1"/>
  <c r="O273" i="14"/>
  <c r="O272" i="14" s="1"/>
  <c r="L273" i="14"/>
  <c r="I273" i="14"/>
  <c r="I272" i="14" s="1"/>
  <c r="F273" i="14"/>
  <c r="C273" i="14"/>
  <c r="N272" i="14"/>
  <c r="M272" i="14"/>
  <c r="L272" i="14"/>
  <c r="K272" i="14"/>
  <c r="K270" i="14" s="1"/>
  <c r="J272" i="14"/>
  <c r="H272" i="14"/>
  <c r="G272" i="14"/>
  <c r="G270" i="14" s="1"/>
  <c r="F272" i="14"/>
  <c r="E272" i="14"/>
  <c r="D272" i="14"/>
  <c r="O271" i="14"/>
  <c r="O270" i="14" s="1"/>
  <c r="O269" i="14" s="1"/>
  <c r="L271" i="14"/>
  <c r="I271" i="14"/>
  <c r="F271" i="14"/>
  <c r="N270" i="14"/>
  <c r="N269" i="14" s="1"/>
  <c r="N286" i="14" s="1"/>
  <c r="M270" i="14"/>
  <c r="J270" i="14"/>
  <c r="J269" i="14" s="1"/>
  <c r="F270" i="14"/>
  <c r="E270" i="14"/>
  <c r="M269" i="14"/>
  <c r="K269" i="14"/>
  <c r="G269" i="14"/>
  <c r="E269" i="14"/>
  <c r="O268" i="14"/>
  <c r="L268" i="14"/>
  <c r="I268" i="14"/>
  <c r="F268" i="14"/>
  <c r="O267" i="14"/>
  <c r="L267" i="14"/>
  <c r="I267" i="14"/>
  <c r="C267" i="14" s="1"/>
  <c r="F267" i="14"/>
  <c r="O266" i="14"/>
  <c r="L266" i="14"/>
  <c r="L264" i="14" s="1"/>
  <c r="I266" i="14"/>
  <c r="F266" i="14"/>
  <c r="O265" i="14"/>
  <c r="O264" i="14" s="1"/>
  <c r="L265" i="14"/>
  <c r="I265" i="14"/>
  <c r="I264" i="14" s="1"/>
  <c r="F265" i="14"/>
  <c r="C265" i="14"/>
  <c r="N264" i="14"/>
  <c r="M264" i="14"/>
  <c r="K264" i="14"/>
  <c r="J264" i="14"/>
  <c r="H264" i="14"/>
  <c r="G264" i="14"/>
  <c r="E264" i="14"/>
  <c r="D264" i="14"/>
  <c r="O263" i="14"/>
  <c r="L263" i="14"/>
  <c r="I263" i="14"/>
  <c r="C263" i="14" s="1"/>
  <c r="F263" i="14"/>
  <c r="O262" i="14"/>
  <c r="L262" i="14"/>
  <c r="I262" i="14"/>
  <c r="F262" i="14"/>
  <c r="C262" i="14" s="1"/>
  <c r="O261" i="14"/>
  <c r="O260" i="14" s="1"/>
  <c r="L261" i="14"/>
  <c r="I261" i="14"/>
  <c r="I260" i="14" s="1"/>
  <c r="I259" i="14" s="1"/>
  <c r="F261" i="14"/>
  <c r="C261" i="14"/>
  <c r="N260" i="14"/>
  <c r="N259" i="14" s="1"/>
  <c r="M260" i="14"/>
  <c r="L260" i="14"/>
  <c r="K260" i="14"/>
  <c r="J260" i="14"/>
  <c r="J259" i="14" s="1"/>
  <c r="H260" i="14"/>
  <c r="H259" i="14" s="1"/>
  <c r="G260" i="14"/>
  <c r="F260" i="14"/>
  <c r="E260" i="14"/>
  <c r="D260" i="14"/>
  <c r="M259" i="14"/>
  <c r="K259" i="14"/>
  <c r="G259" i="14"/>
  <c r="E259" i="14"/>
  <c r="O258" i="14"/>
  <c r="L258" i="14"/>
  <c r="I258" i="14"/>
  <c r="F258" i="14"/>
  <c r="C258" i="14" s="1"/>
  <c r="O257" i="14"/>
  <c r="L257" i="14"/>
  <c r="I257" i="14"/>
  <c r="F257" i="14"/>
  <c r="C257" i="14"/>
  <c r="O256" i="14"/>
  <c r="L256" i="14"/>
  <c r="I256" i="14"/>
  <c r="F256" i="14"/>
  <c r="O255" i="14"/>
  <c r="L255" i="14"/>
  <c r="I255" i="14"/>
  <c r="C255" i="14" s="1"/>
  <c r="F255" i="14"/>
  <c r="O254" i="14"/>
  <c r="L254" i="14"/>
  <c r="L252" i="14" s="1"/>
  <c r="L251" i="14" s="1"/>
  <c r="I254" i="14"/>
  <c r="F254" i="14"/>
  <c r="O253" i="14"/>
  <c r="O252" i="14" s="1"/>
  <c r="L253" i="14"/>
  <c r="I253" i="14"/>
  <c r="I252" i="14" s="1"/>
  <c r="I251" i="14" s="1"/>
  <c r="F253" i="14"/>
  <c r="C253" i="14"/>
  <c r="N252" i="14"/>
  <c r="N251" i="14" s="1"/>
  <c r="M252" i="14"/>
  <c r="K252" i="14"/>
  <c r="J252" i="14"/>
  <c r="J251" i="14" s="1"/>
  <c r="H252" i="14"/>
  <c r="H251" i="14" s="1"/>
  <c r="G252" i="14"/>
  <c r="E252" i="14"/>
  <c r="D252" i="14"/>
  <c r="D251" i="14" s="1"/>
  <c r="M251" i="14"/>
  <c r="K251" i="14"/>
  <c r="G251" i="14"/>
  <c r="E251" i="14"/>
  <c r="O250" i="14"/>
  <c r="L250" i="14"/>
  <c r="L246" i="14" s="1"/>
  <c r="I250" i="14"/>
  <c r="F250" i="14"/>
  <c r="C250" i="14" s="1"/>
  <c r="O249" i="14"/>
  <c r="L249" i="14"/>
  <c r="I249" i="14"/>
  <c r="F249" i="14"/>
  <c r="C249" i="14"/>
  <c r="O248" i="14"/>
  <c r="L248" i="14"/>
  <c r="I248" i="14"/>
  <c r="F248" i="14"/>
  <c r="C248" i="14" s="1"/>
  <c r="O247" i="14"/>
  <c r="L247" i="14"/>
  <c r="I247" i="14"/>
  <c r="F247" i="14"/>
  <c r="N246" i="14"/>
  <c r="M246" i="14"/>
  <c r="K246" i="14"/>
  <c r="J246" i="14"/>
  <c r="H246" i="14"/>
  <c r="G246" i="14"/>
  <c r="F246" i="14"/>
  <c r="E246" i="14"/>
  <c r="D246" i="14"/>
  <c r="O245" i="14"/>
  <c r="L245" i="14"/>
  <c r="I245" i="14"/>
  <c r="F245" i="14"/>
  <c r="C245" i="14"/>
  <c r="O244" i="14"/>
  <c r="L244" i="14"/>
  <c r="I244" i="14"/>
  <c r="F244" i="14"/>
  <c r="C244" i="14" s="1"/>
  <c r="O243" i="14"/>
  <c r="L243" i="14"/>
  <c r="I243" i="14"/>
  <c r="C243" i="14" s="1"/>
  <c r="F243" i="14"/>
  <c r="O242" i="14"/>
  <c r="L242" i="14"/>
  <c r="L238" i="14" s="1"/>
  <c r="I242" i="14"/>
  <c r="F242" i="14"/>
  <c r="C242" i="14" s="1"/>
  <c r="O241" i="14"/>
  <c r="L241" i="14"/>
  <c r="I241" i="14"/>
  <c r="F241" i="14"/>
  <c r="C241" i="14"/>
  <c r="O240" i="14"/>
  <c r="L240" i="14"/>
  <c r="I240" i="14"/>
  <c r="F240" i="14"/>
  <c r="C240" i="14" s="1"/>
  <c r="O239" i="14"/>
  <c r="L239" i="14"/>
  <c r="I239" i="14"/>
  <c r="F239" i="14"/>
  <c r="N238" i="14"/>
  <c r="M238" i="14"/>
  <c r="K238" i="14"/>
  <c r="J238" i="14"/>
  <c r="J231" i="14" s="1"/>
  <c r="J230" i="14" s="1"/>
  <c r="H238" i="14"/>
  <c r="H231" i="14" s="1"/>
  <c r="G238" i="14"/>
  <c r="E238" i="14"/>
  <c r="D238" i="14"/>
  <c r="D231" i="14" s="1"/>
  <c r="O237" i="14"/>
  <c r="O235" i="14" s="1"/>
  <c r="L237" i="14"/>
  <c r="I237" i="14"/>
  <c r="F237" i="14"/>
  <c r="C237" i="14"/>
  <c r="O236" i="14"/>
  <c r="L236" i="14"/>
  <c r="L235" i="14" s="1"/>
  <c r="I236" i="14"/>
  <c r="F236" i="14"/>
  <c r="N235" i="14"/>
  <c r="M235" i="14"/>
  <c r="M231" i="14" s="1"/>
  <c r="M230" i="14" s="1"/>
  <c r="K235" i="14"/>
  <c r="J235" i="14"/>
  <c r="I235" i="14"/>
  <c r="H235" i="14"/>
  <c r="G235" i="14"/>
  <c r="E235" i="14"/>
  <c r="D235" i="14"/>
  <c r="O234" i="14"/>
  <c r="L234" i="14"/>
  <c r="L233" i="14" s="1"/>
  <c r="I234" i="14"/>
  <c r="F234" i="14"/>
  <c r="F233" i="14" s="1"/>
  <c r="C233" i="14" s="1"/>
  <c r="O233" i="14"/>
  <c r="N233" i="14"/>
  <c r="N231" i="14" s="1"/>
  <c r="N230" i="14" s="1"/>
  <c r="N194" i="14" s="1"/>
  <c r="M233" i="14"/>
  <c r="K233" i="14"/>
  <c r="K231" i="14" s="1"/>
  <c r="K230" i="14" s="1"/>
  <c r="J233" i="14"/>
  <c r="I233" i="14"/>
  <c r="H233" i="14"/>
  <c r="G233" i="14"/>
  <c r="G231" i="14" s="1"/>
  <c r="G230" i="14" s="1"/>
  <c r="E233" i="14"/>
  <c r="D233" i="14"/>
  <c r="O232" i="14"/>
  <c r="L232" i="14"/>
  <c r="L231" i="14" s="1"/>
  <c r="I232" i="14"/>
  <c r="F232" i="14"/>
  <c r="E231" i="14"/>
  <c r="O229" i="14"/>
  <c r="L229" i="14"/>
  <c r="I229" i="14"/>
  <c r="F229" i="14"/>
  <c r="C229" i="14"/>
  <c r="O228" i="14"/>
  <c r="L228" i="14"/>
  <c r="L227" i="14" s="1"/>
  <c r="I228" i="14"/>
  <c r="F228" i="14"/>
  <c r="O227" i="14"/>
  <c r="N227" i="14"/>
  <c r="M227" i="14"/>
  <c r="K227" i="14"/>
  <c r="J227" i="14"/>
  <c r="I227" i="14"/>
  <c r="H227" i="14"/>
  <c r="G227" i="14"/>
  <c r="E227" i="14"/>
  <c r="D227" i="14"/>
  <c r="O226" i="14"/>
  <c r="L226" i="14"/>
  <c r="I226" i="14"/>
  <c r="F226" i="14"/>
  <c r="C226" i="14" s="1"/>
  <c r="O225" i="14"/>
  <c r="L225" i="14"/>
  <c r="I225" i="14"/>
  <c r="F225" i="14"/>
  <c r="C225" i="14"/>
  <c r="O224" i="14"/>
  <c r="L224" i="14"/>
  <c r="I224" i="14"/>
  <c r="F224" i="14"/>
  <c r="C224" i="14" s="1"/>
  <c r="O223" i="14"/>
  <c r="L223" i="14"/>
  <c r="I223" i="14"/>
  <c r="C223" i="14" s="1"/>
  <c r="F223" i="14"/>
  <c r="O222" i="14"/>
  <c r="L222" i="14"/>
  <c r="I222" i="14"/>
  <c r="F222" i="14"/>
  <c r="C222" i="14" s="1"/>
  <c r="O221" i="14"/>
  <c r="L221" i="14"/>
  <c r="I221" i="14"/>
  <c r="F221" i="14"/>
  <c r="C221" i="14"/>
  <c r="O220" i="14"/>
  <c r="L220" i="14"/>
  <c r="I220" i="14"/>
  <c r="F220" i="14"/>
  <c r="O219" i="14"/>
  <c r="L219" i="14"/>
  <c r="I219" i="14"/>
  <c r="C219" i="14" s="1"/>
  <c r="F219" i="14"/>
  <c r="O218" i="14"/>
  <c r="L218" i="14"/>
  <c r="L216" i="14" s="1"/>
  <c r="I218" i="14"/>
  <c r="F218" i="14"/>
  <c r="O217" i="14"/>
  <c r="L217" i="14"/>
  <c r="I217" i="14"/>
  <c r="I216" i="14" s="1"/>
  <c r="F217" i="14"/>
  <c r="C217" i="14"/>
  <c r="N216" i="14"/>
  <c r="M216" i="14"/>
  <c r="K216" i="14"/>
  <c r="J216" i="14"/>
  <c r="H216" i="14"/>
  <c r="H204" i="14" s="1"/>
  <c r="G216" i="14"/>
  <c r="E216" i="14"/>
  <c r="D216" i="14"/>
  <c r="O215" i="14"/>
  <c r="L215" i="14"/>
  <c r="I215" i="14"/>
  <c r="C215" i="14" s="1"/>
  <c r="F215" i="14"/>
  <c r="O214" i="14"/>
  <c r="L214" i="14"/>
  <c r="I214" i="14"/>
  <c r="F214" i="14"/>
  <c r="C214" i="14" s="1"/>
  <c r="O213" i="14"/>
  <c r="L213" i="14"/>
  <c r="I213" i="14"/>
  <c r="F213" i="14"/>
  <c r="C213" i="14"/>
  <c r="O212" i="14"/>
  <c r="L212" i="14"/>
  <c r="I212" i="14"/>
  <c r="F212" i="14"/>
  <c r="C212" i="14" s="1"/>
  <c r="O211" i="14"/>
  <c r="L211" i="14"/>
  <c r="I211" i="14"/>
  <c r="C211" i="14" s="1"/>
  <c r="F211" i="14"/>
  <c r="O210" i="14"/>
  <c r="L210" i="14"/>
  <c r="I210" i="14"/>
  <c r="F210" i="14"/>
  <c r="C210" i="14" s="1"/>
  <c r="O209" i="14"/>
  <c r="O205" i="14" s="1"/>
  <c r="L209" i="14"/>
  <c r="I209" i="14"/>
  <c r="F209" i="14"/>
  <c r="C209" i="14"/>
  <c r="O208" i="14"/>
  <c r="L208" i="14"/>
  <c r="I208" i="14"/>
  <c r="F208" i="14"/>
  <c r="C208" i="14" s="1"/>
  <c r="O207" i="14"/>
  <c r="L207" i="14"/>
  <c r="I207" i="14"/>
  <c r="F207" i="14"/>
  <c r="O206" i="14"/>
  <c r="L206" i="14"/>
  <c r="L205" i="14" s="1"/>
  <c r="L204" i="14" s="1"/>
  <c r="I206" i="14"/>
  <c r="F206" i="14"/>
  <c r="N205" i="14"/>
  <c r="M205" i="14"/>
  <c r="M204" i="14" s="1"/>
  <c r="M195" i="14" s="1"/>
  <c r="M194" i="14" s="1"/>
  <c r="K205" i="14"/>
  <c r="K204" i="14" s="1"/>
  <c r="K195" i="14" s="1"/>
  <c r="J205" i="14"/>
  <c r="H205" i="14"/>
  <c r="G205" i="14"/>
  <c r="G204" i="14" s="1"/>
  <c r="G195" i="14" s="1"/>
  <c r="G194" i="14" s="1"/>
  <c r="E205" i="14"/>
  <c r="E204" i="14" s="1"/>
  <c r="E195" i="14" s="1"/>
  <c r="D205" i="14"/>
  <c r="N204" i="14"/>
  <c r="J204" i="14"/>
  <c r="D204" i="14"/>
  <c r="O203" i="14"/>
  <c r="L203" i="14"/>
  <c r="I203" i="14"/>
  <c r="C203" i="14" s="1"/>
  <c r="F203" i="14"/>
  <c r="O202" i="14"/>
  <c r="L202" i="14"/>
  <c r="I202" i="14"/>
  <c r="F202" i="14"/>
  <c r="C202" i="14" s="1"/>
  <c r="O201" i="14"/>
  <c r="L201" i="14"/>
  <c r="I201" i="14"/>
  <c r="F201" i="14"/>
  <c r="C201" i="14"/>
  <c r="O200" i="14"/>
  <c r="L200" i="14"/>
  <c r="I200" i="14"/>
  <c r="F200" i="14"/>
  <c r="C200" i="14" s="1"/>
  <c r="O199" i="14"/>
  <c r="O198" i="14" s="1"/>
  <c r="L199" i="14"/>
  <c r="I199" i="14"/>
  <c r="F199" i="14"/>
  <c r="N198" i="14"/>
  <c r="N196" i="14" s="1"/>
  <c r="N195" i="14" s="1"/>
  <c r="M198" i="14"/>
  <c r="L198" i="14"/>
  <c r="K198" i="14"/>
  <c r="J198" i="14"/>
  <c r="J196" i="14" s="1"/>
  <c r="J195" i="14" s="1"/>
  <c r="H198" i="14"/>
  <c r="G198" i="14"/>
  <c r="F198" i="14"/>
  <c r="E198" i="14"/>
  <c r="D198" i="14"/>
  <c r="O197" i="14"/>
  <c r="O196" i="14" s="1"/>
  <c r="L197" i="14"/>
  <c r="I197" i="14"/>
  <c r="F197" i="14"/>
  <c r="C197" i="14"/>
  <c r="M196" i="14"/>
  <c r="L196" i="14"/>
  <c r="K196" i="14"/>
  <c r="H196" i="14"/>
  <c r="G196" i="14"/>
  <c r="E196" i="14"/>
  <c r="D196" i="14"/>
  <c r="O193" i="14"/>
  <c r="O192" i="14" s="1"/>
  <c r="O191" i="14" s="1"/>
  <c r="L193" i="14"/>
  <c r="I193" i="14"/>
  <c r="I192" i="14" s="1"/>
  <c r="I191" i="14" s="1"/>
  <c r="F193" i="14"/>
  <c r="C193" i="14"/>
  <c r="N192" i="14"/>
  <c r="N191" i="14" s="1"/>
  <c r="M192" i="14"/>
  <c r="L192" i="14"/>
  <c r="L191" i="14" s="1"/>
  <c r="K192" i="14"/>
  <c r="J192" i="14"/>
  <c r="J191" i="14" s="1"/>
  <c r="H192" i="14"/>
  <c r="H191" i="14" s="1"/>
  <c r="G192" i="14"/>
  <c r="F192" i="14"/>
  <c r="E192" i="14"/>
  <c r="D192" i="14"/>
  <c r="D191" i="14" s="1"/>
  <c r="M191" i="14"/>
  <c r="K191" i="14"/>
  <c r="G191" i="14"/>
  <c r="E191" i="14"/>
  <c r="O190" i="14"/>
  <c r="L190" i="14"/>
  <c r="L188" i="14" s="1"/>
  <c r="L187" i="14" s="1"/>
  <c r="I190" i="14"/>
  <c r="F190" i="14"/>
  <c r="O189" i="14"/>
  <c r="O188" i="14" s="1"/>
  <c r="O187" i="14" s="1"/>
  <c r="L189" i="14"/>
  <c r="I189" i="14"/>
  <c r="I188" i="14" s="1"/>
  <c r="F189" i="14"/>
  <c r="C189" i="14"/>
  <c r="N188" i="14"/>
  <c r="N187" i="14" s="1"/>
  <c r="M188" i="14"/>
  <c r="K188" i="14"/>
  <c r="J188" i="14"/>
  <c r="J187" i="14" s="1"/>
  <c r="H188" i="14"/>
  <c r="H187" i="14" s="1"/>
  <c r="G188" i="14"/>
  <c r="F188" i="14"/>
  <c r="E188" i="14"/>
  <c r="D188" i="14"/>
  <c r="D187" i="14" s="1"/>
  <c r="M187" i="14"/>
  <c r="K187" i="14"/>
  <c r="G187" i="14"/>
  <c r="E187" i="14"/>
  <c r="O186" i="14"/>
  <c r="L186" i="14"/>
  <c r="L184" i="14" s="1"/>
  <c r="I186" i="14"/>
  <c r="F186" i="14"/>
  <c r="O185" i="14"/>
  <c r="O184" i="14" s="1"/>
  <c r="L185" i="14"/>
  <c r="I185" i="14"/>
  <c r="I184" i="14" s="1"/>
  <c r="F185" i="14"/>
  <c r="C185" i="14"/>
  <c r="N184" i="14"/>
  <c r="M184" i="14"/>
  <c r="K184" i="14"/>
  <c r="J184" i="14"/>
  <c r="H184" i="14"/>
  <c r="G184" i="14"/>
  <c r="F184" i="14"/>
  <c r="E184" i="14"/>
  <c r="D184" i="14"/>
  <c r="O183" i="14"/>
  <c r="L183" i="14"/>
  <c r="I183" i="14"/>
  <c r="C183" i="14" s="1"/>
  <c r="F183" i="14"/>
  <c r="O182" i="14"/>
  <c r="L182" i="14"/>
  <c r="I182" i="14"/>
  <c r="F182" i="14"/>
  <c r="C182" i="14" s="1"/>
  <c r="O181" i="14"/>
  <c r="O179" i="14" s="1"/>
  <c r="L181" i="14"/>
  <c r="I181" i="14"/>
  <c r="F181" i="14"/>
  <c r="C181" i="14"/>
  <c r="O180" i="14"/>
  <c r="L180" i="14"/>
  <c r="L179" i="14" s="1"/>
  <c r="I180" i="14"/>
  <c r="F180" i="14"/>
  <c r="N179" i="14"/>
  <c r="M179" i="14"/>
  <c r="K179" i="14"/>
  <c r="J179" i="14"/>
  <c r="H179" i="14"/>
  <c r="G179" i="14"/>
  <c r="E179" i="14"/>
  <c r="D179" i="14"/>
  <c r="O178" i="14"/>
  <c r="L178" i="14"/>
  <c r="I178" i="14"/>
  <c r="F178" i="14"/>
  <c r="O177" i="14"/>
  <c r="O175" i="14" s="1"/>
  <c r="O174" i="14" s="1"/>
  <c r="O173" i="14" s="1"/>
  <c r="L177" i="14"/>
  <c r="I177" i="14"/>
  <c r="F177" i="14"/>
  <c r="C177" i="14"/>
  <c r="O176" i="14"/>
  <c r="L176" i="14"/>
  <c r="I176" i="14"/>
  <c r="F176" i="14"/>
  <c r="N175" i="14"/>
  <c r="M175" i="14"/>
  <c r="K175" i="14"/>
  <c r="K174" i="14" s="1"/>
  <c r="J175" i="14"/>
  <c r="I175" i="14"/>
  <c r="H175" i="14"/>
  <c r="G175" i="14"/>
  <c r="G174" i="14" s="1"/>
  <c r="E175" i="14"/>
  <c r="E174" i="14" s="1"/>
  <c r="E173" i="14" s="1"/>
  <c r="D175" i="14"/>
  <c r="N174" i="14"/>
  <c r="N173" i="14" s="1"/>
  <c r="J174" i="14"/>
  <c r="J173" i="14" s="1"/>
  <c r="H174" i="14"/>
  <c r="D174" i="14"/>
  <c r="K173" i="14"/>
  <c r="G173" i="14"/>
  <c r="O172" i="14"/>
  <c r="L172" i="14"/>
  <c r="I172" i="14"/>
  <c r="F172" i="14"/>
  <c r="C172" i="14" s="1"/>
  <c r="O171" i="14"/>
  <c r="L171" i="14"/>
  <c r="I171" i="14"/>
  <c r="C171" i="14" s="1"/>
  <c r="F171" i="14"/>
  <c r="O170" i="14"/>
  <c r="L170" i="14"/>
  <c r="L166" i="14" s="1"/>
  <c r="L165" i="14" s="1"/>
  <c r="I170" i="14"/>
  <c r="F170" i="14"/>
  <c r="O169" i="14"/>
  <c r="L169" i="14"/>
  <c r="I169" i="14"/>
  <c r="F169" i="14"/>
  <c r="C169" i="14"/>
  <c r="O168" i="14"/>
  <c r="L168" i="14"/>
  <c r="I168" i="14"/>
  <c r="F168" i="14"/>
  <c r="C168" i="14" s="1"/>
  <c r="O167" i="14"/>
  <c r="O166" i="14" s="1"/>
  <c r="L167" i="14"/>
  <c r="I167" i="14"/>
  <c r="F167" i="14"/>
  <c r="N166" i="14"/>
  <c r="N165" i="14" s="1"/>
  <c r="M166" i="14"/>
  <c r="K166" i="14"/>
  <c r="J166" i="14"/>
  <c r="J165" i="14" s="1"/>
  <c r="H166" i="14"/>
  <c r="H165" i="14" s="1"/>
  <c r="G166" i="14"/>
  <c r="F166" i="14"/>
  <c r="E166" i="14"/>
  <c r="D166" i="14"/>
  <c r="D165" i="14" s="1"/>
  <c r="O165" i="14"/>
  <c r="M165" i="14"/>
  <c r="K165" i="14"/>
  <c r="G165" i="14"/>
  <c r="E165" i="14"/>
  <c r="O164" i="14"/>
  <c r="L164" i="14"/>
  <c r="I164" i="14"/>
  <c r="F164" i="14"/>
  <c r="C164" i="14" s="1"/>
  <c r="O163" i="14"/>
  <c r="L163" i="14"/>
  <c r="I163" i="14"/>
  <c r="C163" i="14" s="1"/>
  <c r="F163" i="14"/>
  <c r="O162" i="14"/>
  <c r="L162" i="14"/>
  <c r="L160" i="14" s="1"/>
  <c r="I162" i="14"/>
  <c r="F162" i="14"/>
  <c r="O161" i="14"/>
  <c r="O160" i="14" s="1"/>
  <c r="L161" i="14"/>
  <c r="I161" i="14"/>
  <c r="I160" i="14" s="1"/>
  <c r="F161" i="14"/>
  <c r="C161" i="14"/>
  <c r="N160" i="14"/>
  <c r="M160" i="14"/>
  <c r="K160" i="14"/>
  <c r="J160" i="14"/>
  <c r="H160" i="14"/>
  <c r="G160" i="14"/>
  <c r="F160" i="14"/>
  <c r="E160" i="14"/>
  <c r="D160" i="14"/>
  <c r="O159" i="14"/>
  <c r="L159" i="14"/>
  <c r="I159" i="14"/>
  <c r="C159" i="14" s="1"/>
  <c r="F159" i="14"/>
  <c r="O158" i="14"/>
  <c r="L158" i="14"/>
  <c r="I158" i="14"/>
  <c r="F158" i="14"/>
  <c r="C158" i="14" s="1"/>
  <c r="O157" i="14"/>
  <c r="L157" i="14"/>
  <c r="I157" i="14"/>
  <c r="F157" i="14"/>
  <c r="C157" i="14"/>
  <c r="O156" i="14"/>
  <c r="L156" i="14"/>
  <c r="I156" i="14"/>
  <c r="F156" i="14"/>
  <c r="C156" i="14" s="1"/>
  <c r="O155" i="14"/>
  <c r="L155" i="14"/>
  <c r="I155" i="14"/>
  <c r="C155" i="14" s="1"/>
  <c r="F155" i="14"/>
  <c r="O154" i="14"/>
  <c r="L154" i="14"/>
  <c r="I154" i="14"/>
  <c r="F154" i="14"/>
  <c r="O153" i="14"/>
  <c r="L153" i="14"/>
  <c r="I153" i="14"/>
  <c r="F153" i="14"/>
  <c r="C153" i="14"/>
  <c r="O152" i="14"/>
  <c r="L152" i="14"/>
  <c r="L151" i="14" s="1"/>
  <c r="I152" i="14"/>
  <c r="F152" i="14"/>
  <c r="N151" i="14"/>
  <c r="M151" i="14"/>
  <c r="K151" i="14"/>
  <c r="J151" i="14"/>
  <c r="H151" i="14"/>
  <c r="G151" i="14"/>
  <c r="E151" i="14"/>
  <c r="D151" i="14"/>
  <c r="O150" i="14"/>
  <c r="L150" i="14"/>
  <c r="I150" i="14"/>
  <c r="F150" i="14"/>
  <c r="C150" i="14" s="1"/>
  <c r="O149" i="14"/>
  <c r="L149" i="14"/>
  <c r="I149" i="14"/>
  <c r="F149" i="14"/>
  <c r="C149" i="14"/>
  <c r="O148" i="14"/>
  <c r="L148" i="14"/>
  <c r="I148" i="14"/>
  <c r="F148" i="14"/>
  <c r="O147" i="14"/>
  <c r="L147" i="14"/>
  <c r="I147" i="14"/>
  <c r="C147" i="14" s="1"/>
  <c r="F147" i="14"/>
  <c r="O146" i="14"/>
  <c r="L146" i="14"/>
  <c r="I146" i="14"/>
  <c r="F146" i="14"/>
  <c r="C146" i="14" s="1"/>
  <c r="O145" i="14"/>
  <c r="L145" i="14"/>
  <c r="I145" i="14"/>
  <c r="I144" i="14" s="1"/>
  <c r="F145" i="14"/>
  <c r="C145" i="14"/>
  <c r="N144" i="14"/>
  <c r="M144" i="14"/>
  <c r="L144" i="14"/>
  <c r="K144" i="14"/>
  <c r="J144" i="14"/>
  <c r="H144" i="14"/>
  <c r="G144" i="14"/>
  <c r="E144" i="14"/>
  <c r="D144" i="14"/>
  <c r="O143" i="14"/>
  <c r="L143" i="14"/>
  <c r="I143" i="14"/>
  <c r="I141" i="14" s="1"/>
  <c r="F143" i="14"/>
  <c r="O142" i="14"/>
  <c r="L142" i="14"/>
  <c r="L141" i="14" s="1"/>
  <c r="C141" i="14" s="1"/>
  <c r="I142" i="14"/>
  <c r="F142" i="14"/>
  <c r="O141" i="14"/>
  <c r="N141" i="14"/>
  <c r="M141" i="14"/>
  <c r="K141" i="14"/>
  <c r="K130" i="14" s="1"/>
  <c r="J141" i="14"/>
  <c r="H141" i="14"/>
  <c r="G141" i="14"/>
  <c r="G130" i="14" s="1"/>
  <c r="F141" i="14"/>
  <c r="E141" i="14"/>
  <c r="D141" i="14"/>
  <c r="O140" i="14"/>
  <c r="L140" i="14"/>
  <c r="I140" i="14"/>
  <c r="F140" i="14"/>
  <c r="C140" i="14" s="1"/>
  <c r="O139" i="14"/>
  <c r="L139" i="14"/>
  <c r="I139" i="14"/>
  <c r="I136" i="14" s="1"/>
  <c r="F139" i="14"/>
  <c r="O138" i="14"/>
  <c r="L138" i="14"/>
  <c r="L136" i="14" s="1"/>
  <c r="I138" i="14"/>
  <c r="F138" i="14"/>
  <c r="O137" i="14"/>
  <c r="O136" i="14" s="1"/>
  <c r="L137" i="14"/>
  <c r="I137" i="14"/>
  <c r="F137" i="14"/>
  <c r="C137" i="14"/>
  <c r="N136" i="14"/>
  <c r="M136" i="14"/>
  <c r="K136" i="14"/>
  <c r="J136" i="14"/>
  <c r="H136" i="14"/>
  <c r="H130" i="14" s="1"/>
  <c r="G136" i="14"/>
  <c r="F136" i="14"/>
  <c r="E136" i="14"/>
  <c r="D136" i="14"/>
  <c r="D130" i="14" s="1"/>
  <c r="O135" i="14"/>
  <c r="L135" i="14"/>
  <c r="I135" i="14"/>
  <c r="I131" i="14" s="1"/>
  <c r="F135" i="14"/>
  <c r="C135" i="14" s="1"/>
  <c r="O134" i="14"/>
  <c r="L134" i="14"/>
  <c r="I134" i="14"/>
  <c r="F134" i="14"/>
  <c r="O133" i="14"/>
  <c r="O131" i="14" s="1"/>
  <c r="L133" i="14"/>
  <c r="I133" i="14"/>
  <c r="F133" i="14"/>
  <c r="C133" i="14"/>
  <c r="O132" i="14"/>
  <c r="L132" i="14"/>
  <c r="I132" i="14"/>
  <c r="F132" i="14"/>
  <c r="N131" i="14"/>
  <c r="M131" i="14"/>
  <c r="K131" i="14"/>
  <c r="J131" i="14"/>
  <c r="H131" i="14"/>
  <c r="G131" i="14"/>
  <c r="E131" i="14"/>
  <c r="E130" i="14" s="1"/>
  <c r="D131" i="14"/>
  <c r="N130" i="14"/>
  <c r="J130" i="14"/>
  <c r="O129" i="14"/>
  <c r="O128" i="14" s="1"/>
  <c r="L129" i="14"/>
  <c r="I129" i="14"/>
  <c r="F129" i="14"/>
  <c r="C129" i="14"/>
  <c r="N128" i="14"/>
  <c r="M128" i="14"/>
  <c r="L128" i="14"/>
  <c r="C128" i="14" s="1"/>
  <c r="K128" i="14"/>
  <c r="J128" i="14"/>
  <c r="I128" i="14"/>
  <c r="H128" i="14"/>
  <c r="G128" i="14"/>
  <c r="F128" i="14"/>
  <c r="E128" i="14"/>
  <c r="D128" i="14"/>
  <c r="O127" i="14"/>
  <c r="L127" i="14"/>
  <c r="I127" i="14"/>
  <c r="F127" i="14"/>
  <c r="O126" i="14"/>
  <c r="L126" i="14"/>
  <c r="L122" i="14" s="1"/>
  <c r="I126" i="14"/>
  <c r="F126" i="14"/>
  <c r="O125" i="14"/>
  <c r="O122" i="14" s="1"/>
  <c r="L125" i="14"/>
  <c r="I125" i="14"/>
  <c r="F125" i="14"/>
  <c r="C125" i="14"/>
  <c r="O124" i="14"/>
  <c r="L124" i="14"/>
  <c r="I124" i="14"/>
  <c r="F124" i="14"/>
  <c r="C124" i="14" s="1"/>
  <c r="O123" i="14"/>
  <c r="L123" i="14"/>
  <c r="I123" i="14"/>
  <c r="F123" i="14"/>
  <c r="N122" i="14"/>
  <c r="N83" i="14" s="1"/>
  <c r="N75" i="14" s="1"/>
  <c r="M122" i="14"/>
  <c r="K122" i="14"/>
  <c r="J122" i="14"/>
  <c r="J83" i="14" s="1"/>
  <c r="H122" i="14"/>
  <c r="G122" i="14"/>
  <c r="F122" i="14"/>
  <c r="E122" i="14"/>
  <c r="D122" i="14"/>
  <c r="O121" i="14"/>
  <c r="L121" i="14"/>
  <c r="I121" i="14"/>
  <c r="F121" i="14"/>
  <c r="C121" i="14"/>
  <c r="O120" i="14"/>
  <c r="L120" i="14"/>
  <c r="I120" i="14"/>
  <c r="F120" i="14"/>
  <c r="O119" i="14"/>
  <c r="L119" i="14"/>
  <c r="I119" i="14"/>
  <c r="F119" i="14"/>
  <c r="O118" i="14"/>
  <c r="L118" i="14"/>
  <c r="I118" i="14"/>
  <c r="F118" i="14"/>
  <c r="C118" i="14" s="1"/>
  <c r="O117" i="14"/>
  <c r="L117" i="14"/>
  <c r="I117" i="14"/>
  <c r="F117" i="14"/>
  <c r="C117" i="14"/>
  <c r="N116" i="14"/>
  <c r="M116" i="14"/>
  <c r="L116" i="14"/>
  <c r="K116" i="14"/>
  <c r="J116" i="14"/>
  <c r="H116" i="14"/>
  <c r="G116" i="14"/>
  <c r="E116" i="14"/>
  <c r="D116" i="14"/>
  <c r="O115" i="14"/>
  <c r="L115" i="14"/>
  <c r="I115" i="14"/>
  <c r="F115" i="14"/>
  <c r="O114" i="14"/>
  <c r="L114" i="14"/>
  <c r="L112" i="14" s="1"/>
  <c r="I114" i="14"/>
  <c r="F114" i="14"/>
  <c r="O113" i="14"/>
  <c r="O112" i="14" s="1"/>
  <c r="L113" i="14"/>
  <c r="I113" i="14"/>
  <c r="F113" i="14"/>
  <c r="C113" i="14"/>
  <c r="N112" i="14"/>
  <c r="M112" i="14"/>
  <c r="K112" i="14"/>
  <c r="J112" i="14"/>
  <c r="H112" i="14"/>
  <c r="G112" i="14"/>
  <c r="F112" i="14"/>
  <c r="E112" i="14"/>
  <c r="D112" i="14"/>
  <c r="O111" i="14"/>
  <c r="L111" i="14"/>
  <c r="I111" i="14"/>
  <c r="C111" i="14" s="1"/>
  <c r="F111" i="14"/>
  <c r="O110" i="14"/>
  <c r="L110" i="14"/>
  <c r="I110" i="14"/>
  <c r="F110" i="14"/>
  <c r="O109" i="14"/>
  <c r="L109" i="14"/>
  <c r="I109" i="14"/>
  <c r="F109" i="14"/>
  <c r="C109" i="14"/>
  <c r="O108" i="14"/>
  <c r="L108" i="14"/>
  <c r="I108" i="14"/>
  <c r="F108" i="14"/>
  <c r="C108" i="14" s="1"/>
  <c r="O107" i="14"/>
  <c r="L107" i="14"/>
  <c r="I107" i="14"/>
  <c r="C107" i="14" s="1"/>
  <c r="F107" i="14"/>
  <c r="O106" i="14"/>
  <c r="L106" i="14"/>
  <c r="I106" i="14"/>
  <c r="F106" i="14"/>
  <c r="O105" i="14"/>
  <c r="O103" i="14" s="1"/>
  <c r="L105" i="14"/>
  <c r="I105" i="14"/>
  <c r="F105" i="14"/>
  <c r="C105" i="14"/>
  <c r="O104" i="14"/>
  <c r="L104" i="14"/>
  <c r="I104" i="14"/>
  <c r="F104" i="14"/>
  <c r="N103" i="14"/>
  <c r="M103" i="14"/>
  <c r="K103" i="14"/>
  <c r="J103" i="14"/>
  <c r="I103" i="14"/>
  <c r="H103" i="14"/>
  <c r="G103" i="14"/>
  <c r="E103" i="14"/>
  <c r="D103" i="14"/>
  <c r="O102" i="14"/>
  <c r="L102" i="14"/>
  <c r="I102" i="14"/>
  <c r="F102" i="14"/>
  <c r="C102" i="14" s="1"/>
  <c r="O101" i="14"/>
  <c r="L101" i="14"/>
  <c r="I101" i="14"/>
  <c r="F101" i="14"/>
  <c r="C101" i="14"/>
  <c r="O100" i="14"/>
  <c r="L100" i="14"/>
  <c r="I100" i="14"/>
  <c r="F100" i="14"/>
  <c r="C100" i="14" s="1"/>
  <c r="O99" i="14"/>
  <c r="L99" i="14"/>
  <c r="I99" i="14"/>
  <c r="C99" i="14" s="1"/>
  <c r="F99" i="14"/>
  <c r="O98" i="14"/>
  <c r="L98" i="14"/>
  <c r="L95" i="14" s="1"/>
  <c r="I98" i="14"/>
  <c r="F98" i="14"/>
  <c r="O97" i="14"/>
  <c r="L97" i="14"/>
  <c r="I97" i="14"/>
  <c r="F97" i="14"/>
  <c r="C97" i="14"/>
  <c r="O96" i="14"/>
  <c r="L96" i="14"/>
  <c r="I96" i="14"/>
  <c r="F96" i="14"/>
  <c r="N95" i="14"/>
  <c r="M95" i="14"/>
  <c r="M83" i="14" s="1"/>
  <c r="K95" i="14"/>
  <c r="J95" i="14"/>
  <c r="H95" i="14"/>
  <c r="G95" i="14"/>
  <c r="E95" i="14"/>
  <c r="D95" i="14"/>
  <c r="O94" i="14"/>
  <c r="L94" i="14"/>
  <c r="I94" i="14"/>
  <c r="F94" i="14"/>
  <c r="C94" i="14" s="1"/>
  <c r="O93" i="14"/>
  <c r="O89" i="14" s="1"/>
  <c r="L93" i="14"/>
  <c r="I93" i="14"/>
  <c r="F93" i="14"/>
  <c r="C93" i="14"/>
  <c r="O92" i="14"/>
  <c r="L92" i="14"/>
  <c r="I92" i="14"/>
  <c r="F92" i="14"/>
  <c r="O91" i="14"/>
  <c r="L91" i="14"/>
  <c r="I91" i="14"/>
  <c r="F91" i="14"/>
  <c r="O90" i="14"/>
  <c r="L90" i="14"/>
  <c r="I90" i="14"/>
  <c r="F90" i="14"/>
  <c r="C90" i="14" s="1"/>
  <c r="N89" i="14"/>
  <c r="M89" i="14"/>
  <c r="K89" i="14"/>
  <c r="K83" i="14" s="1"/>
  <c r="J89" i="14"/>
  <c r="H89" i="14"/>
  <c r="G89" i="14"/>
  <c r="G83" i="14" s="1"/>
  <c r="E89" i="14"/>
  <c r="D89" i="14"/>
  <c r="O88" i="14"/>
  <c r="L88" i="14"/>
  <c r="I88" i="14"/>
  <c r="F88" i="14"/>
  <c r="O87" i="14"/>
  <c r="L87" i="14"/>
  <c r="I87" i="14"/>
  <c r="C87" i="14" s="1"/>
  <c r="F87" i="14"/>
  <c r="O86" i="14"/>
  <c r="L86" i="14"/>
  <c r="L84" i="14" s="1"/>
  <c r="I86" i="14"/>
  <c r="F86" i="14"/>
  <c r="O85" i="14"/>
  <c r="O84" i="14" s="1"/>
  <c r="L85" i="14"/>
  <c r="I85" i="14"/>
  <c r="I84" i="14" s="1"/>
  <c r="F85" i="14"/>
  <c r="C85" i="14"/>
  <c r="N84" i="14"/>
  <c r="M84" i="14"/>
  <c r="K84" i="14"/>
  <c r="J84" i="14"/>
  <c r="H84" i="14"/>
  <c r="G84" i="14"/>
  <c r="E84" i="14"/>
  <c r="D84" i="14"/>
  <c r="D83" i="14" s="1"/>
  <c r="E83" i="14"/>
  <c r="O82" i="14"/>
  <c r="L82" i="14"/>
  <c r="I82" i="14"/>
  <c r="F82" i="14"/>
  <c r="C82" i="14" s="1"/>
  <c r="O81" i="14"/>
  <c r="O80" i="14" s="1"/>
  <c r="L81" i="14"/>
  <c r="I81" i="14"/>
  <c r="I80" i="14" s="1"/>
  <c r="F81" i="14"/>
  <c r="C81" i="14"/>
  <c r="N80" i="14"/>
  <c r="M80" i="14"/>
  <c r="L80" i="14"/>
  <c r="K80" i="14"/>
  <c r="J80" i="14"/>
  <c r="H80" i="14"/>
  <c r="G80" i="14"/>
  <c r="F80" i="14"/>
  <c r="E80" i="14"/>
  <c r="D80" i="14"/>
  <c r="O79" i="14"/>
  <c r="L79" i="14"/>
  <c r="I79" i="14"/>
  <c r="I77" i="14" s="1"/>
  <c r="I76" i="14" s="1"/>
  <c r="F79" i="14"/>
  <c r="O78" i="14"/>
  <c r="L78" i="14"/>
  <c r="L77" i="14" s="1"/>
  <c r="C77" i="14" s="1"/>
  <c r="I78" i="14"/>
  <c r="F78" i="14"/>
  <c r="O77" i="14"/>
  <c r="N77" i="14"/>
  <c r="M77" i="14"/>
  <c r="K77" i="14"/>
  <c r="K76" i="14" s="1"/>
  <c r="J77" i="14"/>
  <c r="H77" i="14"/>
  <c r="G77" i="14"/>
  <c r="G76" i="14" s="1"/>
  <c r="F77" i="14"/>
  <c r="E77" i="14"/>
  <c r="D77" i="14"/>
  <c r="N76" i="14"/>
  <c r="M76" i="14"/>
  <c r="J76" i="14"/>
  <c r="H76" i="14"/>
  <c r="F76" i="14"/>
  <c r="E76" i="14"/>
  <c r="D76" i="14"/>
  <c r="E75" i="14"/>
  <c r="O74" i="14"/>
  <c r="L74" i="14"/>
  <c r="I74" i="14"/>
  <c r="F74" i="14"/>
  <c r="C74" i="14" s="1"/>
  <c r="O73" i="14"/>
  <c r="O69" i="14" s="1"/>
  <c r="O67" i="14" s="1"/>
  <c r="L73" i="14"/>
  <c r="I73" i="14"/>
  <c r="F73" i="14"/>
  <c r="C73" i="14"/>
  <c r="O72" i="14"/>
  <c r="L72" i="14"/>
  <c r="I72" i="14"/>
  <c r="F72" i="14"/>
  <c r="O71" i="14"/>
  <c r="L71" i="14"/>
  <c r="I71" i="14"/>
  <c r="F71" i="14"/>
  <c r="O70" i="14"/>
  <c r="L70" i="14"/>
  <c r="L69" i="14" s="1"/>
  <c r="L67" i="14" s="1"/>
  <c r="I70" i="14"/>
  <c r="F70" i="14"/>
  <c r="N69" i="14"/>
  <c r="M69" i="14"/>
  <c r="K69" i="14"/>
  <c r="K67" i="14" s="1"/>
  <c r="J69" i="14"/>
  <c r="H69" i="14"/>
  <c r="G69" i="14"/>
  <c r="G67" i="14" s="1"/>
  <c r="G53" i="14" s="1"/>
  <c r="E69" i="14"/>
  <c r="D69" i="14"/>
  <c r="O68" i="14"/>
  <c r="L68" i="14"/>
  <c r="I68" i="14"/>
  <c r="F68" i="14"/>
  <c r="N67" i="14"/>
  <c r="M67" i="14"/>
  <c r="J67" i="14"/>
  <c r="H67" i="14"/>
  <c r="E67" i="14"/>
  <c r="D67" i="14"/>
  <c r="O66" i="14"/>
  <c r="L66" i="14"/>
  <c r="I66" i="14"/>
  <c r="F66" i="14"/>
  <c r="O65" i="14"/>
  <c r="L65" i="14"/>
  <c r="I65" i="14"/>
  <c r="F65" i="14"/>
  <c r="C65" i="14"/>
  <c r="O64" i="14"/>
  <c r="L64" i="14"/>
  <c r="I64" i="14"/>
  <c r="F64" i="14"/>
  <c r="C64" i="14" s="1"/>
  <c r="O63" i="14"/>
  <c r="L63" i="14"/>
  <c r="I63" i="14"/>
  <c r="F63" i="14"/>
  <c r="C63" i="14" s="1"/>
  <c r="O62" i="14"/>
  <c r="L62" i="14"/>
  <c r="I62" i="14"/>
  <c r="F62" i="14"/>
  <c r="O61" i="14"/>
  <c r="O58" i="14" s="1"/>
  <c r="L61" i="14"/>
  <c r="I61" i="14"/>
  <c r="F61" i="14"/>
  <c r="C61" i="14"/>
  <c r="O60" i="14"/>
  <c r="L60" i="14"/>
  <c r="I60" i="14"/>
  <c r="F60" i="14"/>
  <c r="C60" i="14" s="1"/>
  <c r="O59" i="14"/>
  <c r="L59" i="14"/>
  <c r="I59" i="14"/>
  <c r="I58" i="14" s="1"/>
  <c r="F59" i="14"/>
  <c r="C59" i="14" s="1"/>
  <c r="N58" i="14"/>
  <c r="M58" i="14"/>
  <c r="K58" i="14"/>
  <c r="J58" i="14"/>
  <c r="J54" i="14" s="1"/>
  <c r="J53" i="14" s="1"/>
  <c r="H58" i="14"/>
  <c r="G58" i="14"/>
  <c r="E58" i="14"/>
  <c r="D58" i="14"/>
  <c r="O57" i="14"/>
  <c r="O55" i="14" s="1"/>
  <c r="L57" i="14"/>
  <c r="I57" i="14"/>
  <c r="F57" i="14"/>
  <c r="C57" i="14"/>
  <c r="O56" i="14"/>
  <c r="L56" i="14"/>
  <c r="I56" i="14"/>
  <c r="F56" i="14"/>
  <c r="N55" i="14"/>
  <c r="M55" i="14"/>
  <c r="M54" i="14" s="1"/>
  <c r="M53" i="14" s="1"/>
  <c r="L55" i="14"/>
  <c r="K55" i="14"/>
  <c r="J55" i="14"/>
  <c r="I55" i="14"/>
  <c r="I54" i="14" s="1"/>
  <c r="H55" i="14"/>
  <c r="G55" i="14"/>
  <c r="E55" i="14"/>
  <c r="E54" i="14" s="1"/>
  <c r="E53" i="14" s="1"/>
  <c r="D55" i="14"/>
  <c r="N54" i="14"/>
  <c r="N53" i="14" s="1"/>
  <c r="K54" i="14"/>
  <c r="H54" i="14"/>
  <c r="G54" i="14"/>
  <c r="D54" i="14"/>
  <c r="K53" i="14"/>
  <c r="H53" i="14"/>
  <c r="D53" i="14"/>
  <c r="I48" i="14"/>
  <c r="O47" i="14"/>
  <c r="C47" i="14" s="1"/>
  <c r="O46" i="14"/>
  <c r="C46" i="14"/>
  <c r="O45" i="14"/>
  <c r="N45" i="14"/>
  <c r="M45" i="14"/>
  <c r="C45" i="14"/>
  <c r="L44" i="14"/>
  <c r="I44" i="14"/>
  <c r="F44" i="14"/>
  <c r="C44" i="14"/>
  <c r="L43" i="14"/>
  <c r="K43" i="14"/>
  <c r="J43" i="14"/>
  <c r="I43" i="14"/>
  <c r="C43" i="14" s="1"/>
  <c r="H43" i="14"/>
  <c r="G43" i="14"/>
  <c r="F43" i="14"/>
  <c r="E43" i="14"/>
  <c r="D43" i="14"/>
  <c r="F42" i="14"/>
  <c r="C42" i="14"/>
  <c r="F41" i="14"/>
  <c r="E41" i="14"/>
  <c r="D41" i="14"/>
  <c r="C41" i="14"/>
  <c r="J40" i="14"/>
  <c r="L40" i="14" s="1"/>
  <c r="C40" i="14" s="1"/>
  <c r="L39" i="14"/>
  <c r="C39" i="14" s="1"/>
  <c r="L38" i="14"/>
  <c r="C38" i="14" s="1"/>
  <c r="L37" i="14"/>
  <c r="K36" i="14"/>
  <c r="J36" i="14"/>
  <c r="L35" i="14"/>
  <c r="C35" i="14" s="1"/>
  <c r="L34" i="14"/>
  <c r="K33" i="14"/>
  <c r="J33" i="14"/>
  <c r="L32" i="14"/>
  <c r="C32" i="14" s="1"/>
  <c r="L31" i="14"/>
  <c r="C31" i="14" s="1"/>
  <c r="K31" i="14"/>
  <c r="J31" i="14"/>
  <c r="L30" i="14"/>
  <c r="C30" i="14" s="1"/>
  <c r="L29" i="14"/>
  <c r="C29" i="14" s="1"/>
  <c r="L28" i="14"/>
  <c r="K27" i="14"/>
  <c r="J27" i="14"/>
  <c r="J26" i="14" s="1"/>
  <c r="K26" i="14"/>
  <c r="F25" i="14"/>
  <c r="C25" i="14" s="1"/>
  <c r="I24" i="14"/>
  <c r="O23" i="14"/>
  <c r="O21" i="14" s="1"/>
  <c r="L23" i="14"/>
  <c r="I23" i="14"/>
  <c r="F23" i="14"/>
  <c r="C23" i="14"/>
  <c r="O22" i="14"/>
  <c r="L22" i="14"/>
  <c r="L21" i="14" s="1"/>
  <c r="I22" i="14"/>
  <c r="F22" i="14"/>
  <c r="N21" i="14"/>
  <c r="N289" i="14" s="1"/>
  <c r="N288" i="14" s="1"/>
  <c r="M21" i="14"/>
  <c r="K21" i="14"/>
  <c r="J21" i="14"/>
  <c r="J289" i="14" s="1"/>
  <c r="J288" i="14" s="1"/>
  <c r="I21" i="14"/>
  <c r="H21" i="14"/>
  <c r="H289" i="14" s="1"/>
  <c r="H288" i="14" s="1"/>
  <c r="G21" i="14"/>
  <c r="E21" i="14"/>
  <c r="D21" i="14"/>
  <c r="D289" i="14" s="1"/>
  <c r="D288" i="14" s="1"/>
  <c r="N20" i="14"/>
  <c r="K20" i="14"/>
  <c r="H20" i="14"/>
  <c r="G20" i="14"/>
  <c r="I187" i="14" l="1"/>
  <c r="J20" i="14"/>
  <c r="E194" i="14"/>
  <c r="J194" i="14"/>
  <c r="G52" i="14"/>
  <c r="G51" i="14" s="1"/>
  <c r="N287" i="14"/>
  <c r="C71" i="14"/>
  <c r="I69" i="14"/>
  <c r="I67" i="14" s="1"/>
  <c r="I53" i="14" s="1"/>
  <c r="L76" i="14"/>
  <c r="C76" i="14" s="1"/>
  <c r="C92" i="14"/>
  <c r="F89" i="14"/>
  <c r="C120" i="14"/>
  <c r="F116" i="14"/>
  <c r="C136" i="14"/>
  <c r="C148" i="14"/>
  <c r="F144" i="14"/>
  <c r="H195" i="14"/>
  <c r="I198" i="14"/>
  <c r="C199" i="14"/>
  <c r="C207" i="14"/>
  <c r="I205" i="14"/>
  <c r="I204" i="14" s="1"/>
  <c r="I246" i="14"/>
  <c r="C246" i="14" s="1"/>
  <c r="C247" i="14"/>
  <c r="L259" i="14"/>
  <c r="L230" i="14" s="1"/>
  <c r="L289" i="14"/>
  <c r="L288" i="14" s="1"/>
  <c r="E52" i="14"/>
  <c r="E51" i="14" s="1"/>
  <c r="C68" i="14"/>
  <c r="F67" i="14"/>
  <c r="C67" i="14" s="1"/>
  <c r="C91" i="14"/>
  <c r="I89" i="14"/>
  <c r="I83" i="14" s="1"/>
  <c r="I95" i="14"/>
  <c r="C104" i="14"/>
  <c r="F103" i="14"/>
  <c r="C112" i="14"/>
  <c r="C119" i="14"/>
  <c r="I116" i="14"/>
  <c r="C176" i="14"/>
  <c r="F175" i="14"/>
  <c r="F238" i="14"/>
  <c r="I238" i="14"/>
  <c r="I231" i="14" s="1"/>
  <c r="I230" i="14" s="1"/>
  <c r="C239" i="14"/>
  <c r="D259" i="14"/>
  <c r="D270" i="14"/>
  <c r="D269" i="14" s="1"/>
  <c r="I289" i="15"/>
  <c r="I20" i="15"/>
  <c r="L53" i="15"/>
  <c r="H75" i="15"/>
  <c r="I20" i="14"/>
  <c r="I289" i="14"/>
  <c r="I288" i="14" s="1"/>
  <c r="C28" i="14"/>
  <c r="L27" i="14"/>
  <c r="C56" i="14"/>
  <c r="F55" i="14"/>
  <c r="O54" i="14"/>
  <c r="O53" i="14" s="1"/>
  <c r="L58" i="14"/>
  <c r="L54" i="14" s="1"/>
  <c r="L53" i="14" s="1"/>
  <c r="C62" i="14"/>
  <c r="H75" i="14"/>
  <c r="H52" i="14" s="1"/>
  <c r="K75" i="14"/>
  <c r="K286" i="14" s="1"/>
  <c r="C78" i="14"/>
  <c r="C79" i="14"/>
  <c r="C80" i="14"/>
  <c r="C86" i="14"/>
  <c r="C88" i="14"/>
  <c r="F84" i="14"/>
  <c r="L89" i="14"/>
  <c r="L83" i="14" s="1"/>
  <c r="C96" i="14"/>
  <c r="F95" i="14"/>
  <c r="C95" i="14" s="1"/>
  <c r="O95" i="14"/>
  <c r="C106" i="14"/>
  <c r="C114" i="14"/>
  <c r="J75" i="14"/>
  <c r="J52" i="14" s="1"/>
  <c r="J51" i="14" s="1"/>
  <c r="L131" i="14"/>
  <c r="L130" i="14" s="1"/>
  <c r="C134" i="14"/>
  <c r="C142" i="14"/>
  <c r="C143" i="14"/>
  <c r="C152" i="14"/>
  <c r="F151" i="14"/>
  <c r="O151" i="14"/>
  <c r="C160" i="14"/>
  <c r="C178" i="14"/>
  <c r="I179" i="14"/>
  <c r="I174" i="14" s="1"/>
  <c r="I173" i="14" s="1"/>
  <c r="C184" i="14"/>
  <c r="C188" i="14"/>
  <c r="C192" i="14"/>
  <c r="L195" i="14"/>
  <c r="I196" i="14"/>
  <c r="O216" i="14"/>
  <c r="O204" i="14" s="1"/>
  <c r="O195" i="14" s="1"/>
  <c r="C232" i="14"/>
  <c r="F231" i="14"/>
  <c r="C236" i="14"/>
  <c r="F235" i="14"/>
  <c r="C235" i="14" s="1"/>
  <c r="O246" i="14"/>
  <c r="O251" i="14"/>
  <c r="C266" i="14"/>
  <c r="C268" i="14"/>
  <c r="F264" i="14"/>
  <c r="C264" i="14" s="1"/>
  <c r="I270" i="14"/>
  <c r="I269" i="14" s="1"/>
  <c r="C271" i="14"/>
  <c r="C276" i="14"/>
  <c r="C290" i="14"/>
  <c r="O288" i="14"/>
  <c r="K20" i="15"/>
  <c r="O54" i="15"/>
  <c r="O53" i="15" s="1"/>
  <c r="F67" i="15"/>
  <c r="C67" i="15" s="1"/>
  <c r="F83" i="15"/>
  <c r="L270" i="14"/>
  <c r="L269" i="14" s="1"/>
  <c r="M20" i="14"/>
  <c r="M289" i="14"/>
  <c r="M288" i="14" s="1"/>
  <c r="F58" i="14"/>
  <c r="O76" i="14"/>
  <c r="M130" i="14"/>
  <c r="M75" i="14" s="1"/>
  <c r="M52" i="14" s="1"/>
  <c r="M51" i="14" s="1"/>
  <c r="I151" i="14"/>
  <c r="I130" i="14" s="1"/>
  <c r="H173" i="14"/>
  <c r="D195" i="14"/>
  <c r="F269" i="14"/>
  <c r="C270" i="14"/>
  <c r="H270" i="14"/>
  <c r="H269" i="14" s="1"/>
  <c r="E20" i="14"/>
  <c r="E289" i="14"/>
  <c r="E288" i="14" s="1"/>
  <c r="C22" i="14"/>
  <c r="F21" i="14"/>
  <c r="O289" i="14"/>
  <c r="O20" i="14"/>
  <c r="C34" i="14"/>
  <c r="L33" i="14"/>
  <c r="C33" i="14" s="1"/>
  <c r="C37" i="14"/>
  <c r="L36" i="14"/>
  <c r="C36" i="14" s="1"/>
  <c r="K52" i="14"/>
  <c r="N52" i="14"/>
  <c r="N51" i="14" s="1"/>
  <c r="N50" i="14" s="1"/>
  <c r="C66" i="14"/>
  <c r="C70" i="14"/>
  <c r="C72" i="14"/>
  <c r="F69" i="14"/>
  <c r="C69" i="14" s="1"/>
  <c r="D75" i="14"/>
  <c r="D52" i="14" s="1"/>
  <c r="G75" i="14"/>
  <c r="G286" i="14" s="1"/>
  <c r="H83" i="14"/>
  <c r="C98" i="14"/>
  <c r="L103" i="14"/>
  <c r="C110" i="14"/>
  <c r="C115" i="14"/>
  <c r="I112" i="14"/>
  <c r="O116" i="14"/>
  <c r="O83" i="14" s="1"/>
  <c r="I122" i="14"/>
  <c r="C122" i="14" s="1"/>
  <c r="C123" i="14"/>
  <c r="C126" i="14"/>
  <c r="C127" i="14"/>
  <c r="C132" i="14"/>
  <c r="F131" i="14"/>
  <c r="O130" i="14"/>
  <c r="C138" i="14"/>
  <c r="C139" i="14"/>
  <c r="O144" i="14"/>
  <c r="C154" i="14"/>
  <c r="C162" i="14"/>
  <c r="F165" i="14"/>
  <c r="I166" i="14"/>
  <c r="I165" i="14" s="1"/>
  <c r="C167" i="14"/>
  <c r="C170" i="14"/>
  <c r="D173" i="14"/>
  <c r="M174" i="14"/>
  <c r="M173" i="14" s="1"/>
  <c r="M286" i="14" s="1"/>
  <c r="L175" i="14"/>
  <c r="L174" i="14" s="1"/>
  <c r="L173" i="14" s="1"/>
  <c r="C180" i="14"/>
  <c r="F179" i="14"/>
  <c r="C186" i="14"/>
  <c r="C190" i="14"/>
  <c r="F196" i="14"/>
  <c r="C198" i="14"/>
  <c r="K194" i="14"/>
  <c r="F205" i="14"/>
  <c r="C218" i="14"/>
  <c r="C220" i="14"/>
  <c r="F216" i="14"/>
  <c r="C216" i="14" s="1"/>
  <c r="C228" i="14"/>
  <c r="F227" i="14"/>
  <c r="C227" i="14" s="1"/>
  <c r="E230" i="14"/>
  <c r="D230" i="14"/>
  <c r="H230" i="14"/>
  <c r="O238" i="14"/>
  <c r="O231" i="14" s="1"/>
  <c r="O230" i="14" s="1"/>
  <c r="C254" i="14"/>
  <c r="C256" i="14"/>
  <c r="F252" i="14"/>
  <c r="C260" i="14"/>
  <c r="O259" i="14"/>
  <c r="C272" i="14"/>
  <c r="C278" i="14"/>
  <c r="E286" i="14"/>
  <c r="C284" i="14"/>
  <c r="F283" i="14"/>
  <c r="O289" i="15"/>
  <c r="H53" i="15"/>
  <c r="F54" i="15"/>
  <c r="N75" i="15"/>
  <c r="N52" i="15" s="1"/>
  <c r="N51" i="15" s="1"/>
  <c r="G194" i="15"/>
  <c r="C22" i="15"/>
  <c r="C111" i="15"/>
  <c r="I122" i="15"/>
  <c r="C178" i="15"/>
  <c r="F175" i="15"/>
  <c r="C291" i="17"/>
  <c r="L290" i="17"/>
  <c r="F191" i="14"/>
  <c r="C191" i="14" s="1"/>
  <c r="C206" i="14"/>
  <c r="C234" i="14"/>
  <c r="F259" i="14"/>
  <c r="C282" i="14"/>
  <c r="N20" i="15"/>
  <c r="C56" i="15"/>
  <c r="C68" i="15"/>
  <c r="F69" i="15"/>
  <c r="C69" i="15" s="1"/>
  <c r="F77" i="15"/>
  <c r="C84" i="15"/>
  <c r="C90" i="15"/>
  <c r="F89" i="15"/>
  <c r="C89" i="15" s="1"/>
  <c r="I95" i="15"/>
  <c r="I83" i="15" s="1"/>
  <c r="I75" i="15" s="1"/>
  <c r="C100" i="15"/>
  <c r="C101" i="15"/>
  <c r="L103" i="15"/>
  <c r="L83" i="15" s="1"/>
  <c r="L75" i="15" s="1"/>
  <c r="O112" i="15"/>
  <c r="F116" i="15"/>
  <c r="I116" i="15"/>
  <c r="C120" i="15"/>
  <c r="C121" i="15"/>
  <c r="N130" i="15"/>
  <c r="C137" i="15"/>
  <c r="O144" i="15"/>
  <c r="C152" i="15"/>
  <c r="C153" i="15"/>
  <c r="C154" i="15"/>
  <c r="F151" i="15"/>
  <c r="C160" i="15"/>
  <c r="C161" i="15"/>
  <c r="G174" i="15"/>
  <c r="G173" i="15" s="1"/>
  <c r="G52" i="15" s="1"/>
  <c r="G51" i="15" s="1"/>
  <c r="I174" i="15"/>
  <c r="I173" i="15" s="1"/>
  <c r="C184" i="15"/>
  <c r="C185" i="15"/>
  <c r="D187" i="15"/>
  <c r="D52" i="15" s="1"/>
  <c r="H187" i="15"/>
  <c r="M187" i="15"/>
  <c r="M52" i="15" s="1"/>
  <c r="M51" i="15" s="1"/>
  <c r="F191" i="15"/>
  <c r="C191" i="15" s="1"/>
  <c r="C192" i="15"/>
  <c r="C193" i="15"/>
  <c r="F196" i="15"/>
  <c r="C197" i="15"/>
  <c r="D195" i="15"/>
  <c r="H195" i="15"/>
  <c r="H194" i="15" s="1"/>
  <c r="C198" i="15"/>
  <c r="C206" i="15"/>
  <c r="F205" i="15"/>
  <c r="C217" i="15"/>
  <c r="L231" i="15"/>
  <c r="C234" i="15"/>
  <c r="F233" i="15"/>
  <c r="O238" i="15"/>
  <c r="O231" i="15" s="1"/>
  <c r="O230" i="15" s="1"/>
  <c r="O194" i="15" s="1"/>
  <c r="C248" i="15"/>
  <c r="C249" i="15"/>
  <c r="O252" i="15"/>
  <c r="O251" i="15" s="1"/>
  <c r="C268" i="15"/>
  <c r="I281" i="15"/>
  <c r="C282" i="15"/>
  <c r="H289" i="15"/>
  <c r="H288" i="15" s="1"/>
  <c r="C294" i="15"/>
  <c r="I290" i="15"/>
  <c r="K51" i="16"/>
  <c r="K50" i="16" s="1"/>
  <c r="C73" i="16"/>
  <c r="F69" i="16"/>
  <c r="C168" i="16"/>
  <c r="I166" i="16"/>
  <c r="I165" i="16" s="1"/>
  <c r="I58" i="17"/>
  <c r="I54" i="17" s="1"/>
  <c r="I53" i="17" s="1"/>
  <c r="C59" i="17"/>
  <c r="C98" i="15"/>
  <c r="F95" i="15"/>
  <c r="C95" i="15" s="1"/>
  <c r="C142" i="15"/>
  <c r="F141" i="15"/>
  <c r="N195" i="15"/>
  <c r="N194" i="15" s="1"/>
  <c r="L289" i="16"/>
  <c r="L288" i="16" s="1"/>
  <c r="C137" i="16"/>
  <c r="F136" i="16"/>
  <c r="C136" i="16" s="1"/>
  <c r="H239" i="19"/>
  <c r="C291" i="14"/>
  <c r="F289" i="15"/>
  <c r="J289" i="15"/>
  <c r="J288" i="15" s="1"/>
  <c r="L27" i="15"/>
  <c r="L33" i="15"/>
  <c r="C33" i="15" s="1"/>
  <c r="L36" i="15"/>
  <c r="C36" i="15" s="1"/>
  <c r="F41" i="15"/>
  <c r="C41" i="15" s="1"/>
  <c r="O45" i="15"/>
  <c r="I55" i="15"/>
  <c r="I54" i="15" s="1"/>
  <c r="I53" i="15" s="1"/>
  <c r="F58" i="15"/>
  <c r="C58" i="15" s="1"/>
  <c r="C81" i="15"/>
  <c r="C92" i="15"/>
  <c r="J130" i="15"/>
  <c r="J75" i="15" s="1"/>
  <c r="J52" i="15" s="1"/>
  <c r="J51" i="15" s="1"/>
  <c r="C136" i="15"/>
  <c r="C140" i="15"/>
  <c r="C156" i="15"/>
  <c r="C164" i="15"/>
  <c r="N173" i="15"/>
  <c r="C180" i="15"/>
  <c r="C182" i="15"/>
  <c r="F179" i="15"/>
  <c r="C179" i="15" s="1"/>
  <c r="E187" i="15"/>
  <c r="E52" i="15" s="1"/>
  <c r="E51" i="15" s="1"/>
  <c r="J187" i="15"/>
  <c r="N187" i="15"/>
  <c r="K194" i="15"/>
  <c r="K51" i="15" s="1"/>
  <c r="J194" i="15"/>
  <c r="I195" i="15"/>
  <c r="C208" i="15"/>
  <c r="C216" i="15"/>
  <c r="C220" i="15"/>
  <c r="C228" i="15"/>
  <c r="C240" i="15"/>
  <c r="C260" i="15"/>
  <c r="F259" i="15"/>
  <c r="K286" i="15"/>
  <c r="M286" i="15"/>
  <c r="C60" i="16"/>
  <c r="I58" i="16"/>
  <c r="E75" i="16"/>
  <c r="E52" i="16" s="1"/>
  <c r="E51" i="16" s="1"/>
  <c r="I95" i="16"/>
  <c r="C95" i="16" s="1"/>
  <c r="C96" i="16"/>
  <c r="O194" i="16"/>
  <c r="C240" i="16"/>
  <c r="I238" i="16"/>
  <c r="C238" i="16" s="1"/>
  <c r="E286" i="15"/>
  <c r="C283" i="15"/>
  <c r="N75" i="16"/>
  <c r="N52" i="16" s="1"/>
  <c r="D20" i="15"/>
  <c r="C21" i="15"/>
  <c r="C105" i="15"/>
  <c r="C106" i="15"/>
  <c r="F103" i="15"/>
  <c r="C103" i="15" s="1"/>
  <c r="F112" i="15"/>
  <c r="O116" i="15"/>
  <c r="O83" i="15" s="1"/>
  <c r="O75" i="15" s="1"/>
  <c r="C125" i="15"/>
  <c r="C133" i="15"/>
  <c r="C134" i="15"/>
  <c r="F131" i="15"/>
  <c r="O141" i="15"/>
  <c r="O130" i="15" s="1"/>
  <c r="F144" i="15"/>
  <c r="C144" i="15" s="1"/>
  <c r="I144" i="15"/>
  <c r="I130" i="15" s="1"/>
  <c r="C149" i="15"/>
  <c r="L151" i="15"/>
  <c r="L130" i="15" s="1"/>
  <c r="C169" i="15"/>
  <c r="J173" i="15"/>
  <c r="O174" i="15"/>
  <c r="O173" i="15" s="1"/>
  <c r="F187" i="15"/>
  <c r="C187" i="15" s="1"/>
  <c r="C188" i="15"/>
  <c r="C189" i="15"/>
  <c r="M194" i="15"/>
  <c r="C213" i="15"/>
  <c r="C225" i="15"/>
  <c r="J230" i="15"/>
  <c r="J286" i="15" s="1"/>
  <c r="D231" i="15"/>
  <c r="D230" i="15" s="1"/>
  <c r="D286" i="15" s="1"/>
  <c r="M230" i="15"/>
  <c r="C245" i="15"/>
  <c r="F252" i="15"/>
  <c r="I251" i="15"/>
  <c r="I230" i="15" s="1"/>
  <c r="I286" i="15" s="1"/>
  <c r="C258" i="15"/>
  <c r="C264" i="15"/>
  <c r="I270" i="15"/>
  <c r="I269" i="15" s="1"/>
  <c r="O270" i="15"/>
  <c r="O269" i="15" s="1"/>
  <c r="L26" i="16"/>
  <c r="C31" i="16"/>
  <c r="D52" i="16"/>
  <c r="D51" i="16" s="1"/>
  <c r="J75" i="16"/>
  <c r="J52" i="16" s="1"/>
  <c r="J51" i="16" s="1"/>
  <c r="C88" i="16"/>
  <c r="I84" i="16"/>
  <c r="C153" i="16"/>
  <c r="F151" i="16"/>
  <c r="I175" i="16"/>
  <c r="I174" i="16" s="1"/>
  <c r="I173" i="16" s="1"/>
  <c r="C176" i="16"/>
  <c r="G194" i="16"/>
  <c r="K194" i="16"/>
  <c r="C261" i="15"/>
  <c r="L264" i="15"/>
  <c r="L259" i="15" s="1"/>
  <c r="L270" i="15"/>
  <c r="L269" i="15" s="1"/>
  <c r="C284" i="15"/>
  <c r="O289" i="16"/>
  <c r="O288" i="16" s="1"/>
  <c r="O20" i="16"/>
  <c r="J20" i="16"/>
  <c r="F54" i="16"/>
  <c r="L58" i="16"/>
  <c r="G75" i="16"/>
  <c r="G52" i="16" s="1"/>
  <c r="G51" i="16" s="1"/>
  <c r="D75" i="16"/>
  <c r="H75" i="16"/>
  <c r="C81" i="16"/>
  <c r="F80" i="16"/>
  <c r="C80" i="16" s="1"/>
  <c r="C91" i="16"/>
  <c r="C93" i="16"/>
  <c r="F89" i="16"/>
  <c r="C89" i="16" s="1"/>
  <c r="O103" i="16"/>
  <c r="O83" i="16" s="1"/>
  <c r="O75" i="16" s="1"/>
  <c r="L103" i="16"/>
  <c r="L83" i="16" s="1"/>
  <c r="C113" i="16"/>
  <c r="F112" i="16"/>
  <c r="L116" i="16"/>
  <c r="C129" i="16"/>
  <c r="F128" i="16"/>
  <c r="C128" i="16" s="1"/>
  <c r="N130" i="16"/>
  <c r="O131" i="16"/>
  <c r="O130" i="16" s="1"/>
  <c r="C139" i="16"/>
  <c r="C145" i="16"/>
  <c r="F144" i="16"/>
  <c r="O144" i="16"/>
  <c r="I151" i="16"/>
  <c r="C152" i="16"/>
  <c r="C155" i="16"/>
  <c r="C166" i="16"/>
  <c r="C292" i="16"/>
  <c r="I290" i="16"/>
  <c r="C297" i="16"/>
  <c r="C105" i="17"/>
  <c r="I103" i="17"/>
  <c r="F122" i="15"/>
  <c r="F166" i="15"/>
  <c r="F238" i="15"/>
  <c r="C238" i="15" s="1"/>
  <c r="F246" i="15"/>
  <c r="C246" i="15" s="1"/>
  <c r="C257" i="15"/>
  <c r="M259" i="15"/>
  <c r="F272" i="15"/>
  <c r="C272" i="15" s="1"/>
  <c r="C273" i="15"/>
  <c r="F276" i="15"/>
  <c r="C276" i="15" s="1"/>
  <c r="C277" i="15"/>
  <c r="C281" i="15"/>
  <c r="C285" i="15"/>
  <c r="C291" i="15"/>
  <c r="F290" i="15"/>
  <c r="O290" i="15"/>
  <c r="L288" i="15"/>
  <c r="K289" i="16"/>
  <c r="K288" i="16" s="1"/>
  <c r="K20" i="16"/>
  <c r="F289" i="16"/>
  <c r="F20" i="16"/>
  <c r="K287" i="16"/>
  <c r="L54" i="16"/>
  <c r="L53" i="16" s="1"/>
  <c r="I55" i="16"/>
  <c r="I54" i="16" s="1"/>
  <c r="C56" i="16"/>
  <c r="E83" i="16"/>
  <c r="C85" i="16"/>
  <c r="F84" i="16"/>
  <c r="O95" i="16"/>
  <c r="C115" i="16"/>
  <c r="J130" i="16"/>
  <c r="M130" i="16"/>
  <c r="M75" i="16" s="1"/>
  <c r="M52" i="16" s="1"/>
  <c r="L136" i="16"/>
  <c r="C147" i="16"/>
  <c r="C159" i="16"/>
  <c r="N174" i="16"/>
  <c r="N173" i="16" s="1"/>
  <c r="O175" i="16"/>
  <c r="O174" i="16" s="1"/>
  <c r="O173" i="16" s="1"/>
  <c r="C179" i="16"/>
  <c r="I179" i="16"/>
  <c r="C180" i="16"/>
  <c r="C183" i="16"/>
  <c r="I195" i="16"/>
  <c r="I259" i="15"/>
  <c r="C265" i="15"/>
  <c r="C271" i="15"/>
  <c r="H286" i="15"/>
  <c r="G289" i="16"/>
  <c r="G288" i="16" s="1"/>
  <c r="G20" i="16"/>
  <c r="C23" i="16"/>
  <c r="I21" i="16"/>
  <c r="H52" i="16"/>
  <c r="H51" i="16" s="1"/>
  <c r="F58" i="16"/>
  <c r="I67" i="16"/>
  <c r="C68" i="16"/>
  <c r="O69" i="16"/>
  <c r="O67" i="16" s="1"/>
  <c r="O53" i="16" s="1"/>
  <c r="C77" i="16"/>
  <c r="I103" i="16"/>
  <c r="C103" i="16" s="1"/>
  <c r="C104" i="16"/>
  <c r="L112" i="16"/>
  <c r="C117" i="16"/>
  <c r="F116" i="16"/>
  <c r="C116" i="16" s="1"/>
  <c r="C124" i="16"/>
  <c r="I122" i="16"/>
  <c r="C122" i="16" s="1"/>
  <c r="C131" i="16"/>
  <c r="I131" i="16"/>
  <c r="C132" i="16"/>
  <c r="C141" i="16"/>
  <c r="L144" i="16"/>
  <c r="L130" i="16" s="1"/>
  <c r="O151" i="16"/>
  <c r="C161" i="16"/>
  <c r="F160" i="16"/>
  <c r="C160" i="16" s="1"/>
  <c r="C165" i="16"/>
  <c r="F174" i="16"/>
  <c r="C185" i="16"/>
  <c r="F184" i="16"/>
  <c r="C184" i="16" s="1"/>
  <c r="J195" i="16"/>
  <c r="J194" i="16" s="1"/>
  <c r="F198" i="16"/>
  <c r="C198" i="16" s="1"/>
  <c r="C199" i="16"/>
  <c r="L205" i="16"/>
  <c r="L204" i="16" s="1"/>
  <c r="C217" i="16"/>
  <c r="F216" i="16"/>
  <c r="C216" i="16" s="1"/>
  <c r="E286" i="16"/>
  <c r="C273" i="16"/>
  <c r="F272" i="16"/>
  <c r="C272" i="16" s="1"/>
  <c r="C297" i="15"/>
  <c r="E20" i="16"/>
  <c r="M20" i="16"/>
  <c r="C22" i="16"/>
  <c r="C59" i="16"/>
  <c r="C123" i="16"/>
  <c r="C167" i="16"/>
  <c r="C189" i="16"/>
  <c r="F188" i="16"/>
  <c r="C197" i="16"/>
  <c r="F196" i="16"/>
  <c r="C201" i="16"/>
  <c r="C207" i="16"/>
  <c r="C209" i="16"/>
  <c r="F205" i="16"/>
  <c r="C219" i="16"/>
  <c r="C227" i="16"/>
  <c r="F231" i="16"/>
  <c r="I231" i="16"/>
  <c r="I230" i="16" s="1"/>
  <c r="C232" i="16"/>
  <c r="L238" i="16"/>
  <c r="C253" i="16"/>
  <c r="F252" i="16"/>
  <c r="O251" i="16"/>
  <c r="E259" i="16"/>
  <c r="C261" i="16"/>
  <c r="F260" i="16"/>
  <c r="O259" i="16"/>
  <c r="L264" i="16"/>
  <c r="L270" i="16"/>
  <c r="L269" i="16" s="1"/>
  <c r="C275" i="16"/>
  <c r="C281" i="16"/>
  <c r="I283" i="16"/>
  <c r="C283" i="16" s="1"/>
  <c r="C284" i="16"/>
  <c r="L290" i="16"/>
  <c r="C290" i="16" s="1"/>
  <c r="M289" i="17"/>
  <c r="M288" i="17" s="1"/>
  <c r="M20" i="17"/>
  <c r="L289" i="17"/>
  <c r="L288" i="17" s="1"/>
  <c r="C27" i="17"/>
  <c r="L26" i="17"/>
  <c r="J54" i="17"/>
  <c r="J53" i="17" s="1"/>
  <c r="J52" i="17" s="1"/>
  <c r="J51" i="17" s="1"/>
  <c r="J50" i="17" s="1"/>
  <c r="N54" i="17"/>
  <c r="N53" i="17" s="1"/>
  <c r="C63" i="17"/>
  <c r="F95" i="17"/>
  <c r="C96" i="17"/>
  <c r="C116" i="17"/>
  <c r="I116" i="17"/>
  <c r="C117" i="17"/>
  <c r="C253" i="17"/>
  <c r="F252" i="17"/>
  <c r="D194" i="16"/>
  <c r="E195" i="16"/>
  <c r="E194" i="16" s="1"/>
  <c r="C203" i="16"/>
  <c r="C211" i="16"/>
  <c r="L216" i="16"/>
  <c r="C223" i="16"/>
  <c r="I227" i="16"/>
  <c r="C228" i="16"/>
  <c r="C233" i="16"/>
  <c r="I235" i="16"/>
  <c r="C235" i="16" s="1"/>
  <c r="C236" i="16"/>
  <c r="C255" i="16"/>
  <c r="C263" i="16"/>
  <c r="M270" i="16"/>
  <c r="M269" i="16" s="1"/>
  <c r="C277" i="16"/>
  <c r="F276" i="16"/>
  <c r="C276" i="16" s="1"/>
  <c r="D286" i="16"/>
  <c r="H286" i="16"/>
  <c r="I289" i="17"/>
  <c r="I288" i="17" s="1"/>
  <c r="I20" i="17"/>
  <c r="C44" i="17"/>
  <c r="I43" i="17"/>
  <c r="C43" i="17" s="1"/>
  <c r="C55" i="17"/>
  <c r="O53" i="17"/>
  <c r="I84" i="17"/>
  <c r="C85" i="17"/>
  <c r="C88" i="17"/>
  <c r="F84" i="17"/>
  <c r="O103" i="17"/>
  <c r="C167" i="17"/>
  <c r="F166" i="17"/>
  <c r="C193" i="16"/>
  <c r="F192" i="16"/>
  <c r="M195" i="16"/>
  <c r="L196" i="16"/>
  <c r="J204" i="16"/>
  <c r="N204" i="16"/>
  <c r="N195" i="16" s="1"/>
  <c r="I216" i="16"/>
  <c r="I204" i="16" s="1"/>
  <c r="O231" i="16"/>
  <c r="O230" i="16" s="1"/>
  <c r="G231" i="16"/>
  <c r="G230" i="16" s="1"/>
  <c r="L231" i="16"/>
  <c r="L230" i="16" s="1"/>
  <c r="E230" i="16"/>
  <c r="C248" i="16"/>
  <c r="I246" i="16"/>
  <c r="C246" i="16" s="1"/>
  <c r="L252" i="16"/>
  <c r="L251" i="16" s="1"/>
  <c r="L260" i="16"/>
  <c r="L259" i="16" s="1"/>
  <c r="C265" i="16"/>
  <c r="F264" i="16"/>
  <c r="C264" i="16" s="1"/>
  <c r="F270" i="16"/>
  <c r="I270" i="16"/>
  <c r="I269" i="16" s="1"/>
  <c r="J286" i="16"/>
  <c r="E289" i="17"/>
  <c r="E288" i="17" s="1"/>
  <c r="E20" i="17"/>
  <c r="C22" i="17"/>
  <c r="F21" i="17"/>
  <c r="O289" i="17"/>
  <c r="O288" i="17" s="1"/>
  <c r="O20" i="17"/>
  <c r="C45" i="17"/>
  <c r="E53" i="17"/>
  <c r="E52" i="17" s="1"/>
  <c r="L54" i="17"/>
  <c r="L53" i="17" s="1"/>
  <c r="C80" i="17"/>
  <c r="C101" i="17"/>
  <c r="I95" i="17"/>
  <c r="C112" i="17"/>
  <c r="C239" i="16"/>
  <c r="C247" i="16"/>
  <c r="C271" i="16"/>
  <c r="C291" i="16"/>
  <c r="G20" i="17"/>
  <c r="K20" i="17"/>
  <c r="F54" i="17"/>
  <c r="C74" i="17"/>
  <c r="C78" i="17"/>
  <c r="F77" i="17"/>
  <c r="C82" i="17"/>
  <c r="J83" i="17"/>
  <c r="N83" i="17"/>
  <c r="N75" i="17" s="1"/>
  <c r="N286" i="17" s="1"/>
  <c r="L89" i="17"/>
  <c r="L83" i="17" s="1"/>
  <c r="L75" i="17" s="1"/>
  <c r="L286" i="17" s="1"/>
  <c r="C94" i="17"/>
  <c r="C98" i="17"/>
  <c r="C110" i="17"/>
  <c r="C114" i="17"/>
  <c r="O122" i="17"/>
  <c r="O83" i="17" s="1"/>
  <c r="O75" i="17" s="1"/>
  <c r="C153" i="17"/>
  <c r="I151" i="17"/>
  <c r="C151" i="17" s="1"/>
  <c r="C156" i="17"/>
  <c r="I160" i="17"/>
  <c r="C160" i="17" s="1"/>
  <c r="C161" i="17"/>
  <c r="C164" i="17"/>
  <c r="C169" i="17"/>
  <c r="F179" i="17"/>
  <c r="D187" i="17"/>
  <c r="D52" i="17" s="1"/>
  <c r="D51" i="17" s="1"/>
  <c r="I187" i="17"/>
  <c r="I198" i="17"/>
  <c r="I196" i="17" s="1"/>
  <c r="N194" i="17"/>
  <c r="L204" i="17"/>
  <c r="C209" i="17"/>
  <c r="F205" i="17"/>
  <c r="C227" i="17"/>
  <c r="C64" i="17"/>
  <c r="C68" i="17"/>
  <c r="H75" i="17"/>
  <c r="H286" i="17" s="1"/>
  <c r="L95" i="17"/>
  <c r="C100" i="17"/>
  <c r="F103" i="17"/>
  <c r="C103" i="17" s="1"/>
  <c r="C104" i="17"/>
  <c r="C124" i="17"/>
  <c r="C126" i="17"/>
  <c r="F122" i="17"/>
  <c r="I128" i="17"/>
  <c r="C128" i="17" s="1"/>
  <c r="C129" i="17"/>
  <c r="K130" i="17"/>
  <c r="K75" i="17" s="1"/>
  <c r="I136" i="17"/>
  <c r="C136" i="17" s="1"/>
  <c r="C137" i="17"/>
  <c r="C140" i="17"/>
  <c r="I144" i="17"/>
  <c r="C144" i="17" s="1"/>
  <c r="C145" i="17"/>
  <c r="C148" i="17"/>
  <c r="C170" i="17"/>
  <c r="I166" i="17"/>
  <c r="I165" i="17" s="1"/>
  <c r="C176" i="17"/>
  <c r="F175" i="17"/>
  <c r="F188" i="17"/>
  <c r="C189" i="17"/>
  <c r="O191" i="17"/>
  <c r="O187" i="17" s="1"/>
  <c r="C192" i="17"/>
  <c r="E195" i="17"/>
  <c r="C60" i="17"/>
  <c r="F69" i="17"/>
  <c r="J75" i="17"/>
  <c r="I76" i="17"/>
  <c r="C90" i="17"/>
  <c r="F89" i="17"/>
  <c r="C89" i="17" s="1"/>
  <c r="C133" i="17"/>
  <c r="I131" i="17"/>
  <c r="C142" i="17"/>
  <c r="F141" i="17"/>
  <c r="C141" i="17" s="1"/>
  <c r="L173" i="17"/>
  <c r="C186" i="17"/>
  <c r="G286" i="17"/>
  <c r="C132" i="17"/>
  <c r="C152" i="17"/>
  <c r="I175" i="17"/>
  <c r="I174" i="17" s="1"/>
  <c r="O179" i="17"/>
  <c r="I184" i="17"/>
  <c r="C184" i="17" s="1"/>
  <c r="L196" i="17"/>
  <c r="L195" i="17" s="1"/>
  <c r="L194" i="17" s="1"/>
  <c r="I205" i="17"/>
  <c r="C211" i="17"/>
  <c r="L216" i="17"/>
  <c r="C223" i="17"/>
  <c r="I227" i="17"/>
  <c r="C228" i="17"/>
  <c r="N230" i="17"/>
  <c r="L166" i="17"/>
  <c r="L165" i="17" s="1"/>
  <c r="F198" i="17"/>
  <c r="C198" i="17" s="1"/>
  <c r="C199" i="17"/>
  <c r="C215" i="17"/>
  <c r="C232" i="17"/>
  <c r="C248" i="17"/>
  <c r="I246" i="17"/>
  <c r="C246" i="17" s="1"/>
  <c r="C265" i="17"/>
  <c r="F264" i="17"/>
  <c r="H232" i="19"/>
  <c r="C171" i="17"/>
  <c r="E173" i="17"/>
  <c r="O175" i="17"/>
  <c r="C191" i="17"/>
  <c r="C197" i="17"/>
  <c r="F196" i="17"/>
  <c r="O205" i="17"/>
  <c r="C217" i="17"/>
  <c r="F216" i="17"/>
  <c r="O216" i="17"/>
  <c r="C241" i="17"/>
  <c r="F238" i="17"/>
  <c r="C238" i="17" s="1"/>
  <c r="I283" i="17"/>
  <c r="C284" i="17"/>
  <c r="C233" i="17"/>
  <c r="F235" i="17"/>
  <c r="G231" i="17"/>
  <c r="G230" i="17" s="1"/>
  <c r="G194" i="17" s="1"/>
  <c r="G51" i="17" s="1"/>
  <c r="C240" i="17"/>
  <c r="I238" i="17"/>
  <c r="I231" i="17" s="1"/>
  <c r="I230" i="17" s="1"/>
  <c r="C243" i="17"/>
  <c r="C255" i="17"/>
  <c r="C256" i="17"/>
  <c r="O260" i="17"/>
  <c r="O259" i="17" s="1"/>
  <c r="L260" i="17"/>
  <c r="L259" i="17" s="1"/>
  <c r="C263" i="17"/>
  <c r="C267" i="17"/>
  <c r="M270" i="17"/>
  <c r="M269" i="17" s="1"/>
  <c r="M286" i="17" s="1"/>
  <c r="C277" i="17"/>
  <c r="F276" i="17"/>
  <c r="C276" i="17" s="1"/>
  <c r="D286" i="17"/>
  <c r="E11" i="19"/>
  <c r="G28" i="19"/>
  <c r="I158" i="19"/>
  <c r="O231" i="17"/>
  <c r="O230" i="17" s="1"/>
  <c r="M230" i="17"/>
  <c r="M194" i="17" s="1"/>
  <c r="M51" i="17" s="1"/>
  <c r="E259" i="17"/>
  <c r="E230" i="17" s="1"/>
  <c r="E286" i="17" s="1"/>
  <c r="C261" i="17"/>
  <c r="F260" i="17"/>
  <c r="C271" i="17"/>
  <c r="I270" i="17"/>
  <c r="I269" i="17" s="1"/>
  <c r="C279" i="17"/>
  <c r="C293" i="17"/>
  <c r="F290" i="17"/>
  <c r="C290" i="17" s="1"/>
  <c r="H28" i="19"/>
  <c r="H11" i="19" s="1"/>
  <c r="G133" i="19"/>
  <c r="H158" i="19"/>
  <c r="L231" i="17"/>
  <c r="L230" i="17" s="1"/>
  <c r="I264" i="17"/>
  <c r="I259" i="17" s="1"/>
  <c r="C273" i="17"/>
  <c r="F272" i="17"/>
  <c r="C283" i="17"/>
  <c r="I290" i="17"/>
  <c r="C296" i="17"/>
  <c r="C297" i="17"/>
  <c r="G87" i="19"/>
  <c r="E142" i="19"/>
  <c r="I142" i="19"/>
  <c r="I11" i="19" s="1"/>
  <c r="H142" i="19"/>
  <c r="F11" i="19"/>
  <c r="D203" i="19"/>
  <c r="D11" i="19" s="1"/>
  <c r="H203" i="19"/>
  <c r="C247" i="17"/>
  <c r="G287" i="17" l="1"/>
  <c r="G50" i="17"/>
  <c r="K52" i="17"/>
  <c r="K51" i="17" s="1"/>
  <c r="K286" i="17"/>
  <c r="D287" i="17"/>
  <c r="D50" i="17"/>
  <c r="J50" i="16"/>
  <c r="J287" i="16"/>
  <c r="E287" i="15"/>
  <c r="E50" i="15"/>
  <c r="G287" i="15"/>
  <c r="G50" i="15"/>
  <c r="N50" i="15"/>
  <c r="N287" i="15"/>
  <c r="I52" i="14"/>
  <c r="O286" i="16"/>
  <c r="L75" i="16"/>
  <c r="K50" i="15"/>
  <c r="K287" i="15"/>
  <c r="J50" i="15"/>
  <c r="J287" i="15"/>
  <c r="M50" i="14"/>
  <c r="M287" i="14"/>
  <c r="O194" i="14"/>
  <c r="J50" i="14"/>
  <c r="J287" i="14"/>
  <c r="M50" i="17"/>
  <c r="M287" i="17"/>
  <c r="G287" i="16"/>
  <c r="G50" i="16"/>
  <c r="M50" i="15"/>
  <c r="M287" i="15"/>
  <c r="O286" i="14"/>
  <c r="I75" i="14"/>
  <c r="N194" i="16"/>
  <c r="N51" i="16" s="1"/>
  <c r="N286" i="16"/>
  <c r="O52" i="16"/>
  <c r="O51" i="16" s="1"/>
  <c r="C260" i="17"/>
  <c r="F259" i="17"/>
  <c r="C259" i="17" s="1"/>
  <c r="C205" i="17"/>
  <c r="F204" i="17"/>
  <c r="L52" i="16"/>
  <c r="E287" i="16"/>
  <c r="E50" i="16"/>
  <c r="F231" i="15"/>
  <c r="C233" i="15"/>
  <c r="C283" i="14"/>
  <c r="D51" i="14"/>
  <c r="C83" i="15"/>
  <c r="C231" i="14"/>
  <c r="L194" i="14"/>
  <c r="C151" i="14"/>
  <c r="C55" i="14"/>
  <c r="F54" i="14"/>
  <c r="L52" i="15"/>
  <c r="E50" i="14"/>
  <c r="E287" i="14"/>
  <c r="C89" i="14"/>
  <c r="G287" i="14"/>
  <c r="G50" i="14"/>
  <c r="O204" i="17"/>
  <c r="O195" i="17" s="1"/>
  <c r="O194" i="17" s="1"/>
  <c r="O174" i="17"/>
  <c r="O173" i="17" s="1"/>
  <c r="I204" i="17"/>
  <c r="I173" i="17"/>
  <c r="C188" i="17"/>
  <c r="F187" i="17"/>
  <c r="C187" i="17" s="1"/>
  <c r="F130" i="17"/>
  <c r="C122" i="17"/>
  <c r="I195" i="17"/>
  <c r="I194" i="17" s="1"/>
  <c r="C58" i="17"/>
  <c r="F289" i="17"/>
  <c r="C21" i="17"/>
  <c r="F20" i="17"/>
  <c r="I83" i="17"/>
  <c r="N52" i="17"/>
  <c r="N51" i="17" s="1"/>
  <c r="C231" i="16"/>
  <c r="F130" i="16"/>
  <c r="I289" i="16"/>
  <c r="I288" i="16" s="1"/>
  <c r="I20" i="16"/>
  <c r="C21" i="16"/>
  <c r="C290" i="15"/>
  <c r="C166" i="15"/>
  <c r="F165" i="15"/>
  <c r="C165" i="15" s="1"/>
  <c r="C112" i="16"/>
  <c r="C151" i="16"/>
  <c r="F251" i="15"/>
  <c r="C251" i="15" s="1"/>
  <c r="C252" i="15"/>
  <c r="C112" i="15"/>
  <c r="I194" i="15"/>
  <c r="C45" i="15"/>
  <c r="C27" i="15"/>
  <c r="L26" i="15"/>
  <c r="C116" i="15"/>
  <c r="C259" i="14"/>
  <c r="F187" i="14"/>
  <c r="C187" i="14" s="1"/>
  <c r="G286" i="15"/>
  <c r="O20" i="15"/>
  <c r="C179" i="14"/>
  <c r="C166" i="14"/>
  <c r="C131" i="14"/>
  <c r="F130" i="14"/>
  <c r="C130" i="14" s="1"/>
  <c r="C269" i="14"/>
  <c r="C84" i="14"/>
  <c r="F83" i="14"/>
  <c r="D286" i="14"/>
  <c r="C238" i="14"/>
  <c r="H194" i="14"/>
  <c r="H51" i="14" s="1"/>
  <c r="F270" i="17"/>
  <c r="C272" i="17"/>
  <c r="C69" i="17"/>
  <c r="F67" i="17"/>
  <c r="C67" i="17" s="1"/>
  <c r="F191" i="16"/>
  <c r="C191" i="16" s="1"/>
  <c r="C192" i="16"/>
  <c r="C252" i="17"/>
  <c r="F251" i="17"/>
  <c r="C251" i="17" s="1"/>
  <c r="C26" i="17"/>
  <c r="C205" i="16"/>
  <c r="F204" i="16"/>
  <c r="C204" i="16" s="1"/>
  <c r="C289" i="16"/>
  <c r="C144" i="16"/>
  <c r="F53" i="16"/>
  <c r="C54" i="16"/>
  <c r="D287" i="16"/>
  <c r="D50" i="16"/>
  <c r="H52" i="17"/>
  <c r="H51" i="17" s="1"/>
  <c r="C69" i="16"/>
  <c r="F67" i="16"/>
  <c r="C67" i="16" s="1"/>
  <c r="D194" i="15"/>
  <c r="D51" i="15" s="1"/>
  <c r="C54" i="15"/>
  <c r="F53" i="15"/>
  <c r="I75" i="17"/>
  <c r="I52" i="17" s="1"/>
  <c r="I51" i="17" s="1"/>
  <c r="C175" i="17"/>
  <c r="F174" i="17"/>
  <c r="L195" i="16"/>
  <c r="L194" i="16" s="1"/>
  <c r="F83" i="17"/>
  <c r="C83" i="17" s="1"/>
  <c r="C84" i="17"/>
  <c r="C95" i="17"/>
  <c r="L20" i="17"/>
  <c r="C188" i="16"/>
  <c r="F76" i="16"/>
  <c r="C175" i="16"/>
  <c r="G286" i="16"/>
  <c r="C122" i="15"/>
  <c r="C26" i="16"/>
  <c r="C259" i="15"/>
  <c r="L230" i="15"/>
  <c r="L194" i="15" s="1"/>
  <c r="C196" i="15"/>
  <c r="C77" i="15"/>
  <c r="F76" i="15"/>
  <c r="F174" i="15"/>
  <c r="C175" i="15"/>
  <c r="O288" i="15"/>
  <c r="C196" i="14"/>
  <c r="C165" i="14"/>
  <c r="K51" i="14"/>
  <c r="F289" i="14"/>
  <c r="C21" i="14"/>
  <c r="D194" i="14"/>
  <c r="O75" i="14"/>
  <c r="L52" i="14"/>
  <c r="L51" i="14" s="1"/>
  <c r="L50" i="14" s="1"/>
  <c r="C27" i="14"/>
  <c r="L26" i="14"/>
  <c r="C175" i="14"/>
  <c r="F174" i="14"/>
  <c r="F20" i="15"/>
  <c r="C116" i="14"/>
  <c r="L75" i="14"/>
  <c r="L286" i="14" s="1"/>
  <c r="E194" i="17"/>
  <c r="E51" i="17" s="1"/>
  <c r="C179" i="17"/>
  <c r="F269" i="16"/>
  <c r="C270" i="16"/>
  <c r="C196" i="16"/>
  <c r="H287" i="16"/>
  <c r="H50" i="16"/>
  <c r="I194" i="16"/>
  <c r="O286" i="15"/>
  <c r="F130" i="15"/>
  <c r="C130" i="15" s="1"/>
  <c r="C131" i="15"/>
  <c r="I52" i="15"/>
  <c r="I51" i="15" s="1"/>
  <c r="C205" i="15"/>
  <c r="F204" i="15"/>
  <c r="C204" i="15" s="1"/>
  <c r="G11" i="19"/>
  <c r="C235" i="17"/>
  <c r="F231" i="17"/>
  <c r="F195" i="17"/>
  <c r="C196" i="17"/>
  <c r="C264" i="17"/>
  <c r="I130" i="17"/>
  <c r="C131" i="17"/>
  <c r="C54" i="17"/>
  <c r="L52" i="17"/>
  <c r="L51" i="17" s="1"/>
  <c r="L50" i="17" s="1"/>
  <c r="M286" i="16"/>
  <c r="J286" i="17"/>
  <c r="C216" i="17"/>
  <c r="J287" i="17"/>
  <c r="C77" i="17"/>
  <c r="F76" i="17"/>
  <c r="M194" i="16"/>
  <c r="M51" i="16" s="1"/>
  <c r="C166" i="17"/>
  <c r="F165" i="17"/>
  <c r="C165" i="17" s="1"/>
  <c r="O52" i="17"/>
  <c r="O51" i="17" s="1"/>
  <c r="C260" i="16"/>
  <c r="F259" i="16"/>
  <c r="C259" i="16" s="1"/>
  <c r="C252" i="16"/>
  <c r="F251" i="16"/>
  <c r="C251" i="16" s="1"/>
  <c r="F173" i="16"/>
  <c r="C173" i="16" s="1"/>
  <c r="C174" i="16"/>
  <c r="I130" i="16"/>
  <c r="C58" i="16"/>
  <c r="F270" i="15"/>
  <c r="C84" i="16"/>
  <c r="F83" i="16"/>
  <c r="I53" i="16"/>
  <c r="F288" i="16"/>
  <c r="C288" i="16" s="1"/>
  <c r="C55" i="16"/>
  <c r="I83" i="16"/>
  <c r="I75" i="16" s="1"/>
  <c r="I286" i="16" s="1"/>
  <c r="N286" i="15"/>
  <c r="C289" i="15"/>
  <c r="L20" i="16"/>
  <c r="C20" i="16" s="1"/>
  <c r="C141" i="15"/>
  <c r="F288" i="15"/>
  <c r="C288" i="15" s="1"/>
  <c r="C151" i="15"/>
  <c r="C55" i="15"/>
  <c r="H52" i="15"/>
  <c r="H51" i="15" s="1"/>
  <c r="C252" i="14"/>
  <c r="F251" i="14"/>
  <c r="C251" i="14" s="1"/>
  <c r="F204" i="14"/>
  <c r="C204" i="14" s="1"/>
  <c r="C205" i="14"/>
  <c r="H286" i="14"/>
  <c r="C58" i="14"/>
  <c r="O52" i="15"/>
  <c r="O51" i="15" s="1"/>
  <c r="O50" i="15" s="1"/>
  <c r="I195" i="14"/>
  <c r="I194" i="14" s="1"/>
  <c r="O52" i="14"/>
  <c r="O51" i="14" s="1"/>
  <c r="I288" i="15"/>
  <c r="C103" i="14"/>
  <c r="C144" i="14"/>
  <c r="J286" i="14"/>
  <c r="I287" i="17" l="1"/>
  <c r="I50" i="17"/>
  <c r="H287" i="14"/>
  <c r="H50" i="14"/>
  <c r="N50" i="16"/>
  <c r="N287" i="16"/>
  <c r="M50" i="16"/>
  <c r="M287" i="16"/>
  <c r="E287" i="17"/>
  <c r="E50" i="17"/>
  <c r="D287" i="15"/>
  <c r="D50" i="15"/>
  <c r="C20" i="15"/>
  <c r="F230" i="17"/>
  <c r="C230" i="17" s="1"/>
  <c r="C231" i="17"/>
  <c r="C269" i="16"/>
  <c r="F288" i="14"/>
  <c r="C288" i="14" s="1"/>
  <c r="C289" i="14"/>
  <c r="F75" i="15"/>
  <c r="C75" i="15" s="1"/>
  <c r="C76" i="15"/>
  <c r="F187" i="16"/>
  <c r="C187" i="16" s="1"/>
  <c r="O287" i="15"/>
  <c r="N50" i="17"/>
  <c r="N287" i="17"/>
  <c r="C289" i="17"/>
  <c r="F288" i="17"/>
  <c r="C288" i="17" s="1"/>
  <c r="C130" i="17"/>
  <c r="O50" i="16"/>
  <c r="O287" i="16"/>
  <c r="I52" i="16"/>
  <c r="I51" i="16" s="1"/>
  <c r="O50" i="14"/>
  <c r="O287" i="14"/>
  <c r="C270" i="15"/>
  <c r="F269" i="15"/>
  <c r="F53" i="17"/>
  <c r="I287" i="15"/>
  <c r="I50" i="15"/>
  <c r="F195" i="16"/>
  <c r="L287" i="14"/>
  <c r="C26" i="14"/>
  <c r="L20" i="14"/>
  <c r="K50" i="14"/>
  <c r="K287" i="14"/>
  <c r="L287" i="17"/>
  <c r="F269" i="17"/>
  <c r="C270" i="17"/>
  <c r="C83" i="14"/>
  <c r="F75" i="14"/>
  <c r="C75" i="14" s="1"/>
  <c r="C26" i="15"/>
  <c r="L20" i="15"/>
  <c r="C130" i="16"/>
  <c r="L51" i="15"/>
  <c r="L50" i="15" s="1"/>
  <c r="L51" i="16"/>
  <c r="L286" i="16"/>
  <c r="K50" i="17"/>
  <c r="K287" i="17"/>
  <c r="H287" i="15"/>
  <c r="H50" i="15"/>
  <c r="O50" i="17"/>
  <c r="O287" i="17"/>
  <c r="C53" i="15"/>
  <c r="C20" i="17"/>
  <c r="F53" i="14"/>
  <c r="C54" i="14"/>
  <c r="D50" i="14"/>
  <c r="D24" i="14"/>
  <c r="D287" i="14" s="1"/>
  <c r="F230" i="15"/>
  <c r="C230" i="15" s="1"/>
  <c r="C231" i="15"/>
  <c r="C204" i="17"/>
  <c r="I286" i="14"/>
  <c r="I51" i="14"/>
  <c r="F75" i="17"/>
  <c r="C75" i="17" s="1"/>
  <c r="C76" i="17"/>
  <c r="C83" i="16"/>
  <c r="C195" i="17"/>
  <c r="F194" i="17"/>
  <c r="C194" i="17" s="1"/>
  <c r="F173" i="14"/>
  <c r="C173" i="14" s="1"/>
  <c r="C174" i="14"/>
  <c r="F195" i="14"/>
  <c r="C174" i="15"/>
  <c r="F173" i="15"/>
  <c r="C173" i="15" s="1"/>
  <c r="F195" i="15"/>
  <c r="C76" i="16"/>
  <c r="F75" i="16"/>
  <c r="C75" i="16" s="1"/>
  <c r="C174" i="17"/>
  <c r="F173" i="17"/>
  <c r="C173" i="17" s="1"/>
  <c r="H287" i="17"/>
  <c r="H50" i="17"/>
  <c r="C53" i="16"/>
  <c r="F52" i="16"/>
  <c r="F230" i="16"/>
  <c r="C230" i="16" s="1"/>
  <c r="I286" i="17"/>
  <c r="F230" i="14"/>
  <c r="O286" i="17"/>
  <c r="L286" i="15"/>
  <c r="F52" i="15" l="1"/>
  <c r="F52" i="17"/>
  <c r="C53" i="17"/>
  <c r="C195" i="14"/>
  <c r="F194" i="14"/>
  <c r="C194" i="14" s="1"/>
  <c r="I50" i="14"/>
  <c r="I287" i="14"/>
  <c r="L50" i="16"/>
  <c r="L287" i="16"/>
  <c r="F194" i="16"/>
  <c r="C194" i="16" s="1"/>
  <c r="C195" i="16"/>
  <c r="C269" i="15"/>
  <c r="F286" i="15"/>
  <c r="C286" i="15" s="1"/>
  <c r="I287" i="16"/>
  <c r="I50" i="16"/>
  <c r="C52" i="16"/>
  <c r="F194" i="15"/>
  <c r="C194" i="15" s="1"/>
  <c r="C195" i="15"/>
  <c r="F24" i="14"/>
  <c r="D20" i="14"/>
  <c r="F52" i="14"/>
  <c r="C53" i="14"/>
  <c r="L287" i="15"/>
  <c r="C269" i="17"/>
  <c r="F286" i="17"/>
  <c r="C286" i="17" s="1"/>
  <c r="C230" i="14"/>
  <c r="F286" i="14"/>
  <c r="C286" i="14" s="1"/>
  <c r="F286" i="16"/>
  <c r="C286" i="16" s="1"/>
  <c r="C52" i="14" l="1"/>
  <c r="F51" i="14"/>
  <c r="C24" i="14"/>
  <c r="F20" i="14"/>
  <c r="C20" i="14" s="1"/>
  <c r="F51" i="17"/>
  <c r="C52" i="17"/>
  <c r="F51" i="16"/>
  <c r="F51" i="15"/>
  <c r="C52" i="15"/>
  <c r="F50" i="16" l="1"/>
  <c r="C50" i="16" s="1"/>
  <c r="C51" i="16"/>
  <c r="F287" i="16"/>
  <c r="C287" i="16" s="1"/>
  <c r="C51" i="14"/>
  <c r="F287" i="14"/>
  <c r="C287" i="14" s="1"/>
  <c r="F50" i="14"/>
  <c r="C50" i="14" s="1"/>
  <c r="F287" i="17"/>
  <c r="C287" i="17" s="1"/>
  <c r="C51" i="17"/>
  <c r="F50" i="17"/>
  <c r="C50" i="17" s="1"/>
  <c r="F287" i="15"/>
  <c r="C287" i="15" s="1"/>
  <c r="F50" i="15"/>
  <c r="C50" i="15" s="1"/>
  <c r="C51" i="15"/>
  <c r="G61" i="13" l="1"/>
  <c r="G60" i="13"/>
  <c r="G59" i="13"/>
  <c r="G58" i="13"/>
  <c r="G57" i="13"/>
  <c r="G56" i="13"/>
  <c r="G55" i="13"/>
  <c r="E54" i="13"/>
  <c r="G54" i="13" s="1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E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 s="1"/>
  <c r="F12" i="13"/>
  <c r="E12" i="13"/>
  <c r="O298" i="12"/>
  <c r="L298" i="12"/>
  <c r="I298" i="12"/>
  <c r="F298" i="12"/>
  <c r="C298" i="12" s="1"/>
  <c r="O297" i="12"/>
  <c r="L297" i="12"/>
  <c r="I297" i="12"/>
  <c r="F297" i="12"/>
  <c r="C297" i="12" s="1"/>
  <c r="O296" i="12"/>
  <c r="L296" i="12"/>
  <c r="I296" i="12"/>
  <c r="C296" i="12" s="1"/>
  <c r="F296" i="12"/>
  <c r="O295" i="12"/>
  <c r="L295" i="12"/>
  <c r="I295" i="12"/>
  <c r="F295" i="12"/>
  <c r="C295" i="12"/>
  <c r="O294" i="12"/>
  <c r="L294" i="12"/>
  <c r="I294" i="12"/>
  <c r="F294" i="12"/>
  <c r="C294" i="12" s="1"/>
  <c r="O293" i="12"/>
  <c r="L293" i="12"/>
  <c r="I293" i="12"/>
  <c r="F293" i="12"/>
  <c r="C293" i="12" s="1"/>
  <c r="O292" i="12"/>
  <c r="L292" i="12"/>
  <c r="I292" i="12"/>
  <c r="C292" i="12" s="1"/>
  <c r="F292" i="12"/>
  <c r="O291" i="12"/>
  <c r="L291" i="12"/>
  <c r="I291" i="12"/>
  <c r="F291" i="12"/>
  <c r="C291" i="12"/>
  <c r="O290" i="12"/>
  <c r="N290" i="12"/>
  <c r="M290" i="12"/>
  <c r="L290" i="12"/>
  <c r="K290" i="12"/>
  <c r="J290" i="12"/>
  <c r="I290" i="12"/>
  <c r="H290" i="12"/>
  <c r="G290" i="12"/>
  <c r="F290" i="12"/>
  <c r="E290" i="12"/>
  <c r="D290" i="12"/>
  <c r="C290" i="12"/>
  <c r="O285" i="12"/>
  <c r="L285" i="12"/>
  <c r="I285" i="12"/>
  <c r="F285" i="12"/>
  <c r="C285" i="12" s="1"/>
  <c r="O284" i="12"/>
  <c r="L284" i="12"/>
  <c r="L283" i="12" s="1"/>
  <c r="I284" i="12"/>
  <c r="I283" i="12" s="1"/>
  <c r="F284" i="12"/>
  <c r="C284" i="12" s="1"/>
  <c r="O283" i="12"/>
  <c r="N283" i="12"/>
  <c r="M283" i="12"/>
  <c r="K283" i="12"/>
  <c r="J283" i="12"/>
  <c r="H283" i="12"/>
  <c r="G283" i="12"/>
  <c r="F283" i="12"/>
  <c r="E283" i="12"/>
  <c r="D283" i="12"/>
  <c r="O282" i="12"/>
  <c r="O281" i="12" s="1"/>
  <c r="L282" i="12"/>
  <c r="I282" i="12"/>
  <c r="F282" i="12"/>
  <c r="F281" i="12" s="1"/>
  <c r="C281" i="12" s="1"/>
  <c r="N281" i="12"/>
  <c r="M281" i="12"/>
  <c r="L281" i="12"/>
  <c r="K281" i="12"/>
  <c r="J281" i="12"/>
  <c r="I281" i="12"/>
  <c r="H281" i="12"/>
  <c r="G281" i="12"/>
  <c r="E281" i="12"/>
  <c r="D281" i="12"/>
  <c r="O280" i="12"/>
  <c r="L280" i="12"/>
  <c r="I280" i="12"/>
  <c r="F280" i="12"/>
  <c r="C280" i="12" s="1"/>
  <c r="O279" i="12"/>
  <c r="L279" i="12"/>
  <c r="L276" i="12" s="1"/>
  <c r="L270" i="12" s="1"/>
  <c r="L269" i="12" s="1"/>
  <c r="I279" i="12"/>
  <c r="F279" i="12"/>
  <c r="C279" i="12"/>
  <c r="O278" i="12"/>
  <c r="L278" i="12"/>
  <c r="I278" i="12"/>
  <c r="F278" i="12"/>
  <c r="C278" i="12" s="1"/>
  <c r="O277" i="12"/>
  <c r="O276" i="12" s="1"/>
  <c r="L277" i="12"/>
  <c r="I277" i="12"/>
  <c r="I276" i="12" s="1"/>
  <c r="F277" i="12"/>
  <c r="C277" i="12" s="1"/>
  <c r="N276" i="12"/>
  <c r="M276" i="12"/>
  <c r="K276" i="12"/>
  <c r="J276" i="12"/>
  <c r="H276" i="12"/>
  <c r="G276" i="12"/>
  <c r="F276" i="12"/>
  <c r="C276" i="12" s="1"/>
  <c r="E276" i="12"/>
  <c r="D276" i="12"/>
  <c r="O275" i="12"/>
  <c r="L275" i="12"/>
  <c r="I275" i="12"/>
  <c r="F275" i="12"/>
  <c r="C275" i="12"/>
  <c r="O274" i="12"/>
  <c r="O272" i="12" s="1"/>
  <c r="L274" i="12"/>
  <c r="I274" i="12"/>
  <c r="F274" i="12"/>
  <c r="C274" i="12" s="1"/>
  <c r="O273" i="12"/>
  <c r="L273" i="12"/>
  <c r="I273" i="12"/>
  <c r="I272" i="12" s="1"/>
  <c r="F273" i="12"/>
  <c r="C273" i="12" s="1"/>
  <c r="N272" i="12"/>
  <c r="N270" i="12" s="1"/>
  <c r="N269" i="12" s="1"/>
  <c r="M272" i="12"/>
  <c r="L272" i="12"/>
  <c r="K272" i="12"/>
  <c r="J272" i="12"/>
  <c r="J270" i="12" s="1"/>
  <c r="J269" i="12" s="1"/>
  <c r="H272" i="12"/>
  <c r="G272" i="12"/>
  <c r="F272" i="12"/>
  <c r="E272" i="12"/>
  <c r="D272" i="12"/>
  <c r="O271" i="12"/>
  <c r="L271" i="12"/>
  <c r="I271" i="12"/>
  <c r="F271" i="12"/>
  <c r="C271" i="12"/>
  <c r="M270" i="12"/>
  <c r="K270" i="12"/>
  <c r="H270" i="12"/>
  <c r="H269" i="12" s="1"/>
  <c r="G270" i="12"/>
  <c r="E270" i="12"/>
  <c r="D270" i="12"/>
  <c r="D269" i="12" s="1"/>
  <c r="M269" i="12"/>
  <c r="K269" i="12"/>
  <c r="G269" i="12"/>
  <c r="E269" i="12"/>
  <c r="O268" i="12"/>
  <c r="L268" i="12"/>
  <c r="L264" i="12" s="1"/>
  <c r="I268" i="12"/>
  <c r="F268" i="12"/>
  <c r="C268" i="12" s="1"/>
  <c r="O267" i="12"/>
  <c r="O264" i="12" s="1"/>
  <c r="L267" i="12"/>
  <c r="I267" i="12"/>
  <c r="F267" i="12"/>
  <c r="C267" i="12"/>
  <c r="O266" i="12"/>
  <c r="L266" i="12"/>
  <c r="I266" i="12"/>
  <c r="F266" i="12"/>
  <c r="C266" i="12" s="1"/>
  <c r="O265" i="12"/>
  <c r="L265" i="12"/>
  <c r="I265" i="12"/>
  <c r="I264" i="12" s="1"/>
  <c r="F265" i="12"/>
  <c r="C265" i="12" s="1"/>
  <c r="N264" i="12"/>
  <c r="M264" i="12"/>
  <c r="K264" i="12"/>
  <c r="J264" i="12"/>
  <c r="H264" i="12"/>
  <c r="G264" i="12"/>
  <c r="F264" i="12"/>
  <c r="C264" i="12" s="1"/>
  <c r="E264" i="12"/>
  <c r="D264" i="12"/>
  <c r="O263" i="12"/>
  <c r="L263" i="12"/>
  <c r="I263" i="12"/>
  <c r="F263" i="12"/>
  <c r="C263" i="12"/>
  <c r="O262" i="12"/>
  <c r="L262" i="12"/>
  <c r="I262" i="12"/>
  <c r="F262" i="12"/>
  <c r="C262" i="12" s="1"/>
  <c r="O261" i="12"/>
  <c r="O260" i="12" s="1"/>
  <c r="O259" i="12" s="1"/>
  <c r="L261" i="12"/>
  <c r="I261" i="12"/>
  <c r="I260" i="12" s="1"/>
  <c r="F261" i="12"/>
  <c r="N260" i="12"/>
  <c r="N259" i="12" s="1"/>
  <c r="M260" i="12"/>
  <c r="L260" i="12"/>
  <c r="L259" i="12" s="1"/>
  <c r="K260" i="12"/>
  <c r="J260" i="12"/>
  <c r="J259" i="12" s="1"/>
  <c r="H260" i="12"/>
  <c r="H259" i="12" s="1"/>
  <c r="H230" i="12" s="1"/>
  <c r="G260" i="12"/>
  <c r="F260" i="12"/>
  <c r="E260" i="12"/>
  <c r="D260" i="12"/>
  <c r="D259" i="12" s="1"/>
  <c r="D230" i="12" s="1"/>
  <c r="M259" i="12"/>
  <c r="K259" i="12"/>
  <c r="G259" i="12"/>
  <c r="E259" i="12"/>
  <c r="O258" i="12"/>
  <c r="L258" i="12"/>
  <c r="I258" i="12"/>
  <c r="F258" i="12"/>
  <c r="C258" i="12" s="1"/>
  <c r="O257" i="12"/>
  <c r="L257" i="12"/>
  <c r="I257" i="12"/>
  <c r="C257" i="12" s="1"/>
  <c r="F257" i="12"/>
  <c r="O256" i="12"/>
  <c r="L256" i="12"/>
  <c r="L252" i="12" s="1"/>
  <c r="L251" i="12" s="1"/>
  <c r="I256" i="12"/>
  <c r="F256" i="12"/>
  <c r="C256" i="12" s="1"/>
  <c r="O255" i="12"/>
  <c r="L255" i="12"/>
  <c r="I255" i="12"/>
  <c r="F255" i="12"/>
  <c r="C255" i="12"/>
  <c r="O254" i="12"/>
  <c r="L254" i="12"/>
  <c r="I254" i="12"/>
  <c r="F254" i="12"/>
  <c r="C254" i="12" s="1"/>
  <c r="O253" i="12"/>
  <c r="O252" i="12" s="1"/>
  <c r="O251" i="12" s="1"/>
  <c r="L253" i="12"/>
  <c r="I253" i="12"/>
  <c r="I252" i="12" s="1"/>
  <c r="I251" i="12" s="1"/>
  <c r="F253" i="12"/>
  <c r="N252" i="12"/>
  <c r="N251" i="12" s="1"/>
  <c r="M252" i="12"/>
  <c r="K252" i="12"/>
  <c r="J252" i="12"/>
  <c r="J251" i="12" s="1"/>
  <c r="H252" i="12"/>
  <c r="G252" i="12"/>
  <c r="F252" i="12"/>
  <c r="C252" i="12" s="1"/>
  <c r="E252" i="12"/>
  <c r="D252" i="12"/>
  <c r="M251" i="12"/>
  <c r="K251" i="12"/>
  <c r="H251" i="12"/>
  <c r="G251" i="12"/>
  <c r="E251" i="12"/>
  <c r="D251" i="12"/>
  <c r="O250" i="12"/>
  <c r="L250" i="12"/>
  <c r="I250" i="12"/>
  <c r="F250" i="12"/>
  <c r="C250" i="12" s="1"/>
  <c r="O249" i="12"/>
  <c r="L249" i="12"/>
  <c r="I249" i="12"/>
  <c r="I246" i="12" s="1"/>
  <c r="I231" i="12" s="1"/>
  <c r="F249" i="12"/>
  <c r="O248" i="12"/>
  <c r="L248" i="12"/>
  <c r="I248" i="12"/>
  <c r="F248" i="12"/>
  <c r="C248" i="12" s="1"/>
  <c r="O247" i="12"/>
  <c r="O246" i="12" s="1"/>
  <c r="L247" i="12"/>
  <c r="I247" i="12"/>
  <c r="F247" i="12"/>
  <c r="C247" i="12"/>
  <c r="N246" i="12"/>
  <c r="M246" i="12"/>
  <c r="L246" i="12"/>
  <c r="K246" i="12"/>
  <c r="J246" i="12"/>
  <c r="H246" i="12"/>
  <c r="G246" i="12"/>
  <c r="F246" i="12"/>
  <c r="E246" i="12"/>
  <c r="D246" i="12"/>
  <c r="O245" i="12"/>
  <c r="L245" i="12"/>
  <c r="I245" i="12"/>
  <c r="C245" i="12" s="1"/>
  <c r="F245" i="12"/>
  <c r="O244" i="12"/>
  <c r="L244" i="12"/>
  <c r="I244" i="12"/>
  <c r="F244" i="12"/>
  <c r="C244" i="12" s="1"/>
  <c r="O243" i="12"/>
  <c r="L243" i="12"/>
  <c r="I243" i="12"/>
  <c r="F243" i="12"/>
  <c r="C243" i="12"/>
  <c r="O242" i="12"/>
  <c r="L242" i="12"/>
  <c r="I242" i="12"/>
  <c r="F242" i="12"/>
  <c r="C242" i="12" s="1"/>
  <c r="O241" i="12"/>
  <c r="L241" i="12"/>
  <c r="I241" i="12"/>
  <c r="C241" i="12" s="1"/>
  <c r="F241" i="12"/>
  <c r="O240" i="12"/>
  <c r="L240" i="12"/>
  <c r="I240" i="12"/>
  <c r="F240" i="12"/>
  <c r="C240" i="12" s="1"/>
  <c r="O239" i="12"/>
  <c r="O238" i="12" s="1"/>
  <c r="O231" i="12" s="1"/>
  <c r="L239" i="12"/>
  <c r="I239" i="12"/>
  <c r="F239" i="12"/>
  <c r="C239" i="12"/>
  <c r="N238" i="12"/>
  <c r="M238" i="12"/>
  <c r="L238" i="12"/>
  <c r="K238" i="12"/>
  <c r="J238" i="12"/>
  <c r="I238" i="12"/>
  <c r="H238" i="12"/>
  <c r="G238" i="12"/>
  <c r="F238" i="12"/>
  <c r="E238" i="12"/>
  <c r="D238" i="12"/>
  <c r="O237" i="12"/>
  <c r="L237" i="12"/>
  <c r="I237" i="12"/>
  <c r="C237" i="12" s="1"/>
  <c r="F237" i="12"/>
  <c r="O236" i="12"/>
  <c r="L236" i="12"/>
  <c r="I236" i="12"/>
  <c r="F236" i="12"/>
  <c r="C236" i="12" s="1"/>
  <c r="O235" i="12"/>
  <c r="N235" i="12"/>
  <c r="M235" i="12"/>
  <c r="L235" i="12"/>
  <c r="K235" i="12"/>
  <c r="J235" i="12"/>
  <c r="I235" i="12"/>
  <c r="H235" i="12"/>
  <c r="G235" i="12"/>
  <c r="F235" i="12"/>
  <c r="E235" i="12"/>
  <c r="D235" i="12"/>
  <c r="C235" i="12"/>
  <c r="O234" i="12"/>
  <c r="L234" i="12"/>
  <c r="I234" i="12"/>
  <c r="F234" i="12"/>
  <c r="F233" i="12" s="1"/>
  <c r="O233" i="12"/>
  <c r="N233" i="12"/>
  <c r="M233" i="12"/>
  <c r="L233" i="12"/>
  <c r="K233" i="12"/>
  <c r="J233" i="12"/>
  <c r="I233" i="12"/>
  <c r="H233" i="12"/>
  <c r="G233" i="12"/>
  <c r="E233" i="12"/>
  <c r="D233" i="12"/>
  <c r="O232" i="12"/>
  <c r="L232" i="12"/>
  <c r="L231" i="12" s="1"/>
  <c r="I232" i="12"/>
  <c r="F232" i="12"/>
  <c r="C232" i="12" s="1"/>
  <c r="N231" i="12"/>
  <c r="M231" i="12"/>
  <c r="K231" i="12"/>
  <c r="J231" i="12"/>
  <c r="H231" i="12"/>
  <c r="G231" i="12"/>
  <c r="E231" i="12"/>
  <c r="D231" i="12"/>
  <c r="M230" i="12"/>
  <c r="K230" i="12"/>
  <c r="G230" i="12"/>
  <c r="E230" i="12"/>
  <c r="O229" i="12"/>
  <c r="L229" i="12"/>
  <c r="I229" i="12"/>
  <c r="F229" i="12"/>
  <c r="C229" i="12" s="1"/>
  <c r="O228" i="12"/>
  <c r="L228" i="12"/>
  <c r="I228" i="12"/>
  <c r="F228" i="12"/>
  <c r="C228" i="12"/>
  <c r="O227" i="12"/>
  <c r="N227" i="12"/>
  <c r="M227" i="12"/>
  <c r="L227" i="12"/>
  <c r="K227" i="12"/>
  <c r="J227" i="12"/>
  <c r="I227" i="12"/>
  <c r="H227" i="12"/>
  <c r="G227" i="12"/>
  <c r="F227" i="12"/>
  <c r="E227" i="12"/>
  <c r="D227" i="12"/>
  <c r="C227" i="12"/>
  <c r="O226" i="12"/>
  <c r="L226" i="12"/>
  <c r="I226" i="12"/>
  <c r="F226" i="12"/>
  <c r="C226" i="12" s="1"/>
  <c r="O225" i="12"/>
  <c r="L225" i="12"/>
  <c r="I225" i="12"/>
  <c r="C225" i="12" s="1"/>
  <c r="F225" i="12"/>
  <c r="O224" i="12"/>
  <c r="L224" i="12"/>
  <c r="I224" i="12"/>
  <c r="F224" i="12"/>
  <c r="C224" i="12"/>
  <c r="O223" i="12"/>
  <c r="L223" i="12"/>
  <c r="I223" i="12"/>
  <c r="F223" i="12"/>
  <c r="C223" i="12" s="1"/>
  <c r="O222" i="12"/>
  <c r="L222" i="12"/>
  <c r="I222" i="12"/>
  <c r="F222" i="12"/>
  <c r="C222" i="12" s="1"/>
  <c r="O221" i="12"/>
  <c r="L221" i="12"/>
  <c r="I221" i="12"/>
  <c r="C221" i="12" s="1"/>
  <c r="F221" i="12"/>
  <c r="O220" i="12"/>
  <c r="L220" i="12"/>
  <c r="I220" i="12"/>
  <c r="F220" i="12"/>
  <c r="C220" i="12"/>
  <c r="O219" i="12"/>
  <c r="L219" i="12"/>
  <c r="I219" i="12"/>
  <c r="F219" i="12"/>
  <c r="C219" i="12" s="1"/>
  <c r="O218" i="12"/>
  <c r="L218" i="12"/>
  <c r="I218" i="12"/>
  <c r="F218" i="12"/>
  <c r="C218" i="12" s="1"/>
  <c r="O217" i="12"/>
  <c r="L217" i="12"/>
  <c r="L216" i="12" s="1"/>
  <c r="L204" i="12" s="1"/>
  <c r="I217" i="12"/>
  <c r="I216" i="12" s="1"/>
  <c r="F217" i="12"/>
  <c r="O216" i="12"/>
  <c r="N216" i="12"/>
  <c r="M216" i="12"/>
  <c r="K216" i="12"/>
  <c r="J216" i="12"/>
  <c r="H216" i="12"/>
  <c r="G216" i="12"/>
  <c r="F216" i="12"/>
  <c r="E216" i="12"/>
  <c r="D216" i="12"/>
  <c r="O215" i="12"/>
  <c r="L215" i="12"/>
  <c r="I215" i="12"/>
  <c r="F215" i="12"/>
  <c r="C215" i="12" s="1"/>
  <c r="O214" i="12"/>
  <c r="L214" i="12"/>
  <c r="I214" i="12"/>
  <c r="F214" i="12"/>
  <c r="C214" i="12" s="1"/>
  <c r="O213" i="12"/>
  <c r="L213" i="12"/>
  <c r="I213" i="12"/>
  <c r="C213" i="12" s="1"/>
  <c r="F213" i="12"/>
  <c r="O212" i="12"/>
  <c r="L212" i="12"/>
  <c r="I212" i="12"/>
  <c r="F212" i="12"/>
  <c r="C212" i="12"/>
  <c r="O211" i="12"/>
  <c r="L211" i="12"/>
  <c r="I211" i="12"/>
  <c r="F211" i="12"/>
  <c r="C211" i="12" s="1"/>
  <c r="O210" i="12"/>
  <c r="L210" i="12"/>
  <c r="I210" i="12"/>
  <c r="F210" i="12"/>
  <c r="C210" i="12" s="1"/>
  <c r="O209" i="12"/>
  <c r="L209" i="12"/>
  <c r="I209" i="12"/>
  <c r="F209" i="12"/>
  <c r="C209" i="12" s="1"/>
  <c r="O208" i="12"/>
  <c r="L208" i="12"/>
  <c r="I208" i="12"/>
  <c r="F208" i="12"/>
  <c r="C208" i="12" s="1"/>
  <c r="O207" i="12"/>
  <c r="L207" i="12"/>
  <c r="I207" i="12"/>
  <c r="C207" i="12" s="1"/>
  <c r="F207" i="12"/>
  <c r="O206" i="12"/>
  <c r="L206" i="12"/>
  <c r="I206" i="12"/>
  <c r="F206" i="12"/>
  <c r="C206" i="12" s="1"/>
  <c r="O205" i="12"/>
  <c r="N205" i="12"/>
  <c r="M205" i="12"/>
  <c r="L205" i="12"/>
  <c r="K205" i="12"/>
  <c r="J205" i="12"/>
  <c r="I205" i="12"/>
  <c r="H205" i="12"/>
  <c r="G205" i="12"/>
  <c r="F205" i="12"/>
  <c r="E205" i="12"/>
  <c r="D205" i="12"/>
  <c r="C205" i="12"/>
  <c r="O204" i="12"/>
  <c r="N204" i="12"/>
  <c r="M204" i="12"/>
  <c r="K204" i="12"/>
  <c r="J204" i="12"/>
  <c r="H204" i="12"/>
  <c r="G204" i="12"/>
  <c r="F204" i="12"/>
  <c r="E204" i="12"/>
  <c r="D204" i="12"/>
  <c r="O203" i="12"/>
  <c r="L203" i="12"/>
  <c r="I203" i="12"/>
  <c r="C203" i="12" s="1"/>
  <c r="F203" i="12"/>
  <c r="O202" i="12"/>
  <c r="L202" i="12"/>
  <c r="I202" i="12"/>
  <c r="F202" i="12"/>
  <c r="C202" i="12" s="1"/>
  <c r="O201" i="12"/>
  <c r="L201" i="12"/>
  <c r="I201" i="12"/>
  <c r="F201" i="12"/>
  <c r="C201" i="12"/>
  <c r="O200" i="12"/>
  <c r="L200" i="12"/>
  <c r="I200" i="12"/>
  <c r="F200" i="12"/>
  <c r="C200" i="12" s="1"/>
  <c r="O199" i="12"/>
  <c r="O198" i="12" s="1"/>
  <c r="L199" i="12"/>
  <c r="I199" i="12"/>
  <c r="I198" i="12" s="1"/>
  <c r="F199" i="12"/>
  <c r="N198" i="12"/>
  <c r="M198" i="12"/>
  <c r="L198" i="12"/>
  <c r="K198" i="12"/>
  <c r="J198" i="12"/>
  <c r="H198" i="12"/>
  <c r="G198" i="12"/>
  <c r="F198" i="12"/>
  <c r="C198" i="12" s="1"/>
  <c r="E198" i="12"/>
  <c r="D198" i="12"/>
  <c r="O197" i="12"/>
  <c r="O196" i="12" s="1"/>
  <c r="O195" i="12" s="1"/>
  <c r="L197" i="12"/>
  <c r="I197" i="12"/>
  <c r="F197" i="12"/>
  <c r="C197" i="12"/>
  <c r="N196" i="12"/>
  <c r="N195" i="12" s="1"/>
  <c r="M196" i="12"/>
  <c r="L196" i="12"/>
  <c r="L195" i="12" s="1"/>
  <c r="K196" i="12"/>
  <c r="J196" i="12"/>
  <c r="J195" i="12" s="1"/>
  <c r="H196" i="12"/>
  <c r="H195" i="12" s="1"/>
  <c r="H194" i="12" s="1"/>
  <c r="G196" i="12"/>
  <c r="F196" i="12"/>
  <c r="E196" i="12"/>
  <c r="D196" i="12"/>
  <c r="D195" i="12" s="1"/>
  <c r="M195" i="12"/>
  <c r="M194" i="12" s="1"/>
  <c r="K195" i="12"/>
  <c r="K194" i="12" s="1"/>
  <c r="G195" i="12"/>
  <c r="G194" i="12" s="1"/>
  <c r="E195" i="12"/>
  <c r="E194" i="12" s="1"/>
  <c r="O193" i="12"/>
  <c r="O192" i="12" s="1"/>
  <c r="O191" i="12" s="1"/>
  <c r="L193" i="12"/>
  <c r="I193" i="12"/>
  <c r="I192" i="12" s="1"/>
  <c r="I191" i="12" s="1"/>
  <c r="F193" i="12"/>
  <c r="C193" i="12"/>
  <c r="N192" i="12"/>
  <c r="N191" i="12" s="1"/>
  <c r="M192" i="12"/>
  <c r="L192" i="12"/>
  <c r="L191" i="12" s="1"/>
  <c r="K192" i="12"/>
  <c r="J192" i="12"/>
  <c r="J191" i="12" s="1"/>
  <c r="H192" i="12"/>
  <c r="H191" i="12" s="1"/>
  <c r="G192" i="12"/>
  <c r="F192" i="12"/>
  <c r="E192" i="12"/>
  <c r="D192" i="12"/>
  <c r="D191" i="12" s="1"/>
  <c r="M191" i="12"/>
  <c r="K191" i="12"/>
  <c r="G191" i="12"/>
  <c r="E191" i="12"/>
  <c r="O190" i="12"/>
  <c r="L190" i="12"/>
  <c r="I190" i="12"/>
  <c r="F190" i="12"/>
  <c r="C190" i="12" s="1"/>
  <c r="O189" i="12"/>
  <c r="O188" i="12" s="1"/>
  <c r="L189" i="12"/>
  <c r="I189" i="12"/>
  <c r="I188" i="12" s="1"/>
  <c r="F189" i="12"/>
  <c r="C189" i="12"/>
  <c r="N188" i="12"/>
  <c r="N187" i="12" s="1"/>
  <c r="M188" i="12"/>
  <c r="L188" i="12"/>
  <c r="L187" i="12" s="1"/>
  <c r="K188" i="12"/>
  <c r="J188" i="12"/>
  <c r="J187" i="12" s="1"/>
  <c r="H188" i="12"/>
  <c r="G188" i="12"/>
  <c r="F188" i="12"/>
  <c r="E188" i="12"/>
  <c r="D188" i="12"/>
  <c r="M187" i="12"/>
  <c r="K187" i="12"/>
  <c r="G187" i="12"/>
  <c r="E187" i="12"/>
  <c r="O186" i="12"/>
  <c r="L186" i="12"/>
  <c r="I186" i="12"/>
  <c r="F186" i="12"/>
  <c r="C186" i="12" s="1"/>
  <c r="O185" i="12"/>
  <c r="O184" i="12" s="1"/>
  <c r="O173" i="12" s="1"/>
  <c r="L185" i="12"/>
  <c r="I185" i="12"/>
  <c r="I184" i="12" s="1"/>
  <c r="F185" i="12"/>
  <c r="C185" i="12"/>
  <c r="N184" i="12"/>
  <c r="M184" i="12"/>
  <c r="L184" i="12"/>
  <c r="K184" i="12"/>
  <c r="J184" i="12"/>
  <c r="H184" i="12"/>
  <c r="G184" i="12"/>
  <c r="F184" i="12"/>
  <c r="C184" i="12" s="1"/>
  <c r="E184" i="12"/>
  <c r="D184" i="12"/>
  <c r="O183" i="12"/>
  <c r="L183" i="12"/>
  <c r="I183" i="12"/>
  <c r="C183" i="12" s="1"/>
  <c r="F183" i="12"/>
  <c r="O182" i="12"/>
  <c r="L182" i="12"/>
  <c r="I182" i="12"/>
  <c r="F182" i="12"/>
  <c r="C182" i="12" s="1"/>
  <c r="O181" i="12"/>
  <c r="O179" i="12" s="1"/>
  <c r="L181" i="12"/>
  <c r="I181" i="12"/>
  <c r="F181" i="12"/>
  <c r="C181" i="12"/>
  <c r="O180" i="12"/>
  <c r="L180" i="12"/>
  <c r="L179" i="12" s="1"/>
  <c r="I180" i="12"/>
  <c r="F180" i="12"/>
  <c r="N179" i="12"/>
  <c r="M179" i="12"/>
  <c r="K179" i="12"/>
  <c r="J179" i="12"/>
  <c r="I179" i="12"/>
  <c r="H179" i="12"/>
  <c r="G179" i="12"/>
  <c r="E179" i="12"/>
  <c r="D179" i="12"/>
  <c r="O178" i="12"/>
  <c r="L178" i="12"/>
  <c r="I178" i="12"/>
  <c r="F178" i="12"/>
  <c r="O177" i="12"/>
  <c r="L177" i="12"/>
  <c r="I177" i="12"/>
  <c r="C177" i="12" s="1"/>
  <c r="F177" i="12"/>
  <c r="O176" i="12"/>
  <c r="L176" i="12"/>
  <c r="L175" i="12" s="1"/>
  <c r="L174" i="12" s="1"/>
  <c r="L173" i="12" s="1"/>
  <c r="I176" i="12"/>
  <c r="F176" i="12"/>
  <c r="O175" i="12"/>
  <c r="O174" i="12" s="1"/>
  <c r="N175" i="12"/>
  <c r="M175" i="12"/>
  <c r="M174" i="12" s="1"/>
  <c r="K175" i="12"/>
  <c r="K174" i="12" s="1"/>
  <c r="J175" i="12"/>
  <c r="I175" i="12"/>
  <c r="I174" i="12" s="1"/>
  <c r="I173" i="12" s="1"/>
  <c r="H175" i="12"/>
  <c r="G175" i="12"/>
  <c r="G174" i="12" s="1"/>
  <c r="E175" i="12"/>
  <c r="D175" i="12"/>
  <c r="N174" i="12"/>
  <c r="J174" i="12"/>
  <c r="H174" i="12"/>
  <c r="E174" i="12"/>
  <c r="E173" i="12" s="1"/>
  <c r="D174" i="12"/>
  <c r="N173" i="12"/>
  <c r="M173" i="12"/>
  <c r="K173" i="12"/>
  <c r="J173" i="12"/>
  <c r="H173" i="12"/>
  <c r="G173" i="12"/>
  <c r="D173" i="12"/>
  <c r="O172" i="12"/>
  <c r="L172" i="12"/>
  <c r="I172" i="12"/>
  <c r="F172" i="12"/>
  <c r="C172" i="12"/>
  <c r="O171" i="12"/>
  <c r="L171" i="12"/>
  <c r="I171" i="12"/>
  <c r="F171" i="12"/>
  <c r="C171" i="12" s="1"/>
  <c r="O170" i="12"/>
  <c r="L170" i="12"/>
  <c r="I170" i="12"/>
  <c r="C170" i="12" s="1"/>
  <c r="F170" i="12"/>
  <c r="O169" i="12"/>
  <c r="L169" i="12"/>
  <c r="I169" i="12"/>
  <c r="F169" i="12"/>
  <c r="C169" i="12" s="1"/>
  <c r="O168" i="12"/>
  <c r="O166" i="12" s="1"/>
  <c r="O165" i="12" s="1"/>
  <c r="L168" i="12"/>
  <c r="I168" i="12"/>
  <c r="F168" i="12"/>
  <c r="C168" i="12"/>
  <c r="O167" i="12"/>
  <c r="L167" i="12"/>
  <c r="L166" i="12" s="1"/>
  <c r="L165" i="12" s="1"/>
  <c r="I167" i="12"/>
  <c r="F167" i="12"/>
  <c r="F166" i="12" s="1"/>
  <c r="N166" i="12"/>
  <c r="M166" i="12"/>
  <c r="M165" i="12" s="1"/>
  <c r="K166" i="12"/>
  <c r="J166" i="12"/>
  <c r="I166" i="12"/>
  <c r="I165" i="12" s="1"/>
  <c r="H166" i="12"/>
  <c r="G166" i="12"/>
  <c r="E166" i="12"/>
  <c r="E165" i="12" s="1"/>
  <c r="D166" i="12"/>
  <c r="N165" i="12"/>
  <c r="K165" i="12"/>
  <c r="J165" i="12"/>
  <c r="H165" i="12"/>
  <c r="G165" i="12"/>
  <c r="D165" i="12"/>
  <c r="O164" i="12"/>
  <c r="L164" i="12"/>
  <c r="I164" i="12"/>
  <c r="F164" i="12"/>
  <c r="C164" i="12"/>
  <c r="O163" i="12"/>
  <c r="L163" i="12"/>
  <c r="I163" i="12"/>
  <c r="F163" i="12"/>
  <c r="C163" i="12" s="1"/>
  <c r="O162" i="12"/>
  <c r="L162" i="12"/>
  <c r="I162" i="12"/>
  <c r="C162" i="12" s="1"/>
  <c r="F162" i="12"/>
  <c r="O161" i="12"/>
  <c r="L161" i="12"/>
  <c r="L160" i="12" s="1"/>
  <c r="I161" i="12"/>
  <c r="F161" i="12"/>
  <c r="C161" i="12" s="1"/>
  <c r="O160" i="12"/>
  <c r="N160" i="12"/>
  <c r="M160" i="12"/>
  <c r="K160" i="12"/>
  <c r="J160" i="12"/>
  <c r="H160" i="12"/>
  <c r="G160" i="12"/>
  <c r="E160" i="12"/>
  <c r="D160" i="12"/>
  <c r="O159" i="12"/>
  <c r="L159" i="12"/>
  <c r="I159" i="12"/>
  <c r="F159" i="12"/>
  <c r="C159" i="12" s="1"/>
  <c r="O158" i="12"/>
  <c r="L158" i="12"/>
  <c r="I158" i="12"/>
  <c r="C158" i="12" s="1"/>
  <c r="F158" i="12"/>
  <c r="O157" i="12"/>
  <c r="L157" i="12"/>
  <c r="C157" i="12" s="1"/>
  <c r="I157" i="12"/>
  <c r="F157" i="12"/>
  <c r="O156" i="12"/>
  <c r="L156" i="12"/>
  <c r="I156" i="12"/>
  <c r="F156" i="12"/>
  <c r="C156" i="12"/>
  <c r="O155" i="12"/>
  <c r="L155" i="12"/>
  <c r="I155" i="12"/>
  <c r="F155" i="12"/>
  <c r="F151" i="12" s="1"/>
  <c r="O154" i="12"/>
  <c r="L154" i="12"/>
  <c r="I154" i="12"/>
  <c r="C154" i="12" s="1"/>
  <c r="F154" i="12"/>
  <c r="O153" i="12"/>
  <c r="L153" i="12"/>
  <c r="C153" i="12" s="1"/>
  <c r="I153" i="12"/>
  <c r="F153" i="12"/>
  <c r="O152" i="12"/>
  <c r="O151" i="12" s="1"/>
  <c r="L152" i="12"/>
  <c r="I152" i="12"/>
  <c r="F152" i="12"/>
  <c r="C152" i="12"/>
  <c r="N151" i="12"/>
  <c r="M151" i="12"/>
  <c r="L151" i="12"/>
  <c r="K151" i="12"/>
  <c r="J151" i="12"/>
  <c r="H151" i="12"/>
  <c r="G151" i="12"/>
  <c r="E151" i="12"/>
  <c r="D151" i="12"/>
  <c r="O150" i="12"/>
  <c r="L150" i="12"/>
  <c r="I150" i="12"/>
  <c r="C150" i="12" s="1"/>
  <c r="F150" i="12"/>
  <c r="O149" i="12"/>
  <c r="L149" i="12"/>
  <c r="C149" i="12" s="1"/>
  <c r="I149" i="12"/>
  <c r="F149" i="12"/>
  <c r="O148" i="12"/>
  <c r="L148" i="12"/>
  <c r="I148" i="12"/>
  <c r="F148" i="12"/>
  <c r="C148" i="12"/>
  <c r="O147" i="12"/>
  <c r="L147" i="12"/>
  <c r="I147" i="12"/>
  <c r="F147" i="12"/>
  <c r="C147" i="12" s="1"/>
  <c r="O146" i="12"/>
  <c r="L146" i="12"/>
  <c r="I146" i="12"/>
  <c r="C146" i="12" s="1"/>
  <c r="F146" i="12"/>
  <c r="O145" i="12"/>
  <c r="L145" i="12"/>
  <c r="C145" i="12" s="1"/>
  <c r="I145" i="12"/>
  <c r="F145" i="12"/>
  <c r="F144" i="12" s="1"/>
  <c r="O144" i="12"/>
  <c r="N144" i="12"/>
  <c r="M144" i="12"/>
  <c r="K144" i="12"/>
  <c r="J144" i="12"/>
  <c r="H144" i="12"/>
  <c r="G144" i="12"/>
  <c r="E144" i="12"/>
  <c r="D144" i="12"/>
  <c r="O143" i="12"/>
  <c r="L143" i="12"/>
  <c r="I143" i="12"/>
  <c r="F143" i="12"/>
  <c r="C143" i="12" s="1"/>
  <c r="O142" i="12"/>
  <c r="L142" i="12"/>
  <c r="L141" i="12" s="1"/>
  <c r="I142" i="12"/>
  <c r="C142" i="12" s="1"/>
  <c r="F142" i="12"/>
  <c r="O141" i="12"/>
  <c r="N141" i="12"/>
  <c r="N130" i="12" s="1"/>
  <c r="M141" i="12"/>
  <c r="K141" i="12"/>
  <c r="J141" i="12"/>
  <c r="H141" i="12"/>
  <c r="G141" i="12"/>
  <c r="F141" i="12"/>
  <c r="E141" i="12"/>
  <c r="D141" i="12"/>
  <c r="O140" i="12"/>
  <c r="L140" i="12"/>
  <c r="I140" i="12"/>
  <c r="F140" i="12"/>
  <c r="C140" i="12"/>
  <c r="O139" i="12"/>
  <c r="L139" i="12"/>
  <c r="I139" i="12"/>
  <c r="F139" i="12"/>
  <c r="C139" i="12" s="1"/>
  <c r="O138" i="12"/>
  <c r="L138" i="12"/>
  <c r="I138" i="12"/>
  <c r="C138" i="12" s="1"/>
  <c r="F138" i="12"/>
  <c r="O137" i="12"/>
  <c r="L137" i="12"/>
  <c r="C137" i="12" s="1"/>
  <c r="I137" i="12"/>
  <c r="F137" i="12"/>
  <c r="F136" i="12" s="1"/>
  <c r="O136" i="12"/>
  <c r="N136" i="12"/>
  <c r="M136" i="12"/>
  <c r="K136" i="12"/>
  <c r="K130" i="12" s="1"/>
  <c r="J136" i="12"/>
  <c r="H136" i="12"/>
  <c r="G136" i="12"/>
  <c r="G130" i="12" s="1"/>
  <c r="E136" i="12"/>
  <c r="D136" i="12"/>
  <c r="O135" i="12"/>
  <c r="L135" i="12"/>
  <c r="I135" i="12"/>
  <c r="F135" i="12"/>
  <c r="C135" i="12" s="1"/>
  <c r="O134" i="12"/>
  <c r="L134" i="12"/>
  <c r="I134" i="12"/>
  <c r="C134" i="12" s="1"/>
  <c r="F134" i="12"/>
  <c r="O133" i="12"/>
  <c r="L133" i="12"/>
  <c r="C133" i="12" s="1"/>
  <c r="I133" i="12"/>
  <c r="F133" i="12"/>
  <c r="O132" i="12"/>
  <c r="O131" i="12" s="1"/>
  <c r="O130" i="12" s="1"/>
  <c r="L132" i="12"/>
  <c r="I132" i="12"/>
  <c r="F132" i="12"/>
  <c r="F131" i="12" s="1"/>
  <c r="C132" i="12"/>
  <c r="N131" i="12"/>
  <c r="M131" i="12"/>
  <c r="L131" i="12"/>
  <c r="K131" i="12"/>
  <c r="J131" i="12"/>
  <c r="H131" i="12"/>
  <c r="H130" i="12" s="1"/>
  <c r="G131" i="12"/>
  <c r="E131" i="12"/>
  <c r="D131" i="12"/>
  <c r="D130" i="12" s="1"/>
  <c r="M130" i="12"/>
  <c r="J130" i="12"/>
  <c r="E130" i="12"/>
  <c r="O129" i="12"/>
  <c r="L129" i="12"/>
  <c r="C129" i="12" s="1"/>
  <c r="I129" i="12"/>
  <c r="F129" i="12"/>
  <c r="O128" i="12"/>
  <c r="N128" i="12"/>
  <c r="M128" i="12"/>
  <c r="K128" i="12"/>
  <c r="J128" i="12"/>
  <c r="I128" i="12"/>
  <c r="H128" i="12"/>
  <c r="G128" i="12"/>
  <c r="F128" i="12"/>
  <c r="E128" i="12"/>
  <c r="D128" i="12"/>
  <c r="O127" i="12"/>
  <c r="L127" i="12"/>
  <c r="I127" i="12"/>
  <c r="F127" i="12"/>
  <c r="C127" i="12" s="1"/>
  <c r="O126" i="12"/>
  <c r="L126" i="12"/>
  <c r="I126" i="12"/>
  <c r="C126" i="12" s="1"/>
  <c r="F126" i="12"/>
  <c r="O125" i="12"/>
  <c r="L125" i="12"/>
  <c r="C125" i="12" s="1"/>
  <c r="I125" i="12"/>
  <c r="F125" i="12"/>
  <c r="O124" i="12"/>
  <c r="O122" i="12" s="1"/>
  <c r="L124" i="12"/>
  <c r="I124" i="12"/>
  <c r="F124" i="12"/>
  <c r="C124" i="12"/>
  <c r="O123" i="12"/>
  <c r="L123" i="12"/>
  <c r="I123" i="12"/>
  <c r="F123" i="12"/>
  <c r="F122" i="12" s="1"/>
  <c r="N122" i="12"/>
  <c r="M122" i="12"/>
  <c r="K122" i="12"/>
  <c r="J122" i="12"/>
  <c r="I122" i="12"/>
  <c r="H122" i="12"/>
  <c r="G122" i="12"/>
  <c r="E122" i="12"/>
  <c r="D122" i="12"/>
  <c r="O121" i="12"/>
  <c r="L121" i="12"/>
  <c r="C121" i="12" s="1"/>
  <c r="I121" i="12"/>
  <c r="F121" i="12"/>
  <c r="O120" i="12"/>
  <c r="L120" i="12"/>
  <c r="I120" i="12"/>
  <c r="F120" i="12"/>
  <c r="C120" i="12"/>
  <c r="O119" i="12"/>
  <c r="L119" i="12"/>
  <c r="I119" i="12"/>
  <c r="F119" i="12"/>
  <c r="C119" i="12" s="1"/>
  <c r="O118" i="12"/>
  <c r="L118" i="12"/>
  <c r="I118" i="12"/>
  <c r="I116" i="12" s="1"/>
  <c r="F118" i="12"/>
  <c r="C118" i="12" s="1"/>
  <c r="O117" i="12"/>
  <c r="L117" i="12"/>
  <c r="C117" i="12" s="1"/>
  <c r="I117" i="12"/>
  <c r="F117" i="12"/>
  <c r="O116" i="12"/>
  <c r="N116" i="12"/>
  <c r="M116" i="12"/>
  <c r="K116" i="12"/>
  <c r="J116" i="12"/>
  <c r="H116" i="12"/>
  <c r="G116" i="12"/>
  <c r="E116" i="12"/>
  <c r="D116" i="12"/>
  <c r="O115" i="12"/>
  <c r="L115" i="12"/>
  <c r="I115" i="12"/>
  <c r="F115" i="12"/>
  <c r="C115" i="12" s="1"/>
  <c r="O114" i="12"/>
  <c r="L114" i="12"/>
  <c r="I114" i="12"/>
  <c r="I112" i="12" s="1"/>
  <c r="F114" i="12"/>
  <c r="C114" i="12" s="1"/>
  <c r="O113" i="12"/>
  <c r="L113" i="12"/>
  <c r="C113" i="12" s="1"/>
  <c r="I113" i="12"/>
  <c r="F113" i="12"/>
  <c r="O112" i="12"/>
  <c r="N112" i="12"/>
  <c r="M112" i="12"/>
  <c r="K112" i="12"/>
  <c r="J112" i="12"/>
  <c r="H112" i="12"/>
  <c r="G112" i="12"/>
  <c r="E112" i="12"/>
  <c r="D112" i="12"/>
  <c r="O111" i="12"/>
  <c r="L111" i="12"/>
  <c r="I111" i="12"/>
  <c r="F111" i="12"/>
  <c r="C111" i="12" s="1"/>
  <c r="O110" i="12"/>
  <c r="L110" i="12"/>
  <c r="I110" i="12"/>
  <c r="F110" i="12"/>
  <c r="C110" i="12" s="1"/>
  <c r="O109" i="12"/>
  <c r="L109" i="12"/>
  <c r="C109" i="12" s="1"/>
  <c r="I109" i="12"/>
  <c r="F109" i="12"/>
  <c r="O108" i="12"/>
  <c r="L108" i="12"/>
  <c r="I108" i="12"/>
  <c r="F108" i="12"/>
  <c r="C108" i="12"/>
  <c r="O107" i="12"/>
  <c r="L107" i="12"/>
  <c r="I107" i="12"/>
  <c r="F107" i="12"/>
  <c r="F103" i="12" s="1"/>
  <c r="C103" i="12" s="1"/>
  <c r="O106" i="12"/>
  <c r="L106" i="12"/>
  <c r="I106" i="12"/>
  <c r="I103" i="12" s="1"/>
  <c r="F106" i="12"/>
  <c r="C106" i="12" s="1"/>
  <c r="O105" i="12"/>
  <c r="L105" i="12"/>
  <c r="C105" i="12" s="1"/>
  <c r="I105" i="12"/>
  <c r="F105" i="12"/>
  <c r="O104" i="12"/>
  <c r="O103" i="12" s="1"/>
  <c r="L104" i="12"/>
  <c r="I104" i="12"/>
  <c r="F104" i="12"/>
  <c r="C104" i="12"/>
  <c r="N103" i="12"/>
  <c r="M103" i="12"/>
  <c r="L103" i="12"/>
  <c r="K103" i="12"/>
  <c r="J103" i="12"/>
  <c r="H103" i="12"/>
  <c r="G103" i="12"/>
  <c r="E103" i="12"/>
  <c r="D103" i="12"/>
  <c r="O102" i="12"/>
  <c r="L102" i="12"/>
  <c r="I102" i="12"/>
  <c r="F102" i="12"/>
  <c r="C102" i="12" s="1"/>
  <c r="O101" i="12"/>
  <c r="L101" i="12"/>
  <c r="C101" i="12" s="1"/>
  <c r="I101" i="12"/>
  <c r="F101" i="12"/>
  <c r="O100" i="12"/>
  <c r="L100" i="12"/>
  <c r="I100" i="12"/>
  <c r="F100" i="12"/>
  <c r="C100" i="12"/>
  <c r="O99" i="12"/>
  <c r="L99" i="12"/>
  <c r="I99" i="12"/>
  <c r="F99" i="12"/>
  <c r="F95" i="12" s="1"/>
  <c r="O98" i="12"/>
  <c r="L98" i="12"/>
  <c r="I98" i="12"/>
  <c r="I95" i="12" s="1"/>
  <c r="F98" i="12"/>
  <c r="C98" i="12" s="1"/>
  <c r="O97" i="12"/>
  <c r="L97" i="12"/>
  <c r="I97" i="12"/>
  <c r="C97" i="12" s="1"/>
  <c r="F97" i="12"/>
  <c r="O96" i="12"/>
  <c r="O95" i="12" s="1"/>
  <c r="L96" i="12"/>
  <c r="I96" i="12"/>
  <c r="F96" i="12"/>
  <c r="C96" i="12"/>
  <c r="N95" i="12"/>
  <c r="M95" i="12"/>
  <c r="L95" i="12"/>
  <c r="K95" i="12"/>
  <c r="J95" i="12"/>
  <c r="H95" i="12"/>
  <c r="G95" i="12"/>
  <c r="E95" i="12"/>
  <c r="D95" i="12"/>
  <c r="O94" i="12"/>
  <c r="L94" i="12"/>
  <c r="I94" i="12"/>
  <c r="F94" i="12"/>
  <c r="C94" i="12" s="1"/>
  <c r="O93" i="12"/>
  <c r="L93" i="12"/>
  <c r="L89" i="12" s="1"/>
  <c r="I93" i="12"/>
  <c r="C93" i="12" s="1"/>
  <c r="F93" i="12"/>
  <c r="O92" i="12"/>
  <c r="O89" i="12" s="1"/>
  <c r="L92" i="12"/>
  <c r="I92" i="12"/>
  <c r="F92" i="12"/>
  <c r="C92" i="12"/>
  <c r="O91" i="12"/>
  <c r="L91" i="12"/>
  <c r="I91" i="12"/>
  <c r="F91" i="12"/>
  <c r="C91" i="12" s="1"/>
  <c r="O90" i="12"/>
  <c r="L90" i="12"/>
  <c r="I90" i="12"/>
  <c r="I89" i="12" s="1"/>
  <c r="F90" i="12"/>
  <c r="C90" i="12" s="1"/>
  <c r="N89" i="12"/>
  <c r="M89" i="12"/>
  <c r="K89" i="12"/>
  <c r="J89" i="12"/>
  <c r="H89" i="12"/>
  <c r="G89" i="12"/>
  <c r="F89" i="12"/>
  <c r="E89" i="12"/>
  <c r="D89" i="12"/>
  <c r="O88" i="12"/>
  <c r="L88" i="12"/>
  <c r="I88" i="12"/>
  <c r="F88" i="12"/>
  <c r="C88" i="12"/>
  <c r="O87" i="12"/>
  <c r="L87" i="12"/>
  <c r="I87" i="12"/>
  <c r="F87" i="12"/>
  <c r="C87" i="12" s="1"/>
  <c r="O86" i="12"/>
  <c r="L86" i="12"/>
  <c r="I86" i="12"/>
  <c r="F86" i="12"/>
  <c r="C86" i="12" s="1"/>
  <c r="O85" i="12"/>
  <c r="L85" i="12"/>
  <c r="C85" i="12" s="1"/>
  <c r="I85" i="12"/>
  <c r="I84" i="12" s="1"/>
  <c r="F85" i="12"/>
  <c r="O84" i="12"/>
  <c r="N84" i="12"/>
  <c r="M84" i="12"/>
  <c r="K84" i="12"/>
  <c r="K83" i="12" s="1"/>
  <c r="J84" i="12"/>
  <c r="H84" i="12"/>
  <c r="G84" i="12"/>
  <c r="E84" i="12"/>
  <c r="D84" i="12"/>
  <c r="N83" i="12"/>
  <c r="M83" i="12"/>
  <c r="J83" i="12"/>
  <c r="H83" i="12"/>
  <c r="G83" i="12"/>
  <c r="E83" i="12"/>
  <c r="D83" i="12"/>
  <c r="O82" i="12"/>
  <c r="O80" i="12" s="1"/>
  <c r="L82" i="12"/>
  <c r="I82" i="12"/>
  <c r="F82" i="12"/>
  <c r="C82" i="12"/>
  <c r="O81" i="12"/>
  <c r="L81" i="12"/>
  <c r="I81" i="12"/>
  <c r="F81" i="12"/>
  <c r="C81" i="12" s="1"/>
  <c r="N80" i="12"/>
  <c r="M80" i="12"/>
  <c r="L80" i="12"/>
  <c r="K80" i="12"/>
  <c r="J80" i="12"/>
  <c r="I80" i="12"/>
  <c r="H80" i="12"/>
  <c r="G80" i="12"/>
  <c r="E80" i="12"/>
  <c r="D80" i="12"/>
  <c r="O79" i="12"/>
  <c r="L79" i="12"/>
  <c r="I79" i="12"/>
  <c r="F79" i="12"/>
  <c r="C79" i="12" s="1"/>
  <c r="O78" i="12"/>
  <c r="O77" i="12" s="1"/>
  <c r="O76" i="12" s="1"/>
  <c r="L78" i="12"/>
  <c r="I78" i="12"/>
  <c r="I77" i="12" s="1"/>
  <c r="I76" i="12" s="1"/>
  <c r="F78" i="12"/>
  <c r="C78" i="12"/>
  <c r="N77" i="12"/>
  <c r="N76" i="12" s="1"/>
  <c r="M77" i="12"/>
  <c r="L77" i="12"/>
  <c r="L76" i="12" s="1"/>
  <c r="K77" i="12"/>
  <c r="J77" i="12"/>
  <c r="J76" i="12" s="1"/>
  <c r="J75" i="12" s="1"/>
  <c r="H77" i="12"/>
  <c r="H76" i="12" s="1"/>
  <c r="H75" i="12" s="1"/>
  <c r="G77" i="12"/>
  <c r="F77" i="12"/>
  <c r="E77" i="12"/>
  <c r="D77" i="12"/>
  <c r="D76" i="12" s="1"/>
  <c r="D75" i="12" s="1"/>
  <c r="M76" i="12"/>
  <c r="K76" i="12"/>
  <c r="K75" i="12" s="1"/>
  <c r="G76" i="12"/>
  <c r="E76" i="12"/>
  <c r="E75" i="12" s="1"/>
  <c r="O74" i="12"/>
  <c r="L74" i="12"/>
  <c r="I74" i="12"/>
  <c r="F74" i="12"/>
  <c r="C74" i="12"/>
  <c r="O73" i="12"/>
  <c r="L73" i="12"/>
  <c r="I73" i="12"/>
  <c r="F73" i="12"/>
  <c r="C73" i="12" s="1"/>
  <c r="O72" i="12"/>
  <c r="L72" i="12"/>
  <c r="I72" i="12"/>
  <c r="C72" i="12" s="1"/>
  <c r="F72" i="12"/>
  <c r="O71" i="12"/>
  <c r="L71" i="12"/>
  <c r="I71" i="12"/>
  <c r="F71" i="12"/>
  <c r="C71" i="12" s="1"/>
  <c r="O70" i="12"/>
  <c r="O69" i="12" s="1"/>
  <c r="L70" i="12"/>
  <c r="I70" i="12"/>
  <c r="I69" i="12" s="1"/>
  <c r="F70" i="12"/>
  <c r="C70" i="12"/>
  <c r="N69" i="12"/>
  <c r="M69" i="12"/>
  <c r="L69" i="12"/>
  <c r="L67" i="12" s="1"/>
  <c r="K69" i="12"/>
  <c r="K67" i="12" s="1"/>
  <c r="J69" i="12"/>
  <c r="H69" i="12"/>
  <c r="H67" i="12" s="1"/>
  <c r="H53" i="12" s="1"/>
  <c r="G69" i="12"/>
  <c r="G67" i="12" s="1"/>
  <c r="F69" i="12"/>
  <c r="E69" i="12"/>
  <c r="D69" i="12"/>
  <c r="D67" i="12" s="1"/>
  <c r="D53" i="12" s="1"/>
  <c r="O68" i="12"/>
  <c r="L68" i="12"/>
  <c r="I68" i="12"/>
  <c r="F68" i="12"/>
  <c r="C68" i="12" s="1"/>
  <c r="N67" i="12"/>
  <c r="M67" i="12"/>
  <c r="J67" i="12"/>
  <c r="F67" i="12"/>
  <c r="E67" i="12"/>
  <c r="O66" i="12"/>
  <c r="L66" i="12"/>
  <c r="I66" i="12"/>
  <c r="E66" i="12"/>
  <c r="F66" i="12" s="1"/>
  <c r="C66" i="12" s="1"/>
  <c r="O65" i="12"/>
  <c r="L65" i="12"/>
  <c r="I65" i="12"/>
  <c r="F65" i="12"/>
  <c r="C65" i="12" s="1"/>
  <c r="O64" i="12"/>
  <c r="L64" i="12"/>
  <c r="I64" i="12"/>
  <c r="F64" i="12"/>
  <c r="C64" i="12" s="1"/>
  <c r="O63" i="12"/>
  <c r="L63" i="12"/>
  <c r="I63" i="12"/>
  <c r="F63" i="12"/>
  <c r="C63" i="12"/>
  <c r="O62" i="12"/>
  <c r="L62" i="12"/>
  <c r="I62" i="12"/>
  <c r="F62" i="12"/>
  <c r="C62" i="12" s="1"/>
  <c r="O61" i="12"/>
  <c r="L61" i="12"/>
  <c r="I61" i="12"/>
  <c r="F61" i="12"/>
  <c r="C61" i="12" s="1"/>
  <c r="O60" i="12"/>
  <c r="L60" i="12"/>
  <c r="I60" i="12"/>
  <c r="F60" i="12"/>
  <c r="C60" i="12" s="1"/>
  <c r="O59" i="12"/>
  <c r="O58" i="12" s="1"/>
  <c r="L59" i="12"/>
  <c r="I59" i="12"/>
  <c r="I58" i="12" s="1"/>
  <c r="C58" i="12" s="1"/>
  <c r="F59" i="12"/>
  <c r="C59" i="12"/>
  <c r="N58" i="12"/>
  <c r="M58" i="12"/>
  <c r="L58" i="12"/>
  <c r="K58" i="12"/>
  <c r="J58" i="12"/>
  <c r="H58" i="12"/>
  <c r="G58" i="12"/>
  <c r="F58" i="12"/>
  <c r="E58" i="12"/>
  <c r="D58" i="12"/>
  <c r="O57" i="12"/>
  <c r="L57" i="12"/>
  <c r="I57" i="12"/>
  <c r="F57" i="12"/>
  <c r="O56" i="12"/>
  <c r="L56" i="12"/>
  <c r="L55" i="12" s="1"/>
  <c r="I56" i="12"/>
  <c r="F56" i="12"/>
  <c r="C56" i="12" s="1"/>
  <c r="O55" i="12"/>
  <c r="O54" i="12" s="1"/>
  <c r="N55" i="12"/>
  <c r="M55" i="12"/>
  <c r="M54" i="12" s="1"/>
  <c r="M53" i="12" s="1"/>
  <c r="K55" i="12"/>
  <c r="J55" i="12"/>
  <c r="J54" i="12" s="1"/>
  <c r="J53" i="12" s="1"/>
  <c r="J52" i="12" s="1"/>
  <c r="H55" i="12"/>
  <c r="G55" i="12"/>
  <c r="G54" i="12" s="1"/>
  <c r="G53" i="12" s="1"/>
  <c r="F55" i="12"/>
  <c r="E55" i="12"/>
  <c r="E54" i="12" s="1"/>
  <c r="E53" i="12" s="1"/>
  <c r="E52" i="12" s="1"/>
  <c r="E51" i="12" s="1"/>
  <c r="D55" i="12"/>
  <c r="N54" i="12"/>
  <c r="L54" i="12"/>
  <c r="K54" i="12"/>
  <c r="K53" i="12" s="1"/>
  <c r="K52" i="12" s="1"/>
  <c r="K51" i="12" s="1"/>
  <c r="K50" i="12" s="1"/>
  <c r="H54" i="12"/>
  <c r="F54" i="12"/>
  <c r="D54" i="12"/>
  <c r="N53" i="12"/>
  <c r="L53" i="12"/>
  <c r="F53" i="12"/>
  <c r="O47" i="12"/>
  <c r="C47" i="12"/>
  <c r="O46" i="12"/>
  <c r="O45" i="12" s="1"/>
  <c r="C46" i="12"/>
  <c r="N45" i="12"/>
  <c r="M45" i="12"/>
  <c r="L44" i="12"/>
  <c r="I44" i="12"/>
  <c r="C44" i="12" s="1"/>
  <c r="F44" i="12"/>
  <c r="L43" i="12"/>
  <c r="K43" i="12"/>
  <c r="J43" i="12"/>
  <c r="H43" i="12"/>
  <c r="G43" i="12"/>
  <c r="F43" i="12"/>
  <c r="E43" i="12"/>
  <c r="D43" i="12"/>
  <c r="F42" i="12"/>
  <c r="F41" i="12" s="1"/>
  <c r="C41" i="12" s="1"/>
  <c r="C42" i="12"/>
  <c r="E41" i="12"/>
  <c r="D41" i="12"/>
  <c r="L40" i="12"/>
  <c r="C40" i="12"/>
  <c r="L39" i="12"/>
  <c r="C39" i="12"/>
  <c r="L38" i="12"/>
  <c r="C38" i="12"/>
  <c r="L37" i="12"/>
  <c r="L36" i="12" s="1"/>
  <c r="C36" i="12" s="1"/>
  <c r="C37" i="12"/>
  <c r="K36" i="12"/>
  <c r="J36" i="12"/>
  <c r="L35" i="12"/>
  <c r="C35" i="12"/>
  <c r="L34" i="12"/>
  <c r="L33" i="12" s="1"/>
  <c r="C33" i="12" s="1"/>
  <c r="C34" i="12"/>
  <c r="K33" i="12"/>
  <c r="J33" i="12"/>
  <c r="L32" i="12"/>
  <c r="C32" i="12"/>
  <c r="L31" i="12"/>
  <c r="K31" i="12"/>
  <c r="J31" i="12"/>
  <c r="C31" i="12"/>
  <c r="L30" i="12"/>
  <c r="C30" i="12"/>
  <c r="L29" i="12"/>
  <c r="C29" i="12"/>
  <c r="L28" i="12"/>
  <c r="L27" i="12" s="1"/>
  <c r="C28" i="12"/>
  <c r="K27" i="12"/>
  <c r="J27" i="12"/>
  <c r="K26" i="12"/>
  <c r="J26" i="12"/>
  <c r="F25" i="12"/>
  <c r="C25" i="12"/>
  <c r="E24" i="12"/>
  <c r="F24" i="12" s="1"/>
  <c r="O23" i="12"/>
  <c r="L23" i="12"/>
  <c r="I23" i="12"/>
  <c r="I21" i="12" s="1"/>
  <c r="F23" i="12"/>
  <c r="O22" i="12"/>
  <c r="L22" i="12"/>
  <c r="L21" i="12" s="1"/>
  <c r="I22" i="12"/>
  <c r="F22" i="12"/>
  <c r="F21" i="12" s="1"/>
  <c r="O21" i="12"/>
  <c r="O289" i="12" s="1"/>
  <c r="O288" i="12" s="1"/>
  <c r="N21" i="12"/>
  <c r="N289" i="12" s="1"/>
  <c r="N288" i="12" s="1"/>
  <c r="M21" i="12"/>
  <c r="M289" i="12" s="1"/>
  <c r="M288" i="12" s="1"/>
  <c r="K21" i="12"/>
  <c r="K289" i="12" s="1"/>
  <c r="K288" i="12" s="1"/>
  <c r="J21" i="12"/>
  <c r="J289" i="12" s="1"/>
  <c r="J288" i="12" s="1"/>
  <c r="H21" i="12"/>
  <c r="H289" i="12" s="1"/>
  <c r="H288" i="12" s="1"/>
  <c r="G21" i="12"/>
  <c r="G289" i="12" s="1"/>
  <c r="G288" i="12" s="1"/>
  <c r="E21" i="12"/>
  <c r="E289" i="12" s="1"/>
  <c r="E288" i="12" s="1"/>
  <c r="D21" i="12"/>
  <c r="D289" i="12" s="1"/>
  <c r="D288" i="12" s="1"/>
  <c r="J20" i="12"/>
  <c r="H20" i="12"/>
  <c r="D20" i="12"/>
  <c r="L289" i="12" l="1"/>
  <c r="L288" i="12" s="1"/>
  <c r="E287" i="12"/>
  <c r="E50" i="12"/>
  <c r="H52" i="12"/>
  <c r="H51" i="12" s="1"/>
  <c r="I289" i="12"/>
  <c r="I288" i="12" s="1"/>
  <c r="C45" i="12"/>
  <c r="N52" i="12"/>
  <c r="O53" i="12"/>
  <c r="F289" i="12"/>
  <c r="F20" i="12"/>
  <c r="C21" i="12"/>
  <c r="C27" i="12"/>
  <c r="L26" i="12"/>
  <c r="K287" i="12"/>
  <c r="I55" i="12"/>
  <c r="C67" i="12"/>
  <c r="E20" i="12"/>
  <c r="M20" i="12"/>
  <c r="C22" i="12"/>
  <c r="I67" i="12"/>
  <c r="G75" i="12"/>
  <c r="G52" i="12" s="1"/>
  <c r="G51" i="12" s="1"/>
  <c r="N75" i="12"/>
  <c r="O83" i="12"/>
  <c r="O75" i="12" s="1"/>
  <c r="C89" i="12"/>
  <c r="C23" i="12"/>
  <c r="I43" i="12"/>
  <c r="C43" i="12" s="1"/>
  <c r="C69" i="12"/>
  <c r="C77" i="12"/>
  <c r="C166" i="12"/>
  <c r="F165" i="12"/>
  <c r="C165" i="12" s="1"/>
  <c r="N20" i="12"/>
  <c r="K20" i="12"/>
  <c r="O20" i="12"/>
  <c r="C57" i="12"/>
  <c r="O67" i="12"/>
  <c r="M75" i="12"/>
  <c r="M286" i="12" s="1"/>
  <c r="I83" i="12"/>
  <c r="C95" i="12"/>
  <c r="C151" i="12"/>
  <c r="F80" i="12"/>
  <c r="C80" i="12" s="1"/>
  <c r="F84" i="12"/>
  <c r="C99" i="12"/>
  <c r="C107" i="12"/>
  <c r="F112" i="12"/>
  <c r="C112" i="12" s="1"/>
  <c r="F116" i="12"/>
  <c r="L122" i="12"/>
  <c r="C122" i="12" s="1"/>
  <c r="C123" i="12"/>
  <c r="I141" i="12"/>
  <c r="C141" i="12" s="1"/>
  <c r="C155" i="12"/>
  <c r="F160" i="12"/>
  <c r="F130" i="12" s="1"/>
  <c r="C167" i="12"/>
  <c r="C178" i="12"/>
  <c r="C188" i="12"/>
  <c r="O187" i="12"/>
  <c r="D194" i="12"/>
  <c r="I196" i="12"/>
  <c r="I195" i="12" s="1"/>
  <c r="H286" i="12"/>
  <c r="E286" i="12"/>
  <c r="J286" i="12"/>
  <c r="J194" i="12"/>
  <c r="J51" i="12" s="1"/>
  <c r="C216" i="12"/>
  <c r="I204" i="12"/>
  <c r="C204" i="12" s="1"/>
  <c r="K286" i="12"/>
  <c r="L84" i="12"/>
  <c r="L83" i="12" s="1"/>
  <c r="L112" i="12"/>
  <c r="L116" i="12"/>
  <c r="L128" i="12"/>
  <c r="C128" i="12" s="1"/>
  <c r="I131" i="12"/>
  <c r="C131" i="12" s="1"/>
  <c r="L136" i="12"/>
  <c r="L144" i="12"/>
  <c r="L130" i="12" s="1"/>
  <c r="I151" i="12"/>
  <c r="C180" i="12"/>
  <c r="F179" i="12"/>
  <c r="C179" i="12" s="1"/>
  <c r="D187" i="12"/>
  <c r="D286" i="12" s="1"/>
  <c r="H187" i="12"/>
  <c r="I187" i="12"/>
  <c r="O194" i="12"/>
  <c r="L230" i="12"/>
  <c r="C238" i="12"/>
  <c r="N230" i="12"/>
  <c r="N194" i="12" s="1"/>
  <c r="C260" i="12"/>
  <c r="C272" i="12"/>
  <c r="G286" i="12"/>
  <c r="C283" i="12"/>
  <c r="I136" i="12"/>
  <c r="C136" i="12" s="1"/>
  <c r="I144" i="12"/>
  <c r="C144" i="12" s="1"/>
  <c r="I160" i="12"/>
  <c r="C176" i="12"/>
  <c r="F175" i="12"/>
  <c r="C192" i="12"/>
  <c r="L194" i="12"/>
  <c r="F231" i="12"/>
  <c r="C233" i="12"/>
  <c r="O230" i="12"/>
  <c r="C246" i="12"/>
  <c r="J230" i="12"/>
  <c r="I259" i="12"/>
  <c r="I230" i="12" s="1"/>
  <c r="O270" i="12"/>
  <c r="O269" i="12" s="1"/>
  <c r="I270" i="12"/>
  <c r="I269" i="12" s="1"/>
  <c r="N286" i="12"/>
  <c r="C217" i="12"/>
  <c r="C249" i="12"/>
  <c r="C253" i="12"/>
  <c r="C261" i="12"/>
  <c r="F270" i="12"/>
  <c r="F187" i="12"/>
  <c r="C187" i="12" s="1"/>
  <c r="F191" i="12"/>
  <c r="C191" i="12" s="1"/>
  <c r="F195" i="12"/>
  <c r="C234" i="12"/>
  <c r="F251" i="12"/>
  <c r="C251" i="12" s="1"/>
  <c r="F259" i="12"/>
  <c r="C282" i="12"/>
  <c r="C199" i="12"/>
  <c r="G50" i="12" l="1"/>
  <c r="G24" i="12"/>
  <c r="L75" i="12"/>
  <c r="J50" i="12"/>
  <c r="J287" i="12"/>
  <c r="O286" i="12"/>
  <c r="F174" i="12"/>
  <c r="C175" i="12"/>
  <c r="C259" i="12"/>
  <c r="C231" i="12"/>
  <c r="F230" i="12"/>
  <c r="C230" i="12" s="1"/>
  <c r="C116" i="12"/>
  <c r="F83" i="12"/>
  <c r="C83" i="12" s="1"/>
  <c r="C84" i="12"/>
  <c r="D52" i="12"/>
  <c r="D51" i="12" s="1"/>
  <c r="M52" i="12"/>
  <c r="M51" i="12" s="1"/>
  <c r="C195" i="12"/>
  <c r="N51" i="12"/>
  <c r="I194" i="12"/>
  <c r="F269" i="12"/>
  <c r="C270" i="12"/>
  <c r="C196" i="12"/>
  <c r="F76" i="12"/>
  <c r="I54" i="12"/>
  <c r="C55" i="12"/>
  <c r="C26" i="12"/>
  <c r="F288" i="12"/>
  <c r="C288" i="12" s="1"/>
  <c r="C289" i="12"/>
  <c r="L20" i="12"/>
  <c r="I130" i="12"/>
  <c r="C130" i="12" s="1"/>
  <c r="C160" i="12"/>
  <c r="O52" i="12"/>
  <c r="O51" i="12" s="1"/>
  <c r="H287" i="12"/>
  <c r="H50" i="12"/>
  <c r="F75" i="12" l="1"/>
  <c r="F286" i="12" s="1"/>
  <c r="C76" i="12"/>
  <c r="N50" i="12"/>
  <c r="N287" i="12"/>
  <c r="M50" i="12"/>
  <c r="M287" i="12"/>
  <c r="I24" i="12"/>
  <c r="G20" i="12"/>
  <c r="O50" i="12"/>
  <c r="O287" i="12"/>
  <c r="D287" i="12"/>
  <c r="D50" i="12"/>
  <c r="C174" i="12"/>
  <c r="F173" i="12"/>
  <c r="C173" i="12" s="1"/>
  <c r="I53" i="12"/>
  <c r="C54" i="12"/>
  <c r="C269" i="12"/>
  <c r="F194" i="12"/>
  <c r="C194" i="12" s="1"/>
  <c r="I75" i="12"/>
  <c r="G287" i="12"/>
  <c r="L52" i="12"/>
  <c r="L51" i="12" s="1"/>
  <c r="L286" i="12"/>
  <c r="C286" i="12" l="1"/>
  <c r="I286" i="12"/>
  <c r="I52" i="12"/>
  <c r="I51" i="12" s="1"/>
  <c r="C53" i="12"/>
  <c r="C24" i="12"/>
  <c r="I20" i="12"/>
  <c r="C20" i="12" s="1"/>
  <c r="L50" i="12"/>
  <c r="L287" i="12"/>
  <c r="C75" i="12"/>
  <c r="F52" i="12"/>
  <c r="I287" i="12" l="1"/>
  <c r="I50" i="12"/>
  <c r="C52" i="12"/>
  <c r="F51" i="12"/>
  <c r="F287" i="12" l="1"/>
  <c r="C287" i="12" s="1"/>
  <c r="C51" i="12"/>
  <c r="F50" i="12"/>
  <c r="C50" i="12" s="1"/>
  <c r="E309" i="11" l="1"/>
  <c r="G309" i="11" s="1"/>
  <c r="G308" i="11" s="1"/>
  <c r="F308" i="11"/>
  <c r="G302" i="11"/>
  <c r="G301" i="11"/>
  <c r="G300" i="11" s="1"/>
  <c r="F300" i="11"/>
  <c r="E300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E272" i="11"/>
  <c r="G272" i="11" s="1"/>
  <c r="G271" i="11"/>
  <c r="G270" i="11"/>
  <c r="G269" i="11"/>
  <c r="G268" i="11"/>
  <c r="E268" i="11"/>
  <c r="G267" i="11"/>
  <c r="E266" i="11"/>
  <c r="G266" i="11" s="1"/>
  <c r="G265" i="11"/>
  <c r="G264" i="11"/>
  <c r="G263" i="11"/>
  <c r="G262" i="11"/>
  <c r="E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E250" i="11"/>
  <c r="G249" i="11"/>
  <c r="G248" i="11"/>
  <c r="G247" i="11"/>
  <c r="G246" i="11"/>
  <c r="G245" i="11"/>
  <c r="G244" i="11"/>
  <c r="G243" i="11"/>
  <c r="G242" i="11"/>
  <c r="G241" i="11"/>
  <c r="G240" i="11"/>
  <c r="G239" i="11"/>
  <c r="G237" i="11" s="1"/>
  <c r="G238" i="11"/>
  <c r="F237" i="11"/>
  <c r="E237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E182" i="11"/>
  <c r="G182" i="11" s="1"/>
  <c r="G181" i="11"/>
  <c r="E181" i="11"/>
  <c r="E180" i="11"/>
  <c r="G180" i="11" s="1"/>
  <c r="G179" i="11"/>
  <c r="G178" i="11"/>
  <c r="G177" i="11"/>
  <c r="G176" i="11"/>
  <c r="G175" i="11"/>
  <c r="E175" i="11"/>
  <c r="E174" i="11"/>
  <c r="G174" i="11" s="1"/>
  <c r="G173" i="11"/>
  <c r="E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E158" i="11"/>
  <c r="G157" i="11"/>
  <c r="G156" i="11"/>
  <c r="G155" i="11"/>
  <c r="G154" i="11"/>
  <c r="G153" i="11"/>
  <c r="G152" i="11"/>
  <c r="G151" i="11"/>
  <c r="F149" i="11"/>
  <c r="E149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E130" i="11"/>
  <c r="G130" i="11" s="1"/>
  <c r="G129" i="11"/>
  <c r="G128" i="11"/>
  <c r="G127" i="11"/>
  <c r="G126" i="11"/>
  <c r="G125" i="11"/>
  <c r="G124" i="11"/>
  <c r="G123" i="11"/>
  <c r="E122" i="11"/>
  <c r="G122" i="11" s="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E106" i="11"/>
  <c r="G105" i="11"/>
  <c r="E104" i="11"/>
  <c r="G104" i="11" s="1"/>
  <c r="G103" i="11"/>
  <c r="G102" i="11"/>
  <c r="G101" i="11"/>
  <c r="G100" i="11"/>
  <c r="E100" i="11"/>
  <c r="G99" i="11"/>
  <c r="G98" i="11"/>
  <c r="G97" i="11"/>
  <c r="G96" i="11"/>
  <c r="G95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E69" i="11"/>
  <c r="G69" i="11" s="1"/>
  <c r="G68" i="11"/>
  <c r="G67" i="11"/>
  <c r="G66" i="11"/>
  <c r="G65" i="11"/>
  <c r="G64" i="11"/>
  <c r="G63" i="11"/>
  <c r="E62" i="11"/>
  <c r="G62" i="11" s="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E40" i="11"/>
  <c r="G40" i="11" s="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E24" i="11"/>
  <c r="G24" i="11" s="1"/>
  <c r="G23" i="11"/>
  <c r="G22" i="11"/>
  <c r="G21" i="11"/>
  <c r="G20" i="11"/>
  <c r="G19" i="11"/>
  <c r="G18" i="11"/>
  <c r="G17" i="11"/>
  <c r="G16" i="11"/>
  <c r="G15" i="11"/>
  <c r="G14" i="11"/>
  <c r="F12" i="11"/>
  <c r="O298" i="10"/>
  <c r="L298" i="10"/>
  <c r="I298" i="10"/>
  <c r="F298" i="10"/>
  <c r="C298" i="10" s="1"/>
  <c r="O297" i="10"/>
  <c r="L297" i="10"/>
  <c r="I297" i="10"/>
  <c r="F297" i="10"/>
  <c r="C297" i="10" s="1"/>
  <c r="O296" i="10"/>
  <c r="L296" i="10"/>
  <c r="I296" i="10"/>
  <c r="F296" i="10"/>
  <c r="C296" i="10"/>
  <c r="O295" i="10"/>
  <c r="L295" i="10"/>
  <c r="I295" i="10"/>
  <c r="F295" i="10"/>
  <c r="C295" i="10" s="1"/>
  <c r="O294" i="10"/>
  <c r="L294" i="10"/>
  <c r="I294" i="10"/>
  <c r="F294" i="10"/>
  <c r="C294" i="10" s="1"/>
  <c r="O293" i="10"/>
  <c r="L293" i="10"/>
  <c r="I293" i="10"/>
  <c r="F293" i="10"/>
  <c r="C293" i="10" s="1"/>
  <c r="O292" i="10"/>
  <c r="L292" i="10"/>
  <c r="I292" i="10"/>
  <c r="F292" i="10"/>
  <c r="C292" i="10"/>
  <c r="O291" i="10"/>
  <c r="O290" i="10" s="1"/>
  <c r="L291" i="10"/>
  <c r="I291" i="10"/>
  <c r="F291" i="10"/>
  <c r="F290" i="10" s="1"/>
  <c r="C290" i="10" s="1"/>
  <c r="N290" i="10"/>
  <c r="M290" i="10"/>
  <c r="L290" i="10"/>
  <c r="K290" i="10"/>
  <c r="J290" i="10"/>
  <c r="I290" i="10"/>
  <c r="H290" i="10"/>
  <c r="G290" i="10"/>
  <c r="E290" i="10"/>
  <c r="D290" i="10"/>
  <c r="O285" i="10"/>
  <c r="L285" i="10"/>
  <c r="I285" i="10"/>
  <c r="I283" i="10" s="1"/>
  <c r="F285" i="10"/>
  <c r="C285" i="10" s="1"/>
  <c r="O284" i="10"/>
  <c r="O283" i="10" s="1"/>
  <c r="L284" i="10"/>
  <c r="I284" i="10"/>
  <c r="F284" i="10"/>
  <c r="C284" i="10"/>
  <c r="N283" i="10"/>
  <c r="M283" i="10"/>
  <c r="L283" i="10"/>
  <c r="K283" i="10"/>
  <c r="J283" i="10"/>
  <c r="H283" i="10"/>
  <c r="G283" i="10"/>
  <c r="F283" i="10"/>
  <c r="E283" i="10"/>
  <c r="D283" i="10"/>
  <c r="O282" i="10"/>
  <c r="L282" i="10"/>
  <c r="I282" i="10"/>
  <c r="I281" i="10" s="1"/>
  <c r="F282" i="10"/>
  <c r="C282" i="10" s="1"/>
  <c r="O281" i="10"/>
  <c r="N281" i="10"/>
  <c r="M281" i="10"/>
  <c r="L281" i="10"/>
  <c r="K281" i="10"/>
  <c r="J281" i="10"/>
  <c r="H281" i="10"/>
  <c r="G281" i="10"/>
  <c r="F281" i="10"/>
  <c r="C281" i="10" s="1"/>
  <c r="E281" i="10"/>
  <c r="D281" i="10"/>
  <c r="O280" i="10"/>
  <c r="L280" i="10"/>
  <c r="I280" i="10"/>
  <c r="F280" i="10"/>
  <c r="C280" i="10"/>
  <c r="O279" i="10"/>
  <c r="L279" i="10"/>
  <c r="I279" i="10"/>
  <c r="F279" i="10"/>
  <c r="C279" i="10" s="1"/>
  <c r="O278" i="10"/>
  <c r="L278" i="10"/>
  <c r="I278" i="10"/>
  <c r="F278" i="10"/>
  <c r="C278" i="10" s="1"/>
  <c r="O277" i="10"/>
  <c r="L277" i="10"/>
  <c r="L276" i="10" s="1"/>
  <c r="I277" i="10"/>
  <c r="I276" i="10" s="1"/>
  <c r="F277" i="10"/>
  <c r="C277" i="10" s="1"/>
  <c r="O276" i="10"/>
  <c r="N276" i="10"/>
  <c r="M276" i="10"/>
  <c r="K276" i="10"/>
  <c r="J276" i="10"/>
  <c r="H276" i="10"/>
  <c r="G276" i="10"/>
  <c r="E276" i="10"/>
  <c r="D276" i="10"/>
  <c r="O275" i="10"/>
  <c r="L275" i="10"/>
  <c r="I275" i="10"/>
  <c r="F275" i="10"/>
  <c r="C275" i="10" s="1"/>
  <c r="O274" i="10"/>
  <c r="L274" i="10"/>
  <c r="I274" i="10"/>
  <c r="F274" i="10"/>
  <c r="C274" i="10" s="1"/>
  <c r="O273" i="10"/>
  <c r="L273" i="10"/>
  <c r="L272" i="10" s="1"/>
  <c r="L270" i="10" s="1"/>
  <c r="L269" i="10" s="1"/>
  <c r="I273" i="10"/>
  <c r="I272" i="10" s="1"/>
  <c r="F273" i="10"/>
  <c r="C273" i="10" s="1"/>
  <c r="O272" i="10"/>
  <c r="N272" i="10"/>
  <c r="N270" i="10" s="1"/>
  <c r="N269" i="10" s="1"/>
  <c r="N194" i="10" s="1"/>
  <c r="M272" i="10"/>
  <c r="K272" i="10"/>
  <c r="K270" i="10" s="1"/>
  <c r="K269" i="10" s="1"/>
  <c r="K194" i="10" s="1"/>
  <c r="J272" i="10"/>
  <c r="J270" i="10" s="1"/>
  <c r="J269" i="10" s="1"/>
  <c r="J194" i="10" s="1"/>
  <c r="H272" i="10"/>
  <c r="G272" i="10"/>
  <c r="G270" i="10" s="1"/>
  <c r="G269" i="10" s="1"/>
  <c r="G194" i="10" s="1"/>
  <c r="F272" i="10"/>
  <c r="E272" i="10"/>
  <c r="D272" i="10"/>
  <c r="O271" i="10"/>
  <c r="O270" i="10" s="1"/>
  <c r="O269" i="10" s="1"/>
  <c r="L271" i="10"/>
  <c r="I271" i="10"/>
  <c r="F271" i="10"/>
  <c r="M270" i="10"/>
  <c r="M269" i="10" s="1"/>
  <c r="H270" i="10"/>
  <c r="H269" i="10" s="1"/>
  <c r="E270" i="10"/>
  <c r="E269" i="10" s="1"/>
  <c r="D270" i="10"/>
  <c r="D269" i="10" s="1"/>
  <c r="O268" i="10"/>
  <c r="L268" i="10"/>
  <c r="I268" i="10"/>
  <c r="F268" i="10"/>
  <c r="C268" i="10"/>
  <c r="O267" i="10"/>
  <c r="L267" i="10"/>
  <c r="I267" i="10"/>
  <c r="F267" i="10"/>
  <c r="C267" i="10" s="1"/>
  <c r="O266" i="10"/>
  <c r="L266" i="10"/>
  <c r="I266" i="10"/>
  <c r="I264" i="10" s="1"/>
  <c r="F266" i="10"/>
  <c r="C266" i="10" s="1"/>
  <c r="D266" i="10"/>
  <c r="O265" i="10"/>
  <c r="O264" i="10" s="1"/>
  <c r="L265" i="10"/>
  <c r="I265" i="10"/>
  <c r="F265" i="10"/>
  <c r="C265" i="10"/>
  <c r="N264" i="10"/>
  <c r="M264" i="10"/>
  <c r="L264" i="10"/>
  <c r="K264" i="10"/>
  <c r="J264" i="10"/>
  <c r="H264" i="10"/>
  <c r="G264" i="10"/>
  <c r="E264" i="10"/>
  <c r="D264" i="10"/>
  <c r="O263" i="10"/>
  <c r="L263" i="10"/>
  <c r="I263" i="10"/>
  <c r="I260" i="10" s="1"/>
  <c r="F263" i="10"/>
  <c r="C263" i="10" s="1"/>
  <c r="O262" i="10"/>
  <c r="L262" i="10"/>
  <c r="I262" i="10"/>
  <c r="F262" i="10"/>
  <c r="C262" i="10" s="1"/>
  <c r="O261" i="10"/>
  <c r="O260" i="10" s="1"/>
  <c r="O259" i="10" s="1"/>
  <c r="L261" i="10"/>
  <c r="I261" i="10"/>
  <c r="F261" i="10"/>
  <c r="C261" i="10"/>
  <c r="N260" i="10"/>
  <c r="M260" i="10"/>
  <c r="L260" i="10"/>
  <c r="L259" i="10" s="1"/>
  <c r="K260" i="10"/>
  <c r="J260" i="10"/>
  <c r="H260" i="10"/>
  <c r="H259" i="10" s="1"/>
  <c r="G260" i="10"/>
  <c r="F260" i="10"/>
  <c r="E260" i="10"/>
  <c r="D260" i="10"/>
  <c r="D259" i="10" s="1"/>
  <c r="N259" i="10"/>
  <c r="M259" i="10"/>
  <c r="K259" i="10"/>
  <c r="J259" i="10"/>
  <c r="G259" i="10"/>
  <c r="E259" i="10"/>
  <c r="O258" i="10"/>
  <c r="L258" i="10"/>
  <c r="I258" i="10"/>
  <c r="F258" i="10"/>
  <c r="C258" i="10" s="1"/>
  <c r="O257" i="10"/>
  <c r="L257" i="10"/>
  <c r="I257" i="10"/>
  <c r="F257" i="10"/>
  <c r="C257" i="10"/>
  <c r="O256" i="10"/>
  <c r="L256" i="10"/>
  <c r="I256" i="10"/>
  <c r="F256" i="10"/>
  <c r="C256" i="10" s="1"/>
  <c r="O255" i="10"/>
  <c r="L255" i="10"/>
  <c r="I255" i="10"/>
  <c r="I252" i="10" s="1"/>
  <c r="I251" i="10" s="1"/>
  <c r="F255" i="10"/>
  <c r="O254" i="10"/>
  <c r="L254" i="10"/>
  <c r="I254" i="10"/>
  <c r="F254" i="10"/>
  <c r="C254" i="10" s="1"/>
  <c r="O253" i="10"/>
  <c r="O252" i="10" s="1"/>
  <c r="O251" i="10" s="1"/>
  <c r="L253" i="10"/>
  <c r="I253" i="10"/>
  <c r="F253" i="10"/>
  <c r="C253" i="10"/>
  <c r="N252" i="10"/>
  <c r="M252" i="10"/>
  <c r="L252" i="10"/>
  <c r="L251" i="10" s="1"/>
  <c r="L230" i="10" s="1"/>
  <c r="K252" i="10"/>
  <c r="J252" i="10"/>
  <c r="H252" i="10"/>
  <c r="H251" i="10" s="1"/>
  <c r="H230" i="10" s="1"/>
  <c r="G252" i="10"/>
  <c r="E252" i="10"/>
  <c r="D252" i="10"/>
  <c r="D251" i="10" s="1"/>
  <c r="D230" i="10" s="1"/>
  <c r="D194" i="10" s="1"/>
  <c r="N251" i="10"/>
  <c r="M251" i="10"/>
  <c r="K251" i="10"/>
  <c r="J251" i="10"/>
  <c r="G251" i="10"/>
  <c r="E251" i="10"/>
  <c r="O250" i="10"/>
  <c r="L250" i="10"/>
  <c r="I250" i="10"/>
  <c r="F250" i="10"/>
  <c r="C250" i="10" s="1"/>
  <c r="O249" i="10"/>
  <c r="O246" i="10" s="1"/>
  <c r="O231" i="10" s="1"/>
  <c r="O230" i="10" s="1"/>
  <c r="L249" i="10"/>
  <c r="I249" i="10"/>
  <c r="F249" i="10"/>
  <c r="C249" i="10"/>
  <c r="O248" i="10"/>
  <c r="L248" i="10"/>
  <c r="I248" i="10"/>
  <c r="F248" i="10"/>
  <c r="C248" i="10" s="1"/>
  <c r="O247" i="10"/>
  <c r="L247" i="10"/>
  <c r="I247" i="10"/>
  <c r="I246" i="10" s="1"/>
  <c r="I231" i="10" s="1"/>
  <c r="F247" i="10"/>
  <c r="N246" i="10"/>
  <c r="M246" i="10"/>
  <c r="L246" i="10"/>
  <c r="K246" i="10"/>
  <c r="J246" i="10"/>
  <c r="H246" i="10"/>
  <c r="G246" i="10"/>
  <c r="F246" i="10"/>
  <c r="E246" i="10"/>
  <c r="D246" i="10"/>
  <c r="O245" i="10"/>
  <c r="L245" i="10"/>
  <c r="I245" i="10"/>
  <c r="F245" i="10"/>
  <c r="C245" i="10"/>
  <c r="O244" i="10"/>
  <c r="L244" i="10"/>
  <c r="I244" i="10"/>
  <c r="F244" i="10"/>
  <c r="C244" i="10" s="1"/>
  <c r="O243" i="10"/>
  <c r="L243" i="10"/>
  <c r="I243" i="10"/>
  <c r="F243" i="10"/>
  <c r="C243" i="10" s="1"/>
  <c r="O242" i="10"/>
  <c r="L242" i="10"/>
  <c r="I242" i="10"/>
  <c r="F242" i="10"/>
  <c r="C242" i="10" s="1"/>
  <c r="O241" i="10"/>
  <c r="L241" i="10"/>
  <c r="I241" i="10"/>
  <c r="F241" i="10"/>
  <c r="C241" i="10"/>
  <c r="O240" i="10"/>
  <c r="L240" i="10"/>
  <c r="I240" i="10"/>
  <c r="F240" i="10"/>
  <c r="C240" i="10" s="1"/>
  <c r="O239" i="10"/>
  <c r="L239" i="10"/>
  <c r="I239" i="10"/>
  <c r="F239" i="10"/>
  <c r="C239" i="10" s="1"/>
  <c r="O238" i="10"/>
  <c r="N238" i="10"/>
  <c r="M238" i="10"/>
  <c r="L238" i="10"/>
  <c r="K238" i="10"/>
  <c r="J238" i="10"/>
  <c r="I238" i="10"/>
  <c r="H238" i="10"/>
  <c r="G238" i="10"/>
  <c r="F238" i="10"/>
  <c r="C238" i="10" s="1"/>
  <c r="E238" i="10"/>
  <c r="D238" i="10"/>
  <c r="O237" i="10"/>
  <c r="L237" i="10"/>
  <c r="I237" i="10"/>
  <c r="F237" i="10"/>
  <c r="C237" i="10"/>
  <c r="O236" i="10"/>
  <c r="L236" i="10"/>
  <c r="I236" i="10"/>
  <c r="F236" i="10"/>
  <c r="C236" i="10" s="1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C235" i="10"/>
  <c r="O234" i="10"/>
  <c r="L234" i="10"/>
  <c r="I234" i="10"/>
  <c r="F234" i="10"/>
  <c r="C234" i="10" s="1"/>
  <c r="O233" i="10"/>
  <c r="N233" i="10"/>
  <c r="M233" i="10"/>
  <c r="L233" i="10"/>
  <c r="K233" i="10"/>
  <c r="J233" i="10"/>
  <c r="I233" i="10"/>
  <c r="H233" i="10"/>
  <c r="G233" i="10"/>
  <c r="F233" i="10"/>
  <c r="C233" i="10" s="1"/>
  <c r="E233" i="10"/>
  <c r="D233" i="10"/>
  <c r="O232" i="10"/>
  <c r="L232" i="10"/>
  <c r="C232" i="10" s="1"/>
  <c r="I232" i="10"/>
  <c r="F232" i="10"/>
  <c r="N231" i="10"/>
  <c r="M231" i="10"/>
  <c r="L231" i="10"/>
  <c r="K231" i="10"/>
  <c r="J231" i="10"/>
  <c r="H231" i="10"/>
  <c r="G231" i="10"/>
  <c r="F231" i="10"/>
  <c r="E231" i="10"/>
  <c r="D231" i="10"/>
  <c r="N230" i="10"/>
  <c r="M230" i="10"/>
  <c r="K230" i="10"/>
  <c r="J230" i="10"/>
  <c r="G230" i="10"/>
  <c r="E230" i="10"/>
  <c r="O229" i="10"/>
  <c r="L229" i="10"/>
  <c r="I229" i="10"/>
  <c r="F229" i="10"/>
  <c r="C229" i="10" s="1"/>
  <c r="O228" i="10"/>
  <c r="O227" i="10" s="1"/>
  <c r="L228" i="10"/>
  <c r="I228" i="10"/>
  <c r="F228" i="10"/>
  <c r="C228" i="10"/>
  <c r="N227" i="10"/>
  <c r="M227" i="10"/>
  <c r="L227" i="10"/>
  <c r="K227" i="10"/>
  <c r="J227" i="10"/>
  <c r="I227" i="10"/>
  <c r="H227" i="10"/>
  <c r="G227" i="10"/>
  <c r="F227" i="10"/>
  <c r="E227" i="10"/>
  <c r="D227" i="10"/>
  <c r="O226" i="10"/>
  <c r="L226" i="10"/>
  <c r="I226" i="10"/>
  <c r="F226" i="10"/>
  <c r="C226" i="10"/>
  <c r="O225" i="10"/>
  <c r="L225" i="10"/>
  <c r="I225" i="10"/>
  <c r="F225" i="10"/>
  <c r="C225" i="10" s="1"/>
  <c r="O224" i="10"/>
  <c r="L224" i="10"/>
  <c r="I224" i="10"/>
  <c r="F224" i="10"/>
  <c r="C224" i="10" s="1"/>
  <c r="O223" i="10"/>
  <c r="L223" i="10"/>
  <c r="I223" i="10"/>
  <c r="F223" i="10"/>
  <c r="C223" i="10" s="1"/>
  <c r="O222" i="10"/>
  <c r="L222" i="10"/>
  <c r="I222" i="10"/>
  <c r="F222" i="10"/>
  <c r="C222" i="10"/>
  <c r="O221" i="10"/>
  <c r="L221" i="10"/>
  <c r="I221" i="10"/>
  <c r="F221" i="10"/>
  <c r="C221" i="10" s="1"/>
  <c r="O220" i="10"/>
  <c r="L220" i="10"/>
  <c r="I220" i="10"/>
  <c r="F220" i="10"/>
  <c r="C220" i="10" s="1"/>
  <c r="O219" i="10"/>
  <c r="L219" i="10"/>
  <c r="I219" i="10"/>
  <c r="F219" i="10"/>
  <c r="C219" i="10" s="1"/>
  <c r="O218" i="10"/>
  <c r="L218" i="10"/>
  <c r="I218" i="10"/>
  <c r="F218" i="10"/>
  <c r="C218" i="10"/>
  <c r="O217" i="10"/>
  <c r="L217" i="10"/>
  <c r="I217" i="10"/>
  <c r="F217" i="10"/>
  <c r="C217" i="10" s="1"/>
  <c r="O216" i="10"/>
  <c r="N216" i="10"/>
  <c r="M216" i="10"/>
  <c r="L216" i="10"/>
  <c r="K216" i="10"/>
  <c r="J216" i="10"/>
  <c r="I216" i="10"/>
  <c r="H216" i="10"/>
  <c r="G216" i="10"/>
  <c r="E216" i="10"/>
  <c r="D216" i="10"/>
  <c r="O215" i="10"/>
  <c r="L215" i="10"/>
  <c r="I215" i="10"/>
  <c r="F215" i="10"/>
  <c r="C215" i="10" s="1"/>
  <c r="O214" i="10"/>
  <c r="L214" i="10"/>
  <c r="I214" i="10"/>
  <c r="F214" i="10"/>
  <c r="C214" i="10"/>
  <c r="O213" i="10"/>
  <c r="L213" i="10"/>
  <c r="I213" i="10"/>
  <c r="F213" i="10"/>
  <c r="C213" i="10" s="1"/>
  <c r="O212" i="10"/>
  <c r="L212" i="10"/>
  <c r="I212" i="10"/>
  <c r="C212" i="10" s="1"/>
  <c r="F212" i="10"/>
  <c r="O211" i="10"/>
  <c r="L211" i="10"/>
  <c r="I211" i="10"/>
  <c r="F211" i="10"/>
  <c r="C211" i="10" s="1"/>
  <c r="O210" i="10"/>
  <c r="L210" i="10"/>
  <c r="I210" i="10"/>
  <c r="F210" i="10"/>
  <c r="C210" i="10"/>
  <c r="O209" i="10"/>
  <c r="L209" i="10"/>
  <c r="I209" i="10"/>
  <c r="F209" i="10"/>
  <c r="C209" i="10" s="1"/>
  <c r="O208" i="10"/>
  <c r="L208" i="10"/>
  <c r="I208" i="10"/>
  <c r="C208" i="10" s="1"/>
  <c r="F208" i="10"/>
  <c r="O207" i="10"/>
  <c r="L207" i="10"/>
  <c r="I207" i="10"/>
  <c r="F207" i="10"/>
  <c r="C207" i="10" s="1"/>
  <c r="O206" i="10"/>
  <c r="O205" i="10" s="1"/>
  <c r="O204" i="10" s="1"/>
  <c r="O195" i="10" s="1"/>
  <c r="O194" i="10" s="1"/>
  <c r="L206" i="10"/>
  <c r="I206" i="10"/>
  <c r="F206" i="10"/>
  <c r="C206" i="10"/>
  <c r="N205" i="10"/>
  <c r="M205" i="10"/>
  <c r="L205" i="10"/>
  <c r="K205" i="10"/>
  <c r="J205" i="10"/>
  <c r="I205" i="10"/>
  <c r="H205" i="10"/>
  <c r="G205" i="10"/>
  <c r="F205" i="10"/>
  <c r="E205" i="10"/>
  <c r="D205" i="10"/>
  <c r="N204" i="10"/>
  <c r="M204" i="10"/>
  <c r="L204" i="10"/>
  <c r="K204" i="10"/>
  <c r="J204" i="10"/>
  <c r="I204" i="10"/>
  <c r="H204" i="10"/>
  <c r="G204" i="10"/>
  <c r="E204" i="10"/>
  <c r="D204" i="10"/>
  <c r="O203" i="10"/>
  <c r="L203" i="10"/>
  <c r="I203" i="10"/>
  <c r="F203" i="10"/>
  <c r="C203" i="10" s="1"/>
  <c r="O202" i="10"/>
  <c r="L202" i="10"/>
  <c r="I202" i="10"/>
  <c r="F202" i="10"/>
  <c r="C202" i="10"/>
  <c r="O201" i="10"/>
  <c r="L201" i="10"/>
  <c r="I201" i="10"/>
  <c r="F201" i="10"/>
  <c r="C201" i="10" s="1"/>
  <c r="O200" i="10"/>
  <c r="L200" i="10"/>
  <c r="I200" i="10"/>
  <c r="F200" i="10"/>
  <c r="C200" i="10" s="1"/>
  <c r="O199" i="10"/>
  <c r="L199" i="10"/>
  <c r="L198" i="10" s="1"/>
  <c r="I199" i="10"/>
  <c r="F199" i="10"/>
  <c r="C199" i="10" s="1"/>
  <c r="O198" i="10"/>
  <c r="N198" i="10"/>
  <c r="M198" i="10"/>
  <c r="K198" i="10"/>
  <c r="J198" i="10"/>
  <c r="I198" i="10"/>
  <c r="H198" i="10"/>
  <c r="G198" i="10"/>
  <c r="F198" i="10"/>
  <c r="E198" i="10"/>
  <c r="D198" i="10"/>
  <c r="O197" i="10"/>
  <c r="L197" i="10"/>
  <c r="I197" i="10"/>
  <c r="F197" i="10"/>
  <c r="C197" i="10" s="1"/>
  <c r="O196" i="10"/>
  <c r="N196" i="10"/>
  <c r="M196" i="10"/>
  <c r="K196" i="10"/>
  <c r="J196" i="10"/>
  <c r="I196" i="10"/>
  <c r="H196" i="10"/>
  <c r="G196" i="10"/>
  <c r="F196" i="10"/>
  <c r="E196" i="10"/>
  <c r="E195" i="10" s="1"/>
  <c r="E194" i="10" s="1"/>
  <c r="D196" i="10"/>
  <c r="N195" i="10"/>
  <c r="M195" i="10"/>
  <c r="K195" i="10"/>
  <c r="J195" i="10"/>
  <c r="I195" i="10"/>
  <c r="H195" i="10"/>
  <c r="G195" i="10"/>
  <c r="D195" i="10"/>
  <c r="O193" i="10"/>
  <c r="L193" i="10"/>
  <c r="L192" i="10" s="1"/>
  <c r="I193" i="10"/>
  <c r="F193" i="10"/>
  <c r="C193" i="10" s="1"/>
  <c r="O192" i="10"/>
  <c r="N192" i="10"/>
  <c r="M192" i="10"/>
  <c r="K192" i="10"/>
  <c r="J192" i="10"/>
  <c r="I192" i="10"/>
  <c r="H192" i="10"/>
  <c r="G192" i="10"/>
  <c r="F192" i="10"/>
  <c r="E192" i="10"/>
  <c r="D192" i="10"/>
  <c r="O191" i="10"/>
  <c r="N191" i="10"/>
  <c r="M191" i="10"/>
  <c r="K191" i="10"/>
  <c r="J191" i="10"/>
  <c r="I191" i="10"/>
  <c r="H191" i="10"/>
  <c r="G191" i="10"/>
  <c r="F191" i="10"/>
  <c r="E191" i="10"/>
  <c r="D191" i="10"/>
  <c r="O190" i="10"/>
  <c r="L190" i="10"/>
  <c r="I190" i="10"/>
  <c r="F190" i="10"/>
  <c r="C190" i="10" s="1"/>
  <c r="O189" i="10"/>
  <c r="L189" i="10"/>
  <c r="I189" i="10"/>
  <c r="F189" i="10"/>
  <c r="C189" i="10" s="1"/>
  <c r="O188" i="10"/>
  <c r="N188" i="10"/>
  <c r="M188" i="10"/>
  <c r="L188" i="10"/>
  <c r="K188" i="10"/>
  <c r="J188" i="10"/>
  <c r="I188" i="10"/>
  <c r="H188" i="10"/>
  <c r="G188" i="10"/>
  <c r="F188" i="10"/>
  <c r="C188" i="10" s="1"/>
  <c r="E188" i="10"/>
  <c r="D188" i="10"/>
  <c r="O187" i="10"/>
  <c r="N187" i="10"/>
  <c r="M187" i="10"/>
  <c r="K187" i="10"/>
  <c r="J187" i="10"/>
  <c r="I187" i="10"/>
  <c r="H187" i="10"/>
  <c r="G187" i="10"/>
  <c r="F187" i="10"/>
  <c r="E187" i="10"/>
  <c r="D187" i="10"/>
  <c r="O186" i="10"/>
  <c r="L186" i="10"/>
  <c r="I186" i="10"/>
  <c r="F186" i="10"/>
  <c r="C186" i="10" s="1"/>
  <c r="O185" i="10"/>
  <c r="L185" i="10"/>
  <c r="I185" i="10"/>
  <c r="F185" i="10"/>
  <c r="C185" i="10" s="1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O183" i="10"/>
  <c r="L183" i="10"/>
  <c r="I183" i="10"/>
  <c r="F183" i="10"/>
  <c r="C183" i="10" s="1"/>
  <c r="O182" i="10"/>
  <c r="L182" i="10"/>
  <c r="I182" i="10"/>
  <c r="F182" i="10"/>
  <c r="C182" i="10" s="1"/>
  <c r="O181" i="10"/>
  <c r="L181" i="10"/>
  <c r="C181" i="10" s="1"/>
  <c r="I181" i="10"/>
  <c r="F181" i="10"/>
  <c r="O180" i="10"/>
  <c r="L180" i="10"/>
  <c r="I180" i="10"/>
  <c r="F180" i="10"/>
  <c r="F179" i="10" s="1"/>
  <c r="C179" i="10" s="1"/>
  <c r="C180" i="10"/>
  <c r="O179" i="10"/>
  <c r="N179" i="10"/>
  <c r="M179" i="10"/>
  <c r="L179" i="10"/>
  <c r="K179" i="10"/>
  <c r="J179" i="10"/>
  <c r="I179" i="10"/>
  <c r="H179" i="10"/>
  <c r="G179" i="10"/>
  <c r="E179" i="10"/>
  <c r="D179" i="10"/>
  <c r="O178" i="10"/>
  <c r="L178" i="10"/>
  <c r="I178" i="10"/>
  <c r="F178" i="10"/>
  <c r="C178" i="10" s="1"/>
  <c r="O177" i="10"/>
  <c r="L177" i="10"/>
  <c r="C177" i="10" s="1"/>
  <c r="I177" i="10"/>
  <c r="F177" i="10"/>
  <c r="O176" i="10"/>
  <c r="O175" i="10" s="1"/>
  <c r="O174" i="10" s="1"/>
  <c r="O173" i="10" s="1"/>
  <c r="L176" i="10"/>
  <c r="I176" i="10"/>
  <c r="F176" i="10"/>
  <c r="F175" i="10" s="1"/>
  <c r="C176" i="10"/>
  <c r="N175" i="10"/>
  <c r="M175" i="10"/>
  <c r="L175" i="10"/>
  <c r="K175" i="10"/>
  <c r="J175" i="10"/>
  <c r="I175" i="10"/>
  <c r="H175" i="10"/>
  <c r="G175" i="10"/>
  <c r="E175" i="10"/>
  <c r="D175" i="10"/>
  <c r="N174" i="10"/>
  <c r="M174" i="10"/>
  <c r="L174" i="10"/>
  <c r="K174" i="10"/>
  <c r="J174" i="10"/>
  <c r="I174" i="10"/>
  <c r="H174" i="10"/>
  <c r="G174" i="10"/>
  <c r="E174" i="10"/>
  <c r="D174" i="10"/>
  <c r="N173" i="10"/>
  <c r="M173" i="10"/>
  <c r="L173" i="10"/>
  <c r="K173" i="10"/>
  <c r="J173" i="10"/>
  <c r="I173" i="10"/>
  <c r="H173" i="10"/>
  <c r="G173" i="10"/>
  <c r="E173" i="10"/>
  <c r="D173" i="10"/>
  <c r="O172" i="10"/>
  <c r="L172" i="10"/>
  <c r="I172" i="10"/>
  <c r="F172" i="10"/>
  <c r="C172" i="10" s="1"/>
  <c r="O171" i="10"/>
  <c r="L171" i="10"/>
  <c r="I171" i="10"/>
  <c r="F171" i="10"/>
  <c r="C171" i="10" s="1"/>
  <c r="O170" i="10"/>
  <c r="L170" i="10"/>
  <c r="I170" i="10"/>
  <c r="F170" i="10"/>
  <c r="C170" i="10" s="1"/>
  <c r="O169" i="10"/>
  <c r="L169" i="10"/>
  <c r="I169" i="10"/>
  <c r="F169" i="10"/>
  <c r="C169" i="10"/>
  <c r="O168" i="10"/>
  <c r="L168" i="10"/>
  <c r="I168" i="10"/>
  <c r="F168" i="10"/>
  <c r="C168" i="10" s="1"/>
  <c r="O167" i="10"/>
  <c r="O166" i="10" s="1"/>
  <c r="O165" i="10" s="1"/>
  <c r="C165" i="10" s="1"/>
  <c r="L167" i="10"/>
  <c r="I167" i="10"/>
  <c r="F167" i="10"/>
  <c r="C167" i="10" s="1"/>
  <c r="N166" i="10"/>
  <c r="M166" i="10"/>
  <c r="L166" i="10"/>
  <c r="K166" i="10"/>
  <c r="J166" i="10"/>
  <c r="I166" i="10"/>
  <c r="H166" i="10"/>
  <c r="G166" i="10"/>
  <c r="F166" i="10"/>
  <c r="C166" i="10" s="1"/>
  <c r="E166" i="10"/>
  <c r="D166" i="10"/>
  <c r="N165" i="10"/>
  <c r="M165" i="10"/>
  <c r="L165" i="10"/>
  <c r="K165" i="10"/>
  <c r="J165" i="10"/>
  <c r="I165" i="10"/>
  <c r="H165" i="10"/>
  <c r="G165" i="10"/>
  <c r="F165" i="10"/>
  <c r="E165" i="10"/>
  <c r="D165" i="10"/>
  <c r="O164" i="10"/>
  <c r="L164" i="10"/>
  <c r="I164" i="10"/>
  <c r="F164" i="10"/>
  <c r="C164" i="10" s="1"/>
  <c r="O163" i="10"/>
  <c r="L163" i="10"/>
  <c r="I163" i="10"/>
  <c r="F163" i="10"/>
  <c r="C163" i="10" s="1"/>
  <c r="O162" i="10"/>
  <c r="L162" i="10"/>
  <c r="I162" i="10"/>
  <c r="F162" i="10"/>
  <c r="C162" i="10" s="1"/>
  <c r="O161" i="10"/>
  <c r="L161" i="10"/>
  <c r="I161" i="10"/>
  <c r="I160" i="10" s="1"/>
  <c r="C160" i="10" s="1"/>
  <c r="F161" i="10"/>
  <c r="C161" i="10"/>
  <c r="O160" i="10"/>
  <c r="N160" i="10"/>
  <c r="M160" i="10"/>
  <c r="L160" i="10"/>
  <c r="K160" i="10"/>
  <c r="J160" i="10"/>
  <c r="H160" i="10"/>
  <c r="G160" i="10"/>
  <c r="F160" i="10"/>
  <c r="E160" i="10"/>
  <c r="D160" i="10"/>
  <c r="O159" i="10"/>
  <c r="L159" i="10"/>
  <c r="I159" i="10"/>
  <c r="F159" i="10"/>
  <c r="C159" i="10" s="1"/>
  <c r="O158" i="10"/>
  <c r="L158" i="10"/>
  <c r="I158" i="10"/>
  <c r="F158" i="10"/>
  <c r="C158" i="10" s="1"/>
  <c r="O157" i="10"/>
  <c r="L157" i="10"/>
  <c r="I157" i="10"/>
  <c r="F157" i="10"/>
  <c r="C157" i="10"/>
  <c r="O156" i="10"/>
  <c r="L156" i="10"/>
  <c r="I156" i="10"/>
  <c r="F156" i="10"/>
  <c r="C156" i="10" s="1"/>
  <c r="O155" i="10"/>
  <c r="L155" i="10"/>
  <c r="I155" i="10"/>
  <c r="F155" i="10"/>
  <c r="C155" i="10" s="1"/>
  <c r="O154" i="10"/>
  <c r="L154" i="10"/>
  <c r="I154" i="10"/>
  <c r="F154" i="10"/>
  <c r="D154" i="10"/>
  <c r="C154" i="10"/>
  <c r="O153" i="10"/>
  <c r="L153" i="10"/>
  <c r="I153" i="10"/>
  <c r="F153" i="10"/>
  <c r="C153" i="10" s="1"/>
  <c r="O152" i="10"/>
  <c r="O151" i="10" s="1"/>
  <c r="L152" i="10"/>
  <c r="I152" i="10"/>
  <c r="F152" i="10"/>
  <c r="C152" i="10" s="1"/>
  <c r="N151" i="10"/>
  <c r="M151" i="10"/>
  <c r="L151" i="10"/>
  <c r="K151" i="10"/>
  <c r="J151" i="10"/>
  <c r="I151" i="10"/>
  <c r="H151" i="10"/>
  <c r="G151" i="10"/>
  <c r="F151" i="10"/>
  <c r="C151" i="10" s="1"/>
  <c r="E151" i="10"/>
  <c r="D151" i="10"/>
  <c r="O150" i="10"/>
  <c r="L150" i="10"/>
  <c r="I150" i="10"/>
  <c r="F150" i="10"/>
  <c r="C150" i="10"/>
  <c r="O149" i="10"/>
  <c r="L149" i="10"/>
  <c r="I149" i="10"/>
  <c r="F149" i="10"/>
  <c r="C149" i="10" s="1"/>
  <c r="O148" i="10"/>
  <c r="L148" i="10"/>
  <c r="I148" i="10"/>
  <c r="F148" i="10"/>
  <c r="C148" i="10" s="1"/>
  <c r="O147" i="10"/>
  <c r="L147" i="10"/>
  <c r="I147" i="10"/>
  <c r="F147" i="10"/>
  <c r="C147" i="10" s="1"/>
  <c r="O146" i="10"/>
  <c r="L146" i="10"/>
  <c r="I146" i="10"/>
  <c r="F146" i="10"/>
  <c r="C146" i="10"/>
  <c r="O145" i="10"/>
  <c r="O144" i="10" s="1"/>
  <c r="L145" i="10"/>
  <c r="I145" i="10"/>
  <c r="F145" i="10"/>
  <c r="N144" i="10"/>
  <c r="M144" i="10"/>
  <c r="L144" i="10"/>
  <c r="K144" i="10"/>
  <c r="J144" i="10"/>
  <c r="I144" i="10"/>
  <c r="H144" i="10"/>
  <c r="G144" i="10"/>
  <c r="E144" i="10"/>
  <c r="D144" i="10"/>
  <c r="O143" i="10"/>
  <c r="O141" i="10" s="1"/>
  <c r="L143" i="10"/>
  <c r="I143" i="10"/>
  <c r="F143" i="10"/>
  <c r="C143" i="10"/>
  <c r="O142" i="10"/>
  <c r="L142" i="10"/>
  <c r="L141" i="10" s="1"/>
  <c r="I142" i="10"/>
  <c r="F142" i="10"/>
  <c r="F141" i="10" s="1"/>
  <c r="C141" i="10" s="1"/>
  <c r="N141" i="10"/>
  <c r="M141" i="10"/>
  <c r="K141" i="10"/>
  <c r="J141" i="10"/>
  <c r="I141" i="10"/>
  <c r="H141" i="10"/>
  <c r="G141" i="10"/>
  <c r="E141" i="10"/>
  <c r="D141" i="10"/>
  <c r="O140" i="10"/>
  <c r="L140" i="10"/>
  <c r="C140" i="10" s="1"/>
  <c r="I140" i="10"/>
  <c r="F140" i="10"/>
  <c r="O139" i="10"/>
  <c r="O136" i="10" s="1"/>
  <c r="L139" i="10"/>
  <c r="I139" i="10"/>
  <c r="F139" i="10"/>
  <c r="C139" i="10"/>
  <c r="O138" i="10"/>
  <c r="L138" i="10"/>
  <c r="I138" i="10"/>
  <c r="F138" i="10"/>
  <c r="C138" i="10" s="1"/>
  <c r="O137" i="10"/>
  <c r="L137" i="10"/>
  <c r="L136" i="10" s="1"/>
  <c r="I137" i="10"/>
  <c r="C137" i="10" s="1"/>
  <c r="F137" i="10"/>
  <c r="N136" i="10"/>
  <c r="M136" i="10"/>
  <c r="K136" i="10"/>
  <c r="J136" i="10"/>
  <c r="H136" i="10"/>
  <c r="G136" i="10"/>
  <c r="F136" i="10"/>
  <c r="E136" i="10"/>
  <c r="D136" i="10"/>
  <c r="O135" i="10"/>
  <c r="L135" i="10"/>
  <c r="I135" i="10"/>
  <c r="D135" i="10"/>
  <c r="F135" i="10" s="1"/>
  <c r="C135" i="10" s="1"/>
  <c r="O134" i="10"/>
  <c r="L134" i="10"/>
  <c r="I134" i="10"/>
  <c r="C134" i="10" s="1"/>
  <c r="F134" i="10"/>
  <c r="O133" i="10"/>
  <c r="L133" i="10"/>
  <c r="C133" i="10" s="1"/>
  <c r="I133" i="10"/>
  <c r="F133" i="10"/>
  <c r="O132" i="10"/>
  <c r="O131" i="10" s="1"/>
  <c r="O130" i="10" s="1"/>
  <c r="L132" i="10"/>
  <c r="I132" i="10"/>
  <c r="D132" i="10"/>
  <c r="F132" i="10" s="1"/>
  <c r="N131" i="10"/>
  <c r="M131" i="10"/>
  <c r="M130" i="10" s="1"/>
  <c r="M75" i="10" s="1"/>
  <c r="M52" i="10" s="1"/>
  <c r="K131" i="10"/>
  <c r="J131" i="10"/>
  <c r="I131" i="10"/>
  <c r="H131" i="10"/>
  <c r="G131" i="10"/>
  <c r="E131" i="10"/>
  <c r="E130" i="10" s="1"/>
  <c r="E75" i="10" s="1"/>
  <c r="E52" i="10" s="1"/>
  <c r="E51" i="10" s="1"/>
  <c r="N130" i="10"/>
  <c r="K130" i="10"/>
  <c r="J130" i="10"/>
  <c r="H130" i="10"/>
  <c r="G130" i="10"/>
  <c r="O129" i="10"/>
  <c r="O128" i="10" s="1"/>
  <c r="L129" i="10"/>
  <c r="I129" i="10"/>
  <c r="F129" i="10"/>
  <c r="C129" i="10"/>
  <c r="N128" i="10"/>
  <c r="M128" i="10"/>
  <c r="L128" i="10"/>
  <c r="K128" i="10"/>
  <c r="J128" i="10"/>
  <c r="I128" i="10"/>
  <c r="H128" i="10"/>
  <c r="G128" i="10"/>
  <c r="F128" i="10"/>
  <c r="E128" i="10"/>
  <c r="D128" i="10"/>
  <c r="O127" i="10"/>
  <c r="L127" i="10"/>
  <c r="I127" i="10"/>
  <c r="D127" i="10"/>
  <c r="F127" i="10" s="1"/>
  <c r="C127" i="10" s="1"/>
  <c r="O126" i="10"/>
  <c r="L126" i="10"/>
  <c r="I126" i="10"/>
  <c r="F126" i="10"/>
  <c r="C126" i="10"/>
  <c r="O125" i="10"/>
  <c r="L125" i="10"/>
  <c r="I125" i="10"/>
  <c r="F125" i="10"/>
  <c r="C125" i="10" s="1"/>
  <c r="O124" i="10"/>
  <c r="L124" i="10"/>
  <c r="I124" i="10"/>
  <c r="C124" i="10" s="1"/>
  <c r="F124" i="10"/>
  <c r="O123" i="10"/>
  <c r="L123" i="10"/>
  <c r="C123" i="10" s="1"/>
  <c r="I123" i="10"/>
  <c r="F123" i="10"/>
  <c r="O122" i="10"/>
  <c r="N122" i="10"/>
  <c r="M122" i="10"/>
  <c r="K122" i="10"/>
  <c r="J122" i="10"/>
  <c r="H122" i="10"/>
  <c r="G122" i="10"/>
  <c r="E122" i="10"/>
  <c r="D122" i="10"/>
  <c r="O121" i="10"/>
  <c r="L121" i="10"/>
  <c r="I121" i="10"/>
  <c r="F121" i="10"/>
  <c r="C121" i="10" s="1"/>
  <c r="O120" i="10"/>
  <c r="L120" i="10"/>
  <c r="I120" i="10"/>
  <c r="C120" i="10" s="1"/>
  <c r="F120" i="10"/>
  <c r="O119" i="10"/>
  <c r="L119" i="10"/>
  <c r="L116" i="10" s="1"/>
  <c r="I119" i="10"/>
  <c r="F119" i="10"/>
  <c r="O118" i="10"/>
  <c r="O116" i="10" s="1"/>
  <c r="L118" i="10"/>
  <c r="I118" i="10"/>
  <c r="D118" i="10"/>
  <c r="D116" i="10" s="1"/>
  <c r="D83" i="10" s="1"/>
  <c r="O117" i="10"/>
  <c r="L117" i="10"/>
  <c r="I117" i="10"/>
  <c r="C117" i="10" s="1"/>
  <c r="F117" i="10"/>
  <c r="N116" i="10"/>
  <c r="M116" i="10"/>
  <c r="K116" i="10"/>
  <c r="J116" i="10"/>
  <c r="H116" i="10"/>
  <c r="G116" i="10"/>
  <c r="E116" i="10"/>
  <c r="O115" i="10"/>
  <c r="O112" i="10" s="1"/>
  <c r="L115" i="10"/>
  <c r="I115" i="10"/>
  <c r="F115" i="10"/>
  <c r="C115" i="10"/>
  <c r="O114" i="10"/>
  <c r="L114" i="10"/>
  <c r="I114" i="10"/>
  <c r="F114" i="10"/>
  <c r="C114" i="10" s="1"/>
  <c r="O113" i="10"/>
  <c r="L113" i="10"/>
  <c r="I113" i="10"/>
  <c r="C113" i="10" s="1"/>
  <c r="F113" i="10"/>
  <c r="N112" i="10"/>
  <c r="M112" i="10"/>
  <c r="L112" i="10"/>
  <c r="K112" i="10"/>
  <c r="J112" i="10"/>
  <c r="H112" i="10"/>
  <c r="G112" i="10"/>
  <c r="F112" i="10"/>
  <c r="E112" i="10"/>
  <c r="D112" i="10"/>
  <c r="O111" i="10"/>
  <c r="L111" i="10"/>
  <c r="I111" i="10"/>
  <c r="F111" i="10"/>
  <c r="C111" i="10"/>
  <c r="O110" i="10"/>
  <c r="L110" i="10"/>
  <c r="I110" i="10"/>
  <c r="F110" i="10"/>
  <c r="C110" i="10" s="1"/>
  <c r="O109" i="10"/>
  <c r="L109" i="10"/>
  <c r="I109" i="10"/>
  <c r="C109" i="10" s="1"/>
  <c r="F109" i="10"/>
  <c r="O108" i="10"/>
  <c r="L108" i="10"/>
  <c r="I108" i="10"/>
  <c r="F108" i="10"/>
  <c r="C108" i="10" s="1"/>
  <c r="O107" i="10"/>
  <c r="L107" i="10"/>
  <c r="I107" i="10"/>
  <c r="F107" i="10"/>
  <c r="C107" i="10"/>
  <c r="O106" i="10"/>
  <c r="L106" i="10"/>
  <c r="I106" i="10"/>
  <c r="F106" i="10"/>
  <c r="C106" i="10" s="1"/>
  <c r="O105" i="10"/>
  <c r="L105" i="10"/>
  <c r="I105" i="10"/>
  <c r="C105" i="10" s="1"/>
  <c r="F105" i="10"/>
  <c r="O104" i="10"/>
  <c r="L104" i="10"/>
  <c r="L103" i="10" s="1"/>
  <c r="I104" i="10"/>
  <c r="F104" i="10"/>
  <c r="C104" i="10" s="1"/>
  <c r="O103" i="10"/>
  <c r="N103" i="10"/>
  <c r="M103" i="10"/>
  <c r="K103" i="10"/>
  <c r="J103" i="10"/>
  <c r="H103" i="10"/>
  <c r="G103" i="10"/>
  <c r="E103" i="10"/>
  <c r="D103" i="10"/>
  <c r="O102" i="10"/>
  <c r="L102" i="10"/>
  <c r="I102" i="10"/>
  <c r="F102" i="10"/>
  <c r="C102" i="10" s="1"/>
  <c r="O101" i="10"/>
  <c r="L101" i="10"/>
  <c r="I101" i="10"/>
  <c r="F101" i="10"/>
  <c r="C101" i="10" s="1"/>
  <c r="O100" i="10"/>
  <c r="L100" i="10"/>
  <c r="I100" i="10"/>
  <c r="F100" i="10"/>
  <c r="C100" i="10" s="1"/>
  <c r="O99" i="10"/>
  <c r="L99" i="10"/>
  <c r="I99" i="10"/>
  <c r="F99" i="10"/>
  <c r="C99" i="10"/>
  <c r="O98" i="10"/>
  <c r="L98" i="10"/>
  <c r="I98" i="10"/>
  <c r="F98" i="10"/>
  <c r="C98" i="10" s="1"/>
  <c r="O97" i="10"/>
  <c r="L97" i="10"/>
  <c r="I97" i="10"/>
  <c r="C97" i="10" s="1"/>
  <c r="F97" i="10"/>
  <c r="O96" i="10"/>
  <c r="O95" i="10" s="1"/>
  <c r="O83" i="10" s="1"/>
  <c r="O75" i="10" s="1"/>
  <c r="L96" i="10"/>
  <c r="I96" i="10"/>
  <c r="D96" i="10"/>
  <c r="F96" i="10" s="1"/>
  <c r="N95" i="10"/>
  <c r="M95" i="10"/>
  <c r="L95" i="10"/>
  <c r="K95" i="10"/>
  <c r="J95" i="10"/>
  <c r="I95" i="10"/>
  <c r="H95" i="10"/>
  <c r="G95" i="10"/>
  <c r="E95" i="10"/>
  <c r="D95" i="10"/>
  <c r="O94" i="10"/>
  <c r="L94" i="10"/>
  <c r="I94" i="10"/>
  <c r="F94" i="10"/>
  <c r="C94" i="10" s="1"/>
  <c r="O93" i="10"/>
  <c r="L93" i="10"/>
  <c r="C93" i="10" s="1"/>
  <c r="I93" i="10"/>
  <c r="F93" i="10"/>
  <c r="O92" i="10"/>
  <c r="L92" i="10"/>
  <c r="I92" i="10"/>
  <c r="F92" i="10"/>
  <c r="C92" i="10"/>
  <c r="O91" i="10"/>
  <c r="L91" i="10"/>
  <c r="I91" i="10"/>
  <c r="F91" i="10"/>
  <c r="C91" i="10" s="1"/>
  <c r="O90" i="10"/>
  <c r="L90" i="10"/>
  <c r="L89" i="10" s="1"/>
  <c r="I90" i="10"/>
  <c r="C90" i="10" s="1"/>
  <c r="F90" i="10"/>
  <c r="O89" i="10"/>
  <c r="N89" i="10"/>
  <c r="M89" i="10"/>
  <c r="K89" i="10"/>
  <c r="J89" i="10"/>
  <c r="H89" i="10"/>
  <c r="G89" i="10"/>
  <c r="F89" i="10"/>
  <c r="E89" i="10"/>
  <c r="D89" i="10"/>
  <c r="O88" i="10"/>
  <c r="L88" i="10"/>
  <c r="I88" i="10"/>
  <c r="F88" i="10"/>
  <c r="C88" i="10"/>
  <c r="O87" i="10"/>
  <c r="L87" i="10"/>
  <c r="I87" i="10"/>
  <c r="F87" i="10"/>
  <c r="C87" i="10" s="1"/>
  <c r="O86" i="10"/>
  <c r="L86" i="10"/>
  <c r="I86" i="10"/>
  <c r="C86" i="10" s="1"/>
  <c r="F86" i="10"/>
  <c r="O85" i="10"/>
  <c r="L85" i="10"/>
  <c r="C85" i="10" s="1"/>
  <c r="I85" i="10"/>
  <c r="F85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N83" i="10"/>
  <c r="M83" i="10"/>
  <c r="K83" i="10"/>
  <c r="J83" i="10"/>
  <c r="H83" i="10"/>
  <c r="G83" i="10"/>
  <c r="E83" i="10"/>
  <c r="O82" i="10"/>
  <c r="L82" i="10"/>
  <c r="I82" i="10"/>
  <c r="C82" i="10" s="1"/>
  <c r="F82" i="10"/>
  <c r="O81" i="10"/>
  <c r="L81" i="10"/>
  <c r="I81" i="10"/>
  <c r="F81" i="10"/>
  <c r="C81" i="10" s="1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O79" i="10"/>
  <c r="L79" i="10"/>
  <c r="I79" i="10"/>
  <c r="F79" i="10"/>
  <c r="C79" i="10" s="1"/>
  <c r="O78" i="10"/>
  <c r="L78" i="10"/>
  <c r="I78" i="10"/>
  <c r="C78" i="10" s="1"/>
  <c r="F78" i="10"/>
  <c r="O77" i="10"/>
  <c r="N77" i="10"/>
  <c r="N76" i="10" s="1"/>
  <c r="N75" i="10" s="1"/>
  <c r="N52" i="10" s="1"/>
  <c r="N51" i="10" s="1"/>
  <c r="N50" i="10" s="1"/>
  <c r="M77" i="10"/>
  <c r="L77" i="10"/>
  <c r="K77" i="10"/>
  <c r="J77" i="10"/>
  <c r="H77" i="10"/>
  <c r="G77" i="10"/>
  <c r="F77" i="10"/>
  <c r="E77" i="10"/>
  <c r="D77" i="10"/>
  <c r="O76" i="10"/>
  <c r="M76" i="10"/>
  <c r="L76" i="10"/>
  <c r="K76" i="10"/>
  <c r="J76" i="10"/>
  <c r="H76" i="10"/>
  <c r="G76" i="10"/>
  <c r="F76" i="10"/>
  <c r="E76" i="10"/>
  <c r="D76" i="10"/>
  <c r="K75" i="10"/>
  <c r="J75" i="10"/>
  <c r="H75" i="10"/>
  <c r="G75" i="10"/>
  <c r="O74" i="10"/>
  <c r="L74" i="10"/>
  <c r="I74" i="10"/>
  <c r="F74" i="10"/>
  <c r="C74" i="10" s="1"/>
  <c r="O73" i="10"/>
  <c r="L73" i="10"/>
  <c r="I73" i="10"/>
  <c r="F73" i="10"/>
  <c r="C73" i="10" s="1"/>
  <c r="O72" i="10"/>
  <c r="L72" i="10"/>
  <c r="I72" i="10"/>
  <c r="F72" i="10"/>
  <c r="C72" i="10"/>
  <c r="O71" i="10"/>
  <c r="L71" i="10"/>
  <c r="I71" i="10"/>
  <c r="F71" i="10"/>
  <c r="C71" i="10" s="1"/>
  <c r="O70" i="10"/>
  <c r="L70" i="10"/>
  <c r="I70" i="10"/>
  <c r="F70" i="10"/>
  <c r="C70" i="10" s="1"/>
  <c r="O69" i="10"/>
  <c r="N69" i="10"/>
  <c r="M69" i="10"/>
  <c r="L69" i="10"/>
  <c r="K69" i="10"/>
  <c r="J69" i="10"/>
  <c r="I69" i="10"/>
  <c r="H69" i="10"/>
  <c r="G69" i="10"/>
  <c r="F69" i="10"/>
  <c r="C69" i="10" s="1"/>
  <c r="E69" i="10"/>
  <c r="D69" i="10"/>
  <c r="O68" i="10"/>
  <c r="L68" i="10"/>
  <c r="I68" i="10"/>
  <c r="D68" i="10"/>
  <c r="F68" i="10" s="1"/>
  <c r="O67" i="10"/>
  <c r="N67" i="10"/>
  <c r="M67" i="10"/>
  <c r="L67" i="10"/>
  <c r="K67" i="10"/>
  <c r="J67" i="10"/>
  <c r="I67" i="10"/>
  <c r="H67" i="10"/>
  <c r="G67" i="10"/>
  <c r="E67" i="10"/>
  <c r="D67" i="10"/>
  <c r="O66" i="10"/>
  <c r="L66" i="10"/>
  <c r="I66" i="10"/>
  <c r="F66" i="10"/>
  <c r="C66" i="10" s="1"/>
  <c r="D66" i="10"/>
  <c r="O65" i="10"/>
  <c r="L65" i="10"/>
  <c r="I65" i="10"/>
  <c r="F65" i="10"/>
  <c r="C65" i="10"/>
  <c r="O64" i="10"/>
  <c r="L64" i="10"/>
  <c r="I64" i="10"/>
  <c r="F64" i="10"/>
  <c r="C64" i="10" s="1"/>
  <c r="O63" i="10"/>
  <c r="L63" i="10"/>
  <c r="I63" i="10"/>
  <c r="F63" i="10"/>
  <c r="C63" i="10" s="1"/>
  <c r="O62" i="10"/>
  <c r="L62" i="10"/>
  <c r="I62" i="10"/>
  <c r="C62" i="10" s="1"/>
  <c r="F62" i="10"/>
  <c r="O61" i="10"/>
  <c r="L61" i="10"/>
  <c r="I61" i="10"/>
  <c r="F61" i="10"/>
  <c r="C61" i="10"/>
  <c r="O60" i="10"/>
  <c r="L60" i="10"/>
  <c r="I60" i="10"/>
  <c r="F60" i="10"/>
  <c r="C60" i="10" s="1"/>
  <c r="O59" i="10"/>
  <c r="L59" i="10"/>
  <c r="L58" i="10" s="1"/>
  <c r="L54" i="10" s="1"/>
  <c r="L53" i="10" s="1"/>
  <c r="I59" i="10"/>
  <c r="I58" i="10" s="1"/>
  <c r="I54" i="10" s="1"/>
  <c r="I53" i="10" s="1"/>
  <c r="F59" i="10"/>
  <c r="C59" i="10" s="1"/>
  <c r="O58" i="10"/>
  <c r="N58" i="10"/>
  <c r="M58" i="10"/>
  <c r="K58" i="10"/>
  <c r="J58" i="10"/>
  <c r="H58" i="10"/>
  <c r="G58" i="10"/>
  <c r="F58" i="10"/>
  <c r="E58" i="10"/>
  <c r="D58" i="10"/>
  <c r="O57" i="10"/>
  <c r="L57" i="10"/>
  <c r="I57" i="10"/>
  <c r="F57" i="10"/>
  <c r="C57" i="10"/>
  <c r="O56" i="10"/>
  <c r="O55" i="10" s="1"/>
  <c r="O54" i="10" s="1"/>
  <c r="O53" i="10" s="1"/>
  <c r="L56" i="10"/>
  <c r="I56" i="10"/>
  <c r="F56" i="10"/>
  <c r="C56" i="10" s="1"/>
  <c r="N55" i="10"/>
  <c r="M55" i="10"/>
  <c r="L55" i="10"/>
  <c r="K55" i="10"/>
  <c r="J55" i="10"/>
  <c r="I55" i="10"/>
  <c r="H55" i="10"/>
  <c r="G55" i="10"/>
  <c r="E55" i="10"/>
  <c r="D55" i="10"/>
  <c r="N54" i="10"/>
  <c r="M54" i="10"/>
  <c r="K54" i="10"/>
  <c r="J54" i="10"/>
  <c r="H54" i="10"/>
  <c r="G54" i="10"/>
  <c r="E54" i="10"/>
  <c r="D54" i="10"/>
  <c r="N53" i="10"/>
  <c r="M53" i="10"/>
  <c r="K53" i="10"/>
  <c r="J53" i="10"/>
  <c r="H53" i="10"/>
  <c r="G53" i="10"/>
  <c r="E53" i="10"/>
  <c r="D53" i="10"/>
  <c r="K52" i="10"/>
  <c r="J52" i="10"/>
  <c r="H52" i="10"/>
  <c r="G52" i="10"/>
  <c r="K51" i="10"/>
  <c r="J51" i="10"/>
  <c r="G51" i="10"/>
  <c r="G287" i="10" s="1"/>
  <c r="K50" i="10"/>
  <c r="J50" i="10"/>
  <c r="G50" i="10"/>
  <c r="O47" i="10"/>
  <c r="C47" i="10" s="1"/>
  <c r="O46" i="10"/>
  <c r="C46" i="10" s="1"/>
  <c r="N45" i="10"/>
  <c r="M45" i="10"/>
  <c r="L44" i="10"/>
  <c r="I44" i="10"/>
  <c r="I43" i="10" s="1"/>
  <c r="C43" i="10" s="1"/>
  <c r="F44" i="10"/>
  <c r="C44" i="10" s="1"/>
  <c r="L43" i="10"/>
  <c r="K43" i="10"/>
  <c r="J43" i="10"/>
  <c r="H43" i="10"/>
  <c r="G43" i="10"/>
  <c r="F43" i="10"/>
  <c r="E43" i="10"/>
  <c r="D43" i="10"/>
  <c r="F42" i="10"/>
  <c r="C42" i="10" s="1"/>
  <c r="E41" i="10"/>
  <c r="D41" i="10"/>
  <c r="L40" i="10"/>
  <c r="C40" i="10"/>
  <c r="L39" i="10"/>
  <c r="C39" i="10" s="1"/>
  <c r="L38" i="10"/>
  <c r="C38" i="10"/>
  <c r="L37" i="10"/>
  <c r="C37" i="10" s="1"/>
  <c r="K36" i="10"/>
  <c r="J36" i="10"/>
  <c r="L35" i="10"/>
  <c r="C35" i="10"/>
  <c r="L34" i="10"/>
  <c r="C34" i="10" s="1"/>
  <c r="K33" i="10"/>
  <c r="J33" i="10"/>
  <c r="L32" i="10"/>
  <c r="C32" i="10"/>
  <c r="L31" i="10"/>
  <c r="K31" i="10"/>
  <c r="J31" i="10"/>
  <c r="C31" i="10"/>
  <c r="L30" i="10"/>
  <c r="C30" i="10" s="1"/>
  <c r="L29" i="10"/>
  <c r="C29" i="10"/>
  <c r="L28" i="10"/>
  <c r="C28" i="10" s="1"/>
  <c r="K27" i="10"/>
  <c r="J27" i="10"/>
  <c r="K26" i="10"/>
  <c r="K287" i="10" s="1"/>
  <c r="J26" i="10"/>
  <c r="J287" i="10" s="1"/>
  <c r="F25" i="10"/>
  <c r="C25" i="10"/>
  <c r="I24" i="10"/>
  <c r="O23" i="10"/>
  <c r="O21" i="10" s="1"/>
  <c r="L23" i="10"/>
  <c r="I23" i="10"/>
  <c r="F23" i="10"/>
  <c r="C23" i="10" s="1"/>
  <c r="O22" i="10"/>
  <c r="L22" i="10"/>
  <c r="L21" i="10" s="1"/>
  <c r="I22" i="10"/>
  <c r="F22" i="10"/>
  <c r="C22" i="10" s="1"/>
  <c r="N21" i="10"/>
  <c r="N289" i="10" s="1"/>
  <c r="N288" i="10" s="1"/>
  <c r="M21" i="10"/>
  <c r="M289" i="10" s="1"/>
  <c r="M288" i="10" s="1"/>
  <c r="K21" i="10"/>
  <c r="K289" i="10" s="1"/>
  <c r="K288" i="10" s="1"/>
  <c r="J21" i="10"/>
  <c r="J289" i="10" s="1"/>
  <c r="J288" i="10" s="1"/>
  <c r="I21" i="10"/>
  <c r="I289" i="10" s="1"/>
  <c r="H21" i="10"/>
  <c r="H289" i="10" s="1"/>
  <c r="H288" i="10" s="1"/>
  <c r="G21" i="10"/>
  <c r="G289" i="10" s="1"/>
  <c r="G288" i="10" s="1"/>
  <c r="F21" i="10"/>
  <c r="F289" i="10" s="1"/>
  <c r="E21" i="10"/>
  <c r="E289" i="10" s="1"/>
  <c r="E288" i="10" s="1"/>
  <c r="D21" i="10"/>
  <c r="D289" i="10" s="1"/>
  <c r="D288" i="10" s="1"/>
  <c r="N20" i="10"/>
  <c r="M20" i="10"/>
  <c r="K20" i="10"/>
  <c r="J20" i="10"/>
  <c r="H20" i="10"/>
  <c r="G20" i="10"/>
  <c r="O298" i="9"/>
  <c r="L298" i="9"/>
  <c r="I298" i="9"/>
  <c r="F298" i="9"/>
  <c r="C298" i="9" s="1"/>
  <c r="O297" i="9"/>
  <c r="L297" i="9"/>
  <c r="I297" i="9"/>
  <c r="F297" i="9"/>
  <c r="C297" i="9" s="1"/>
  <c r="O296" i="9"/>
  <c r="L296" i="9"/>
  <c r="I296" i="9"/>
  <c r="F296" i="9"/>
  <c r="C296" i="9" s="1"/>
  <c r="O295" i="9"/>
  <c r="L295" i="9"/>
  <c r="I295" i="9"/>
  <c r="F295" i="9"/>
  <c r="C295" i="9"/>
  <c r="O294" i="9"/>
  <c r="L294" i="9"/>
  <c r="I294" i="9"/>
  <c r="F294" i="9"/>
  <c r="C294" i="9" s="1"/>
  <c r="O293" i="9"/>
  <c r="L293" i="9"/>
  <c r="I293" i="9"/>
  <c r="F293" i="9"/>
  <c r="C293" i="9" s="1"/>
  <c r="O292" i="9"/>
  <c r="L292" i="9"/>
  <c r="I292" i="9"/>
  <c r="F292" i="9"/>
  <c r="C292" i="9" s="1"/>
  <c r="O291" i="9"/>
  <c r="O290" i="9" s="1"/>
  <c r="C290" i="9" s="1"/>
  <c r="L291" i="9"/>
  <c r="I291" i="9"/>
  <c r="F291" i="9"/>
  <c r="C291" i="9"/>
  <c r="N290" i="9"/>
  <c r="M290" i="9"/>
  <c r="L290" i="9"/>
  <c r="K290" i="9"/>
  <c r="J290" i="9"/>
  <c r="I290" i="9"/>
  <c r="H290" i="9"/>
  <c r="G290" i="9"/>
  <c r="F290" i="9"/>
  <c r="E290" i="9"/>
  <c r="D290" i="9"/>
  <c r="O285" i="9"/>
  <c r="L285" i="9"/>
  <c r="I285" i="9"/>
  <c r="F285" i="9"/>
  <c r="C285" i="9" s="1"/>
  <c r="O284" i="9"/>
  <c r="L284" i="9"/>
  <c r="I284" i="9"/>
  <c r="F284" i="9"/>
  <c r="C284" i="9"/>
  <c r="O283" i="9"/>
  <c r="N283" i="9"/>
  <c r="M283" i="9"/>
  <c r="L283" i="9"/>
  <c r="K283" i="9"/>
  <c r="J283" i="9"/>
  <c r="I283" i="9"/>
  <c r="H283" i="9"/>
  <c r="G283" i="9"/>
  <c r="F283" i="9"/>
  <c r="E283" i="9"/>
  <c r="D283" i="9"/>
  <c r="C283" i="9"/>
  <c r="O282" i="9"/>
  <c r="L282" i="9"/>
  <c r="I282" i="9"/>
  <c r="F282" i="9"/>
  <c r="C282" i="9" s="1"/>
  <c r="O281" i="9"/>
  <c r="N281" i="9"/>
  <c r="M281" i="9"/>
  <c r="L281" i="9"/>
  <c r="K281" i="9"/>
  <c r="J281" i="9"/>
  <c r="I281" i="9"/>
  <c r="H281" i="9"/>
  <c r="G281" i="9"/>
  <c r="F281" i="9"/>
  <c r="C281" i="9" s="1"/>
  <c r="E281" i="9"/>
  <c r="D281" i="9"/>
  <c r="O280" i="9"/>
  <c r="L280" i="9"/>
  <c r="I280" i="9"/>
  <c r="F280" i="9"/>
  <c r="C280" i="9"/>
  <c r="O279" i="9"/>
  <c r="L279" i="9"/>
  <c r="I279" i="9"/>
  <c r="F279" i="9"/>
  <c r="C279" i="9" s="1"/>
  <c r="O278" i="9"/>
  <c r="L278" i="9"/>
  <c r="I278" i="9"/>
  <c r="F278" i="9"/>
  <c r="C278" i="9" s="1"/>
  <c r="O277" i="9"/>
  <c r="L277" i="9"/>
  <c r="I277" i="9"/>
  <c r="F277" i="9"/>
  <c r="C277" i="9" s="1"/>
  <c r="O276" i="9"/>
  <c r="N276" i="9"/>
  <c r="M276" i="9"/>
  <c r="L276" i="9"/>
  <c r="K276" i="9"/>
  <c r="J276" i="9"/>
  <c r="I276" i="9"/>
  <c r="H276" i="9"/>
  <c r="G276" i="9"/>
  <c r="F276" i="9"/>
  <c r="E276" i="9"/>
  <c r="D276" i="9"/>
  <c r="C276" i="9"/>
  <c r="O275" i="9"/>
  <c r="L275" i="9"/>
  <c r="I275" i="9"/>
  <c r="F275" i="9"/>
  <c r="C275" i="9" s="1"/>
  <c r="O274" i="9"/>
  <c r="L274" i="9"/>
  <c r="I274" i="9"/>
  <c r="F274" i="9"/>
  <c r="C274" i="9"/>
  <c r="O273" i="9"/>
  <c r="L273" i="9"/>
  <c r="L272" i="9" s="1"/>
  <c r="I273" i="9"/>
  <c r="F273" i="9"/>
  <c r="C273" i="9" s="1"/>
  <c r="O272" i="9"/>
  <c r="N272" i="9"/>
  <c r="M272" i="9"/>
  <c r="K272" i="9"/>
  <c r="J272" i="9"/>
  <c r="I272" i="9"/>
  <c r="H272" i="9"/>
  <c r="G272" i="9"/>
  <c r="F272" i="9"/>
  <c r="E272" i="9"/>
  <c r="D272" i="9"/>
  <c r="O271" i="9"/>
  <c r="L271" i="9"/>
  <c r="I271" i="9"/>
  <c r="F271" i="9"/>
  <c r="C271" i="9" s="1"/>
  <c r="O270" i="9"/>
  <c r="N270" i="9"/>
  <c r="M270" i="9"/>
  <c r="K270" i="9"/>
  <c r="J270" i="9"/>
  <c r="I270" i="9"/>
  <c r="H270" i="9"/>
  <c r="G270" i="9"/>
  <c r="F270" i="9"/>
  <c r="E270" i="9"/>
  <c r="D270" i="9"/>
  <c r="O269" i="9"/>
  <c r="N269" i="9"/>
  <c r="M269" i="9"/>
  <c r="K269" i="9"/>
  <c r="J269" i="9"/>
  <c r="I269" i="9"/>
  <c r="H269" i="9"/>
  <c r="G269" i="9"/>
  <c r="F269" i="9"/>
  <c r="E269" i="9"/>
  <c r="D269" i="9"/>
  <c r="O268" i="9"/>
  <c r="L268" i="9"/>
  <c r="I268" i="9"/>
  <c r="F268" i="9"/>
  <c r="C268" i="9" s="1"/>
  <c r="O267" i="9"/>
  <c r="L267" i="9"/>
  <c r="I267" i="9"/>
  <c r="F267" i="9"/>
  <c r="C267" i="9" s="1"/>
  <c r="O266" i="9"/>
  <c r="L266" i="9"/>
  <c r="I266" i="9"/>
  <c r="I264" i="9" s="1"/>
  <c r="F266" i="9"/>
  <c r="C266" i="9" s="1"/>
  <c r="O265" i="9"/>
  <c r="L265" i="9"/>
  <c r="C265" i="9" s="1"/>
  <c r="I265" i="9"/>
  <c r="F265" i="9"/>
  <c r="O264" i="9"/>
  <c r="N264" i="9"/>
  <c r="M264" i="9"/>
  <c r="K264" i="9"/>
  <c r="J264" i="9"/>
  <c r="H264" i="9"/>
  <c r="G264" i="9"/>
  <c r="E264" i="9"/>
  <c r="D264" i="9"/>
  <c r="O263" i="9"/>
  <c r="L263" i="9"/>
  <c r="I263" i="9"/>
  <c r="F263" i="9"/>
  <c r="C263" i="9" s="1"/>
  <c r="O262" i="9"/>
  <c r="L262" i="9"/>
  <c r="I262" i="9"/>
  <c r="I260" i="9" s="1"/>
  <c r="I259" i="9" s="1"/>
  <c r="F262" i="9"/>
  <c r="C262" i="9" s="1"/>
  <c r="O261" i="9"/>
  <c r="L261" i="9"/>
  <c r="C261" i="9" s="1"/>
  <c r="I261" i="9"/>
  <c r="F261" i="9"/>
  <c r="O260" i="9"/>
  <c r="O259" i="9" s="1"/>
  <c r="N260" i="9"/>
  <c r="M260" i="9"/>
  <c r="K260" i="9"/>
  <c r="K259" i="9" s="1"/>
  <c r="J260" i="9"/>
  <c r="H260" i="9"/>
  <c r="G260" i="9"/>
  <c r="G259" i="9" s="1"/>
  <c r="E260" i="9"/>
  <c r="D260" i="9"/>
  <c r="N259" i="9"/>
  <c r="M259" i="9"/>
  <c r="J259" i="9"/>
  <c r="H259" i="9"/>
  <c r="E259" i="9"/>
  <c r="D259" i="9"/>
  <c r="O258" i="9"/>
  <c r="L258" i="9"/>
  <c r="I258" i="9"/>
  <c r="F258" i="9"/>
  <c r="C258" i="9" s="1"/>
  <c r="O257" i="9"/>
  <c r="L257" i="9"/>
  <c r="C257" i="9" s="1"/>
  <c r="I257" i="9"/>
  <c r="F257" i="9"/>
  <c r="O256" i="9"/>
  <c r="L256" i="9"/>
  <c r="I256" i="9"/>
  <c r="F256" i="9"/>
  <c r="C256" i="9"/>
  <c r="O255" i="9"/>
  <c r="L255" i="9"/>
  <c r="I255" i="9"/>
  <c r="F255" i="9"/>
  <c r="C255" i="9" s="1"/>
  <c r="O254" i="9"/>
  <c r="L254" i="9"/>
  <c r="I254" i="9"/>
  <c r="I252" i="9" s="1"/>
  <c r="I251" i="9" s="1"/>
  <c r="F254" i="9"/>
  <c r="C254" i="9" s="1"/>
  <c r="O253" i="9"/>
  <c r="L253" i="9"/>
  <c r="C253" i="9" s="1"/>
  <c r="I253" i="9"/>
  <c r="F253" i="9"/>
  <c r="O252" i="9"/>
  <c r="O251" i="9" s="1"/>
  <c r="N252" i="9"/>
  <c r="M252" i="9"/>
  <c r="K252" i="9"/>
  <c r="K251" i="9" s="1"/>
  <c r="K230" i="9" s="1"/>
  <c r="J252" i="9"/>
  <c r="H252" i="9"/>
  <c r="G252" i="9"/>
  <c r="G251" i="9" s="1"/>
  <c r="G230" i="9" s="1"/>
  <c r="E252" i="9"/>
  <c r="D252" i="9"/>
  <c r="N251" i="9"/>
  <c r="M251" i="9"/>
  <c r="J251" i="9"/>
  <c r="H251" i="9"/>
  <c r="E251" i="9"/>
  <c r="D251" i="9"/>
  <c r="O250" i="9"/>
  <c r="L250" i="9"/>
  <c r="I250" i="9"/>
  <c r="F250" i="9"/>
  <c r="C250" i="9" s="1"/>
  <c r="O249" i="9"/>
  <c r="L249" i="9"/>
  <c r="C249" i="9" s="1"/>
  <c r="I249" i="9"/>
  <c r="F249" i="9"/>
  <c r="O248" i="9"/>
  <c r="O246" i="9" s="1"/>
  <c r="L248" i="9"/>
  <c r="I248" i="9"/>
  <c r="F248" i="9"/>
  <c r="C248" i="9"/>
  <c r="O247" i="9"/>
  <c r="L247" i="9"/>
  <c r="I247" i="9"/>
  <c r="F247" i="9"/>
  <c r="F246" i="9" s="1"/>
  <c r="N246" i="9"/>
  <c r="M246" i="9"/>
  <c r="K246" i="9"/>
  <c r="J246" i="9"/>
  <c r="I246" i="9"/>
  <c r="H246" i="9"/>
  <c r="G246" i="9"/>
  <c r="E246" i="9"/>
  <c r="D246" i="9"/>
  <c r="O245" i="9"/>
  <c r="L245" i="9"/>
  <c r="C245" i="9" s="1"/>
  <c r="I245" i="9"/>
  <c r="F245" i="9"/>
  <c r="O244" i="9"/>
  <c r="L244" i="9"/>
  <c r="I244" i="9"/>
  <c r="F244" i="9"/>
  <c r="C244" i="9"/>
  <c r="O243" i="9"/>
  <c r="L243" i="9"/>
  <c r="I243" i="9"/>
  <c r="F243" i="9"/>
  <c r="C243" i="9" s="1"/>
  <c r="O242" i="9"/>
  <c r="L242" i="9"/>
  <c r="I242" i="9"/>
  <c r="C242" i="9" s="1"/>
  <c r="F242" i="9"/>
  <c r="O241" i="9"/>
  <c r="L241" i="9"/>
  <c r="C241" i="9" s="1"/>
  <c r="I241" i="9"/>
  <c r="F241" i="9"/>
  <c r="O240" i="9"/>
  <c r="O238" i="9" s="1"/>
  <c r="L240" i="9"/>
  <c r="I240" i="9"/>
  <c r="F240" i="9"/>
  <c r="C240" i="9"/>
  <c r="O239" i="9"/>
  <c r="L239" i="9"/>
  <c r="I239" i="9"/>
  <c r="F239" i="9"/>
  <c r="F238" i="9" s="1"/>
  <c r="N238" i="9"/>
  <c r="M238" i="9"/>
  <c r="M231" i="9" s="1"/>
  <c r="M230" i="9" s="1"/>
  <c r="K238" i="9"/>
  <c r="J238" i="9"/>
  <c r="I238" i="9"/>
  <c r="H238" i="9"/>
  <c r="G238" i="9"/>
  <c r="E238" i="9"/>
  <c r="E231" i="9" s="1"/>
  <c r="E230" i="9" s="1"/>
  <c r="D238" i="9"/>
  <c r="O237" i="9"/>
  <c r="L237" i="9"/>
  <c r="C237" i="9" s="1"/>
  <c r="I237" i="9"/>
  <c r="F237" i="9"/>
  <c r="O236" i="9"/>
  <c r="O235" i="9" s="1"/>
  <c r="L236" i="9"/>
  <c r="I236" i="9"/>
  <c r="F236" i="9"/>
  <c r="F235" i="9" s="1"/>
  <c r="C236" i="9"/>
  <c r="N235" i="9"/>
  <c r="M235" i="9"/>
  <c r="L235" i="9"/>
  <c r="K235" i="9"/>
  <c r="J235" i="9"/>
  <c r="I235" i="9"/>
  <c r="H235" i="9"/>
  <c r="G235" i="9"/>
  <c r="E235" i="9"/>
  <c r="D235" i="9"/>
  <c r="O234" i="9"/>
  <c r="L234" i="9"/>
  <c r="L233" i="9" s="1"/>
  <c r="I234" i="9"/>
  <c r="I233" i="9" s="1"/>
  <c r="I231" i="9" s="1"/>
  <c r="F234" i="9"/>
  <c r="C234" i="9" s="1"/>
  <c r="O233" i="9"/>
  <c r="N233" i="9"/>
  <c r="N231" i="9" s="1"/>
  <c r="N230" i="9" s="1"/>
  <c r="M233" i="9"/>
  <c r="K233" i="9"/>
  <c r="J233" i="9"/>
  <c r="J231" i="9" s="1"/>
  <c r="J230" i="9" s="1"/>
  <c r="H233" i="9"/>
  <c r="G233" i="9"/>
  <c r="F233" i="9"/>
  <c r="F231" i="9" s="1"/>
  <c r="E233" i="9"/>
  <c r="D233" i="9"/>
  <c r="O232" i="9"/>
  <c r="L232" i="9"/>
  <c r="I232" i="9"/>
  <c r="F232" i="9"/>
  <c r="C232" i="9"/>
  <c r="K231" i="9"/>
  <c r="H231" i="9"/>
  <c r="H230" i="9" s="1"/>
  <c r="G231" i="9"/>
  <c r="D231" i="9"/>
  <c r="D230" i="9" s="1"/>
  <c r="O229" i="9"/>
  <c r="L229" i="9"/>
  <c r="I229" i="9"/>
  <c r="F229" i="9"/>
  <c r="C229" i="9" s="1"/>
  <c r="O228" i="9"/>
  <c r="O227" i="9" s="1"/>
  <c r="L228" i="9"/>
  <c r="I228" i="9"/>
  <c r="F228" i="9"/>
  <c r="C228" i="9"/>
  <c r="N227" i="9"/>
  <c r="M227" i="9"/>
  <c r="L227" i="9"/>
  <c r="K227" i="9"/>
  <c r="J227" i="9"/>
  <c r="I227" i="9"/>
  <c r="H227" i="9"/>
  <c r="H204" i="9" s="1"/>
  <c r="H195" i="9" s="1"/>
  <c r="H194" i="9" s="1"/>
  <c r="G227" i="9"/>
  <c r="F227" i="9"/>
  <c r="E227" i="9"/>
  <c r="D227" i="9"/>
  <c r="D204" i="9" s="1"/>
  <c r="D195" i="9" s="1"/>
  <c r="D194" i="9" s="1"/>
  <c r="O226" i="9"/>
  <c r="L226" i="9"/>
  <c r="I226" i="9"/>
  <c r="C226" i="9" s="1"/>
  <c r="F226" i="9"/>
  <c r="O225" i="9"/>
  <c r="L225" i="9"/>
  <c r="I225" i="9"/>
  <c r="F225" i="9"/>
  <c r="C225" i="9" s="1"/>
  <c r="O224" i="9"/>
  <c r="L224" i="9"/>
  <c r="I224" i="9"/>
  <c r="F224" i="9"/>
  <c r="C224" i="9"/>
  <c r="O223" i="9"/>
  <c r="L223" i="9"/>
  <c r="I223" i="9"/>
  <c r="F223" i="9"/>
  <c r="C223" i="9" s="1"/>
  <c r="O222" i="9"/>
  <c r="L222" i="9"/>
  <c r="I222" i="9"/>
  <c r="C222" i="9" s="1"/>
  <c r="F222" i="9"/>
  <c r="O221" i="9"/>
  <c r="L221" i="9"/>
  <c r="I221" i="9"/>
  <c r="F221" i="9"/>
  <c r="C221" i="9" s="1"/>
  <c r="O220" i="9"/>
  <c r="L220" i="9"/>
  <c r="I220" i="9"/>
  <c r="F220" i="9"/>
  <c r="C220" i="9"/>
  <c r="O219" i="9"/>
  <c r="L219" i="9"/>
  <c r="I219" i="9"/>
  <c r="F219" i="9"/>
  <c r="C219" i="9" s="1"/>
  <c r="O218" i="9"/>
  <c r="L218" i="9"/>
  <c r="I218" i="9"/>
  <c r="C218" i="9" s="1"/>
  <c r="F218" i="9"/>
  <c r="O217" i="9"/>
  <c r="L217" i="9"/>
  <c r="C217" i="9" s="1"/>
  <c r="I217" i="9"/>
  <c r="F217" i="9"/>
  <c r="O216" i="9"/>
  <c r="N216" i="9"/>
  <c r="M216" i="9"/>
  <c r="K216" i="9"/>
  <c r="J216" i="9"/>
  <c r="H216" i="9"/>
  <c r="G216" i="9"/>
  <c r="E216" i="9"/>
  <c r="D216" i="9"/>
  <c r="O215" i="9"/>
  <c r="L215" i="9"/>
  <c r="I215" i="9"/>
  <c r="F215" i="9"/>
  <c r="C215" i="9" s="1"/>
  <c r="O214" i="9"/>
  <c r="L214" i="9"/>
  <c r="I214" i="9"/>
  <c r="C214" i="9" s="1"/>
  <c r="F214" i="9"/>
  <c r="O213" i="9"/>
  <c r="L213" i="9"/>
  <c r="I213" i="9"/>
  <c r="F213" i="9"/>
  <c r="C213" i="9" s="1"/>
  <c r="O212" i="9"/>
  <c r="L212" i="9"/>
  <c r="I212" i="9"/>
  <c r="F212" i="9"/>
  <c r="C212" i="9"/>
  <c r="O211" i="9"/>
  <c r="L211" i="9"/>
  <c r="I211" i="9"/>
  <c r="F211" i="9"/>
  <c r="C211" i="9" s="1"/>
  <c r="O210" i="9"/>
  <c r="L210" i="9"/>
  <c r="I210" i="9"/>
  <c r="F210" i="9"/>
  <c r="C210" i="9" s="1"/>
  <c r="O209" i="9"/>
  <c r="L209" i="9"/>
  <c r="L205" i="9" s="1"/>
  <c r="I209" i="9"/>
  <c r="F209" i="9"/>
  <c r="C209" i="9" s="1"/>
  <c r="O208" i="9"/>
  <c r="L208" i="9"/>
  <c r="I208" i="9"/>
  <c r="F208" i="9"/>
  <c r="C208" i="9"/>
  <c r="O207" i="9"/>
  <c r="L207" i="9"/>
  <c r="I207" i="9"/>
  <c r="F207" i="9"/>
  <c r="C207" i="9" s="1"/>
  <c r="O206" i="9"/>
  <c r="O205" i="9" s="1"/>
  <c r="L206" i="9"/>
  <c r="I206" i="9"/>
  <c r="I205" i="9" s="1"/>
  <c r="F206" i="9"/>
  <c r="C206" i="9" s="1"/>
  <c r="N205" i="9"/>
  <c r="N204" i="9" s="1"/>
  <c r="N195" i="9" s="1"/>
  <c r="N194" i="9" s="1"/>
  <c r="M205" i="9"/>
  <c r="K205" i="9"/>
  <c r="J205" i="9"/>
  <c r="J204" i="9" s="1"/>
  <c r="J195" i="9" s="1"/>
  <c r="J194" i="9" s="1"/>
  <c r="H205" i="9"/>
  <c r="G205" i="9"/>
  <c r="F205" i="9"/>
  <c r="C205" i="9" s="1"/>
  <c r="E205" i="9"/>
  <c r="D205" i="9"/>
  <c r="M204" i="9"/>
  <c r="K204" i="9"/>
  <c r="G204" i="9"/>
  <c r="E204" i="9"/>
  <c r="O203" i="9"/>
  <c r="L203" i="9"/>
  <c r="I203" i="9"/>
  <c r="F203" i="9"/>
  <c r="C203" i="9" s="1"/>
  <c r="O202" i="9"/>
  <c r="L202" i="9"/>
  <c r="I202" i="9"/>
  <c r="C202" i="9" s="1"/>
  <c r="F202" i="9"/>
  <c r="O201" i="9"/>
  <c r="L201" i="9"/>
  <c r="I201" i="9"/>
  <c r="F201" i="9"/>
  <c r="C201" i="9" s="1"/>
  <c r="O200" i="9"/>
  <c r="O198" i="9" s="1"/>
  <c r="O196" i="9" s="1"/>
  <c r="L200" i="9"/>
  <c r="I200" i="9"/>
  <c r="F200" i="9"/>
  <c r="C200" i="9"/>
  <c r="O199" i="9"/>
  <c r="L199" i="9"/>
  <c r="L198" i="9" s="1"/>
  <c r="I199" i="9"/>
  <c r="F199" i="9"/>
  <c r="F198" i="9" s="1"/>
  <c r="N198" i="9"/>
  <c r="M198" i="9"/>
  <c r="M196" i="9" s="1"/>
  <c r="M195" i="9" s="1"/>
  <c r="M194" i="9" s="1"/>
  <c r="K198" i="9"/>
  <c r="J198" i="9"/>
  <c r="I198" i="9"/>
  <c r="I196" i="9" s="1"/>
  <c r="H198" i="9"/>
  <c r="G198" i="9"/>
  <c r="E198" i="9"/>
  <c r="E196" i="9" s="1"/>
  <c r="E195" i="9" s="1"/>
  <c r="D198" i="9"/>
  <c r="O197" i="9"/>
  <c r="L197" i="9"/>
  <c r="I197" i="9"/>
  <c r="F197" i="9"/>
  <c r="C197" i="9" s="1"/>
  <c r="N196" i="9"/>
  <c r="K196" i="9"/>
  <c r="K195" i="9" s="1"/>
  <c r="K194" i="9" s="1"/>
  <c r="J196" i="9"/>
  <c r="H196" i="9"/>
  <c r="G196" i="9"/>
  <c r="G195" i="9" s="1"/>
  <c r="G194" i="9" s="1"/>
  <c r="D196" i="9"/>
  <c r="O193" i="9"/>
  <c r="L193" i="9"/>
  <c r="L192" i="9" s="1"/>
  <c r="I193" i="9"/>
  <c r="F193" i="9"/>
  <c r="C193" i="9" s="1"/>
  <c r="O192" i="9"/>
  <c r="O191" i="9" s="1"/>
  <c r="N192" i="9"/>
  <c r="M192" i="9"/>
  <c r="K192" i="9"/>
  <c r="K191" i="9" s="1"/>
  <c r="J192" i="9"/>
  <c r="I192" i="9"/>
  <c r="H192" i="9"/>
  <c r="G192" i="9"/>
  <c r="G191" i="9" s="1"/>
  <c r="F192" i="9"/>
  <c r="E192" i="9"/>
  <c r="D192" i="9"/>
  <c r="N191" i="9"/>
  <c r="M191" i="9"/>
  <c r="J191" i="9"/>
  <c r="I191" i="9"/>
  <c r="H191" i="9"/>
  <c r="F191" i="9"/>
  <c r="E191" i="9"/>
  <c r="D191" i="9"/>
  <c r="O190" i="9"/>
  <c r="L190" i="9"/>
  <c r="I190" i="9"/>
  <c r="I188" i="9" s="1"/>
  <c r="F190" i="9"/>
  <c r="C190" i="9" s="1"/>
  <c r="O189" i="9"/>
  <c r="L189" i="9"/>
  <c r="L188" i="9" s="1"/>
  <c r="I189" i="9"/>
  <c r="F189" i="9"/>
  <c r="C189" i="9" s="1"/>
  <c r="O188" i="9"/>
  <c r="O187" i="9" s="1"/>
  <c r="N188" i="9"/>
  <c r="M188" i="9"/>
  <c r="K188" i="9"/>
  <c r="K187" i="9" s="1"/>
  <c r="J188" i="9"/>
  <c r="H188" i="9"/>
  <c r="G188" i="9"/>
  <c r="G187" i="9" s="1"/>
  <c r="F188" i="9"/>
  <c r="E188" i="9"/>
  <c r="D188" i="9"/>
  <c r="N187" i="9"/>
  <c r="M187" i="9"/>
  <c r="J187" i="9"/>
  <c r="H187" i="9"/>
  <c r="F187" i="9"/>
  <c r="E187" i="9"/>
  <c r="D187" i="9"/>
  <c r="O186" i="9"/>
  <c r="L186" i="9"/>
  <c r="I186" i="9"/>
  <c r="C186" i="9" s="1"/>
  <c r="F186" i="9"/>
  <c r="O185" i="9"/>
  <c r="L185" i="9"/>
  <c r="L184" i="9" s="1"/>
  <c r="I185" i="9"/>
  <c r="F185" i="9"/>
  <c r="C185" i="9" s="1"/>
  <c r="O184" i="9"/>
  <c r="N184" i="9"/>
  <c r="M184" i="9"/>
  <c r="K184" i="9"/>
  <c r="K173" i="9" s="1"/>
  <c r="J184" i="9"/>
  <c r="H184" i="9"/>
  <c r="G184" i="9"/>
  <c r="G173" i="9" s="1"/>
  <c r="E184" i="9"/>
  <c r="D184" i="9"/>
  <c r="O183" i="9"/>
  <c r="L183" i="9"/>
  <c r="I183" i="9"/>
  <c r="F183" i="9"/>
  <c r="F179" i="9" s="1"/>
  <c r="O182" i="9"/>
  <c r="L182" i="9"/>
  <c r="I182" i="9"/>
  <c r="F182" i="9"/>
  <c r="C182" i="9" s="1"/>
  <c r="O181" i="9"/>
  <c r="L181" i="9"/>
  <c r="I181" i="9"/>
  <c r="F181" i="9"/>
  <c r="C181" i="9" s="1"/>
  <c r="O180" i="9"/>
  <c r="O179" i="9" s="1"/>
  <c r="L180" i="9"/>
  <c r="I180" i="9"/>
  <c r="I179" i="9" s="1"/>
  <c r="F180" i="9"/>
  <c r="C180" i="9"/>
  <c r="N179" i="9"/>
  <c r="M179" i="9"/>
  <c r="L179" i="9"/>
  <c r="K179" i="9"/>
  <c r="J179" i="9"/>
  <c r="H179" i="9"/>
  <c r="G179" i="9"/>
  <c r="E179" i="9"/>
  <c r="D179" i="9"/>
  <c r="O178" i="9"/>
  <c r="L178" i="9"/>
  <c r="I178" i="9"/>
  <c r="F178" i="9"/>
  <c r="C178" i="9" s="1"/>
  <c r="O177" i="9"/>
  <c r="L177" i="9"/>
  <c r="I177" i="9"/>
  <c r="I175" i="9" s="1"/>
  <c r="F177" i="9"/>
  <c r="C177" i="9" s="1"/>
  <c r="O176" i="9"/>
  <c r="O175" i="9" s="1"/>
  <c r="L176" i="9"/>
  <c r="I176" i="9"/>
  <c r="F176" i="9"/>
  <c r="C176" i="9"/>
  <c r="N175" i="9"/>
  <c r="M175" i="9"/>
  <c r="L175" i="9"/>
  <c r="L174" i="9" s="1"/>
  <c r="L173" i="9" s="1"/>
  <c r="K175" i="9"/>
  <c r="J175" i="9"/>
  <c r="H175" i="9"/>
  <c r="H174" i="9" s="1"/>
  <c r="H173" i="9" s="1"/>
  <c r="G175" i="9"/>
  <c r="F175" i="9"/>
  <c r="E175" i="9"/>
  <c r="D175" i="9"/>
  <c r="D174" i="9" s="1"/>
  <c r="D173" i="9" s="1"/>
  <c r="N174" i="9"/>
  <c r="M174" i="9"/>
  <c r="M173" i="9" s="1"/>
  <c r="K174" i="9"/>
  <c r="J174" i="9"/>
  <c r="G174" i="9"/>
  <c r="E174" i="9"/>
  <c r="E173" i="9" s="1"/>
  <c r="N173" i="9"/>
  <c r="J173" i="9"/>
  <c r="O172" i="9"/>
  <c r="L172" i="9"/>
  <c r="I172" i="9"/>
  <c r="F172" i="9"/>
  <c r="C172" i="9"/>
  <c r="O171" i="9"/>
  <c r="L171" i="9"/>
  <c r="I171" i="9"/>
  <c r="F171" i="9"/>
  <c r="C171" i="9" s="1"/>
  <c r="O170" i="9"/>
  <c r="L170" i="9"/>
  <c r="I170" i="9"/>
  <c r="F170" i="9"/>
  <c r="C170" i="9" s="1"/>
  <c r="O169" i="9"/>
  <c r="L169" i="9"/>
  <c r="L166" i="9" s="1"/>
  <c r="L165" i="9" s="1"/>
  <c r="I169" i="9"/>
  <c r="F169" i="9"/>
  <c r="C169" i="9" s="1"/>
  <c r="O168" i="9"/>
  <c r="O166" i="9" s="1"/>
  <c r="O165" i="9" s="1"/>
  <c r="L168" i="9"/>
  <c r="I168" i="9"/>
  <c r="F168" i="9"/>
  <c r="C168" i="9"/>
  <c r="O167" i="9"/>
  <c r="L167" i="9"/>
  <c r="I167" i="9"/>
  <c r="F167" i="9"/>
  <c r="F166" i="9" s="1"/>
  <c r="N166" i="9"/>
  <c r="M166" i="9"/>
  <c r="M165" i="9" s="1"/>
  <c r="K166" i="9"/>
  <c r="J166" i="9"/>
  <c r="I166" i="9"/>
  <c r="I165" i="9" s="1"/>
  <c r="H166" i="9"/>
  <c r="G166" i="9"/>
  <c r="E166" i="9"/>
  <c r="E165" i="9" s="1"/>
  <c r="D166" i="9"/>
  <c r="N165" i="9"/>
  <c r="K165" i="9"/>
  <c r="J165" i="9"/>
  <c r="H165" i="9"/>
  <c r="G165" i="9"/>
  <c r="D165" i="9"/>
  <c r="O164" i="9"/>
  <c r="L164" i="9"/>
  <c r="I164" i="9"/>
  <c r="F164" i="9"/>
  <c r="C164" i="9"/>
  <c r="O163" i="9"/>
  <c r="L163" i="9"/>
  <c r="I163" i="9"/>
  <c r="F163" i="9"/>
  <c r="C163" i="9" s="1"/>
  <c r="O162" i="9"/>
  <c r="L162" i="9"/>
  <c r="I162" i="9"/>
  <c r="I160" i="9" s="1"/>
  <c r="C160" i="9" s="1"/>
  <c r="F162" i="9"/>
  <c r="C162" i="9" s="1"/>
  <c r="O161" i="9"/>
  <c r="L161" i="9"/>
  <c r="L160" i="9" s="1"/>
  <c r="I161" i="9"/>
  <c r="F161" i="9"/>
  <c r="C161" i="9" s="1"/>
  <c r="O160" i="9"/>
  <c r="N160" i="9"/>
  <c r="M160" i="9"/>
  <c r="K160" i="9"/>
  <c r="J160" i="9"/>
  <c r="H160" i="9"/>
  <c r="G160" i="9"/>
  <c r="F160" i="9"/>
  <c r="E160" i="9"/>
  <c r="D160" i="9"/>
  <c r="O159" i="9"/>
  <c r="L159" i="9"/>
  <c r="I159" i="9"/>
  <c r="F159" i="9"/>
  <c r="C159" i="9" s="1"/>
  <c r="O158" i="9"/>
  <c r="L158" i="9"/>
  <c r="I158" i="9"/>
  <c r="F158" i="9"/>
  <c r="C158" i="9" s="1"/>
  <c r="O157" i="9"/>
  <c r="L157" i="9"/>
  <c r="I157" i="9"/>
  <c r="F157" i="9"/>
  <c r="C157" i="9" s="1"/>
  <c r="O156" i="9"/>
  <c r="L156" i="9"/>
  <c r="I156" i="9"/>
  <c r="F156" i="9"/>
  <c r="C156" i="9"/>
  <c r="O155" i="9"/>
  <c r="L155" i="9"/>
  <c r="I155" i="9"/>
  <c r="F155" i="9"/>
  <c r="F151" i="9" s="1"/>
  <c r="C151" i="9" s="1"/>
  <c r="O154" i="9"/>
  <c r="L154" i="9"/>
  <c r="I154" i="9"/>
  <c r="I151" i="9" s="1"/>
  <c r="F154" i="9"/>
  <c r="C154" i="9" s="1"/>
  <c r="O153" i="9"/>
  <c r="L153" i="9"/>
  <c r="I153" i="9"/>
  <c r="F153" i="9"/>
  <c r="C153" i="9" s="1"/>
  <c r="O152" i="9"/>
  <c r="O151" i="9" s="1"/>
  <c r="L152" i="9"/>
  <c r="I152" i="9"/>
  <c r="F152" i="9"/>
  <c r="C152" i="9"/>
  <c r="N151" i="9"/>
  <c r="M151" i="9"/>
  <c r="L151" i="9"/>
  <c r="K151" i="9"/>
  <c r="J151" i="9"/>
  <c r="H151" i="9"/>
  <c r="G151" i="9"/>
  <c r="E151" i="9"/>
  <c r="D151" i="9"/>
  <c r="O150" i="9"/>
  <c r="L150" i="9"/>
  <c r="I150" i="9"/>
  <c r="F150" i="9"/>
  <c r="C150" i="9" s="1"/>
  <c r="O149" i="9"/>
  <c r="L149" i="9"/>
  <c r="I149" i="9"/>
  <c r="F149" i="9"/>
  <c r="C149" i="9" s="1"/>
  <c r="O148" i="9"/>
  <c r="L148" i="9"/>
  <c r="I148" i="9"/>
  <c r="F148" i="9"/>
  <c r="C148" i="9"/>
  <c r="O147" i="9"/>
  <c r="L147" i="9"/>
  <c r="I147" i="9"/>
  <c r="F147" i="9"/>
  <c r="C147" i="9" s="1"/>
  <c r="O146" i="9"/>
  <c r="L146" i="9"/>
  <c r="I146" i="9"/>
  <c r="I144" i="9" s="1"/>
  <c r="F146" i="9"/>
  <c r="C146" i="9" s="1"/>
  <c r="O145" i="9"/>
  <c r="L145" i="9"/>
  <c r="L144" i="9" s="1"/>
  <c r="I145" i="9"/>
  <c r="F145" i="9"/>
  <c r="C145" i="9" s="1"/>
  <c r="O144" i="9"/>
  <c r="N144" i="9"/>
  <c r="M144" i="9"/>
  <c r="K144" i="9"/>
  <c r="J144" i="9"/>
  <c r="H144" i="9"/>
  <c r="G144" i="9"/>
  <c r="E144" i="9"/>
  <c r="D144" i="9"/>
  <c r="O143" i="9"/>
  <c r="L143" i="9"/>
  <c r="I143" i="9"/>
  <c r="F143" i="9"/>
  <c r="C143" i="9" s="1"/>
  <c r="O142" i="9"/>
  <c r="L142" i="9"/>
  <c r="I142" i="9"/>
  <c r="I141" i="9" s="1"/>
  <c r="F142" i="9"/>
  <c r="C142" i="9" s="1"/>
  <c r="O141" i="9"/>
  <c r="N141" i="9"/>
  <c r="M141" i="9"/>
  <c r="L141" i="9"/>
  <c r="K141" i="9"/>
  <c r="J141" i="9"/>
  <c r="H141" i="9"/>
  <c r="G141" i="9"/>
  <c r="F141" i="9"/>
  <c r="E141" i="9"/>
  <c r="D141" i="9"/>
  <c r="O140" i="9"/>
  <c r="L140" i="9"/>
  <c r="I140" i="9"/>
  <c r="F140" i="9"/>
  <c r="C140" i="9"/>
  <c r="O139" i="9"/>
  <c r="L139" i="9"/>
  <c r="I139" i="9"/>
  <c r="F139" i="9"/>
  <c r="C139" i="9" s="1"/>
  <c r="O138" i="9"/>
  <c r="L138" i="9"/>
  <c r="I138" i="9"/>
  <c r="I136" i="9" s="1"/>
  <c r="F138" i="9"/>
  <c r="C138" i="9" s="1"/>
  <c r="O137" i="9"/>
  <c r="L137" i="9"/>
  <c r="L136" i="9" s="1"/>
  <c r="I137" i="9"/>
  <c r="F137" i="9"/>
  <c r="C137" i="9" s="1"/>
  <c r="O136" i="9"/>
  <c r="N136" i="9"/>
  <c r="M136" i="9"/>
  <c r="K136" i="9"/>
  <c r="K130" i="9" s="1"/>
  <c r="J136" i="9"/>
  <c r="H136" i="9"/>
  <c r="G136" i="9"/>
  <c r="E136" i="9"/>
  <c r="D136" i="9"/>
  <c r="O135" i="9"/>
  <c r="L135" i="9"/>
  <c r="I135" i="9"/>
  <c r="F135" i="9"/>
  <c r="F131" i="9" s="1"/>
  <c r="O134" i="9"/>
  <c r="L134" i="9"/>
  <c r="I134" i="9"/>
  <c r="F134" i="9"/>
  <c r="C134" i="9" s="1"/>
  <c r="O133" i="9"/>
  <c r="L133" i="9"/>
  <c r="I133" i="9"/>
  <c r="F133" i="9"/>
  <c r="C133" i="9" s="1"/>
  <c r="O132" i="9"/>
  <c r="O131" i="9" s="1"/>
  <c r="O130" i="9" s="1"/>
  <c r="L132" i="9"/>
  <c r="I132" i="9"/>
  <c r="I131" i="9" s="1"/>
  <c r="I130" i="9" s="1"/>
  <c r="F132" i="9"/>
  <c r="C132" i="9"/>
  <c r="N131" i="9"/>
  <c r="M131" i="9"/>
  <c r="L131" i="9"/>
  <c r="K131" i="9"/>
  <c r="J131" i="9"/>
  <c r="H131" i="9"/>
  <c r="H130" i="9" s="1"/>
  <c r="G131" i="9"/>
  <c r="E131" i="9"/>
  <c r="D131" i="9"/>
  <c r="D130" i="9" s="1"/>
  <c r="N130" i="9"/>
  <c r="M130" i="9"/>
  <c r="J130" i="9"/>
  <c r="G130" i="9"/>
  <c r="E130" i="9"/>
  <c r="O129" i="9"/>
  <c r="L129" i="9"/>
  <c r="L128" i="9" s="1"/>
  <c r="I129" i="9"/>
  <c r="F129" i="9"/>
  <c r="O128" i="9"/>
  <c r="N128" i="9"/>
  <c r="M128" i="9"/>
  <c r="K128" i="9"/>
  <c r="J128" i="9"/>
  <c r="I128" i="9"/>
  <c r="H128" i="9"/>
  <c r="G128" i="9"/>
  <c r="F128" i="9"/>
  <c r="E128" i="9"/>
  <c r="D128" i="9"/>
  <c r="O127" i="9"/>
  <c r="L127" i="9"/>
  <c r="C127" i="9" s="1"/>
  <c r="I127" i="9"/>
  <c r="F127" i="9"/>
  <c r="O126" i="9"/>
  <c r="L126" i="9"/>
  <c r="I126" i="9"/>
  <c r="F126" i="9"/>
  <c r="C126" i="9"/>
  <c r="O125" i="9"/>
  <c r="L125" i="9"/>
  <c r="I125" i="9"/>
  <c r="F125" i="9"/>
  <c r="C125" i="9" s="1"/>
  <c r="O124" i="9"/>
  <c r="L124" i="9"/>
  <c r="I124" i="9"/>
  <c r="F124" i="9"/>
  <c r="C124" i="9" s="1"/>
  <c r="O123" i="9"/>
  <c r="L123" i="9"/>
  <c r="C123" i="9" s="1"/>
  <c r="I123" i="9"/>
  <c r="I122" i="9" s="1"/>
  <c r="F123" i="9"/>
  <c r="O122" i="9"/>
  <c r="N122" i="9"/>
  <c r="M122" i="9"/>
  <c r="K122" i="9"/>
  <c r="J122" i="9"/>
  <c r="H122" i="9"/>
  <c r="G122" i="9"/>
  <c r="E122" i="9"/>
  <c r="D122" i="9"/>
  <c r="O121" i="9"/>
  <c r="L121" i="9"/>
  <c r="I121" i="9"/>
  <c r="F121" i="9"/>
  <c r="C121" i="9" s="1"/>
  <c r="O120" i="9"/>
  <c r="L120" i="9"/>
  <c r="I120" i="9"/>
  <c r="F120" i="9"/>
  <c r="C120" i="9" s="1"/>
  <c r="O119" i="9"/>
  <c r="L119" i="9"/>
  <c r="C119" i="9" s="1"/>
  <c r="I119" i="9"/>
  <c r="F119" i="9"/>
  <c r="O118" i="9"/>
  <c r="L118" i="9"/>
  <c r="I118" i="9"/>
  <c r="F118" i="9"/>
  <c r="C118" i="9"/>
  <c r="O117" i="9"/>
  <c r="O116" i="9" s="1"/>
  <c r="L117" i="9"/>
  <c r="I117" i="9"/>
  <c r="F117" i="9"/>
  <c r="F116" i="9" s="1"/>
  <c r="N116" i="9"/>
  <c r="M116" i="9"/>
  <c r="K116" i="9"/>
  <c r="J116" i="9"/>
  <c r="I116" i="9"/>
  <c r="H116" i="9"/>
  <c r="G116" i="9"/>
  <c r="E116" i="9"/>
  <c r="D116" i="9"/>
  <c r="O115" i="9"/>
  <c r="L115" i="9"/>
  <c r="C115" i="9" s="1"/>
  <c r="I115" i="9"/>
  <c r="F115" i="9"/>
  <c r="O114" i="9"/>
  <c r="L114" i="9"/>
  <c r="I114" i="9"/>
  <c r="F114" i="9"/>
  <c r="C114" i="9"/>
  <c r="O113" i="9"/>
  <c r="O112" i="9" s="1"/>
  <c r="L113" i="9"/>
  <c r="I113" i="9"/>
  <c r="F113" i="9"/>
  <c r="F112" i="9" s="1"/>
  <c r="N112" i="9"/>
  <c r="M112" i="9"/>
  <c r="K112" i="9"/>
  <c r="J112" i="9"/>
  <c r="I112" i="9"/>
  <c r="H112" i="9"/>
  <c r="G112" i="9"/>
  <c r="E112" i="9"/>
  <c r="D112" i="9"/>
  <c r="O111" i="9"/>
  <c r="L111" i="9"/>
  <c r="C111" i="9" s="1"/>
  <c r="I111" i="9"/>
  <c r="F111" i="9"/>
  <c r="O110" i="9"/>
  <c r="L110" i="9"/>
  <c r="I110" i="9"/>
  <c r="F110" i="9"/>
  <c r="C110" i="9"/>
  <c r="O109" i="9"/>
  <c r="L109" i="9"/>
  <c r="I109" i="9"/>
  <c r="F109" i="9"/>
  <c r="C109" i="9" s="1"/>
  <c r="O108" i="9"/>
  <c r="L108" i="9"/>
  <c r="I108" i="9"/>
  <c r="F108" i="9"/>
  <c r="C108" i="9" s="1"/>
  <c r="O107" i="9"/>
  <c r="L107" i="9"/>
  <c r="C107" i="9" s="1"/>
  <c r="I107" i="9"/>
  <c r="F107" i="9"/>
  <c r="O106" i="9"/>
  <c r="O103" i="9" s="1"/>
  <c r="L106" i="9"/>
  <c r="I106" i="9"/>
  <c r="F106" i="9"/>
  <c r="C106" i="9"/>
  <c r="O105" i="9"/>
  <c r="L105" i="9"/>
  <c r="I105" i="9"/>
  <c r="F105" i="9"/>
  <c r="C105" i="9" s="1"/>
  <c r="O104" i="9"/>
  <c r="L104" i="9"/>
  <c r="L103" i="9" s="1"/>
  <c r="I104" i="9"/>
  <c r="I103" i="9" s="1"/>
  <c r="F104" i="9"/>
  <c r="C104" i="9" s="1"/>
  <c r="N103" i="9"/>
  <c r="M103" i="9"/>
  <c r="K103" i="9"/>
  <c r="J103" i="9"/>
  <c r="H103" i="9"/>
  <c r="G103" i="9"/>
  <c r="F103" i="9"/>
  <c r="E103" i="9"/>
  <c r="D103" i="9"/>
  <c r="O102" i="9"/>
  <c r="L102" i="9"/>
  <c r="I102" i="9"/>
  <c r="F102" i="9"/>
  <c r="C102" i="9"/>
  <c r="O101" i="9"/>
  <c r="L101" i="9"/>
  <c r="I101" i="9"/>
  <c r="F101" i="9"/>
  <c r="C101" i="9" s="1"/>
  <c r="O100" i="9"/>
  <c r="L100" i="9"/>
  <c r="I100" i="9"/>
  <c r="F100" i="9"/>
  <c r="C100" i="9" s="1"/>
  <c r="O99" i="9"/>
  <c r="L99" i="9"/>
  <c r="C99" i="9" s="1"/>
  <c r="I99" i="9"/>
  <c r="F99" i="9"/>
  <c r="O98" i="9"/>
  <c r="O95" i="9" s="1"/>
  <c r="L98" i="9"/>
  <c r="I98" i="9"/>
  <c r="F98" i="9"/>
  <c r="C98" i="9"/>
  <c r="O97" i="9"/>
  <c r="L97" i="9"/>
  <c r="I97" i="9"/>
  <c r="F97" i="9"/>
  <c r="C97" i="9" s="1"/>
  <c r="O96" i="9"/>
  <c r="L96" i="9"/>
  <c r="L95" i="9" s="1"/>
  <c r="I96" i="9"/>
  <c r="I95" i="9" s="1"/>
  <c r="F96" i="9"/>
  <c r="C96" i="9" s="1"/>
  <c r="N95" i="9"/>
  <c r="M95" i="9"/>
  <c r="K95" i="9"/>
  <c r="J95" i="9"/>
  <c r="H95" i="9"/>
  <c r="G95" i="9"/>
  <c r="F95" i="9"/>
  <c r="E95" i="9"/>
  <c r="D95" i="9"/>
  <c r="O94" i="9"/>
  <c r="L94" i="9"/>
  <c r="I94" i="9"/>
  <c r="F94" i="9"/>
  <c r="C94" i="9"/>
  <c r="O93" i="9"/>
  <c r="L93" i="9"/>
  <c r="I93" i="9"/>
  <c r="F93" i="9"/>
  <c r="C93" i="9" s="1"/>
  <c r="O92" i="9"/>
  <c r="L92" i="9"/>
  <c r="I92" i="9"/>
  <c r="I89" i="9" s="1"/>
  <c r="F92" i="9"/>
  <c r="C92" i="9" s="1"/>
  <c r="O91" i="9"/>
  <c r="L91" i="9"/>
  <c r="C91" i="9" s="1"/>
  <c r="I91" i="9"/>
  <c r="F91" i="9"/>
  <c r="O90" i="9"/>
  <c r="O89" i="9" s="1"/>
  <c r="L90" i="9"/>
  <c r="I90" i="9"/>
  <c r="F90" i="9"/>
  <c r="F89" i="9" s="1"/>
  <c r="C89" i="9" s="1"/>
  <c r="C90" i="9"/>
  <c r="N89" i="9"/>
  <c r="M89" i="9"/>
  <c r="L89" i="9"/>
  <c r="K89" i="9"/>
  <c r="J89" i="9"/>
  <c r="H89" i="9"/>
  <c r="H83" i="9" s="1"/>
  <c r="G89" i="9"/>
  <c r="E89" i="9"/>
  <c r="D89" i="9"/>
  <c r="D83" i="9" s="1"/>
  <c r="O88" i="9"/>
  <c r="L88" i="9"/>
  <c r="I88" i="9"/>
  <c r="F88" i="9"/>
  <c r="C88" i="9" s="1"/>
  <c r="O87" i="9"/>
  <c r="L87" i="9"/>
  <c r="C87" i="9" s="1"/>
  <c r="I87" i="9"/>
  <c r="F87" i="9"/>
  <c r="O86" i="9"/>
  <c r="O84" i="9" s="1"/>
  <c r="O83" i="9" s="1"/>
  <c r="L86" i="9"/>
  <c r="I86" i="9"/>
  <c r="F86" i="9"/>
  <c r="C86" i="9"/>
  <c r="O85" i="9"/>
  <c r="L85" i="9"/>
  <c r="I85" i="9"/>
  <c r="F85" i="9"/>
  <c r="F84" i="9" s="1"/>
  <c r="N84" i="9"/>
  <c r="M84" i="9"/>
  <c r="M83" i="9" s="1"/>
  <c r="K84" i="9"/>
  <c r="J84" i="9"/>
  <c r="I84" i="9"/>
  <c r="I83" i="9" s="1"/>
  <c r="H84" i="9"/>
  <c r="G84" i="9"/>
  <c r="E84" i="9"/>
  <c r="E83" i="9" s="1"/>
  <c r="D84" i="9"/>
  <c r="N83" i="9"/>
  <c r="K83" i="9"/>
  <c r="J83" i="9"/>
  <c r="G83" i="9"/>
  <c r="O82" i="9"/>
  <c r="O80" i="9" s="1"/>
  <c r="L82" i="9"/>
  <c r="I82" i="9"/>
  <c r="F82" i="9"/>
  <c r="C82" i="9"/>
  <c r="O81" i="9"/>
  <c r="L81" i="9"/>
  <c r="I81" i="9"/>
  <c r="F81" i="9"/>
  <c r="F80" i="9" s="1"/>
  <c r="C80" i="9" s="1"/>
  <c r="N80" i="9"/>
  <c r="M80" i="9"/>
  <c r="L80" i="9"/>
  <c r="K80" i="9"/>
  <c r="J80" i="9"/>
  <c r="I80" i="9"/>
  <c r="H80" i="9"/>
  <c r="G80" i="9"/>
  <c r="E80" i="9"/>
  <c r="D80" i="9"/>
  <c r="O79" i="9"/>
  <c r="L79" i="9"/>
  <c r="C79" i="9" s="1"/>
  <c r="I79" i="9"/>
  <c r="F79" i="9"/>
  <c r="O78" i="9"/>
  <c r="O77" i="9" s="1"/>
  <c r="O76" i="9" s="1"/>
  <c r="O75" i="9" s="1"/>
  <c r="L78" i="9"/>
  <c r="I78" i="9"/>
  <c r="F78" i="9"/>
  <c r="F77" i="9" s="1"/>
  <c r="C78" i="9"/>
  <c r="N77" i="9"/>
  <c r="M77" i="9"/>
  <c r="L77" i="9"/>
  <c r="L76" i="9" s="1"/>
  <c r="K77" i="9"/>
  <c r="J77" i="9"/>
  <c r="I77" i="9"/>
  <c r="H77" i="9"/>
  <c r="H76" i="9" s="1"/>
  <c r="H75" i="9" s="1"/>
  <c r="G77" i="9"/>
  <c r="E77" i="9"/>
  <c r="D77" i="9"/>
  <c r="D76" i="9" s="1"/>
  <c r="D75" i="9" s="1"/>
  <c r="N76" i="9"/>
  <c r="M76" i="9"/>
  <c r="M75" i="9" s="1"/>
  <c r="K76" i="9"/>
  <c r="J76" i="9"/>
  <c r="I76" i="9"/>
  <c r="G76" i="9"/>
  <c r="E76" i="9"/>
  <c r="N75" i="9"/>
  <c r="K75" i="9"/>
  <c r="J75" i="9"/>
  <c r="G75" i="9"/>
  <c r="O74" i="9"/>
  <c r="L74" i="9"/>
  <c r="I74" i="9"/>
  <c r="F74" i="9"/>
  <c r="C74" i="9"/>
  <c r="O73" i="9"/>
  <c r="L73" i="9"/>
  <c r="I73" i="9"/>
  <c r="F73" i="9"/>
  <c r="C73" i="9" s="1"/>
  <c r="O72" i="9"/>
  <c r="L72" i="9"/>
  <c r="I72" i="9"/>
  <c r="I69" i="9" s="1"/>
  <c r="F72" i="9"/>
  <c r="C72" i="9" s="1"/>
  <c r="O71" i="9"/>
  <c r="L71" i="9"/>
  <c r="C71" i="9" s="1"/>
  <c r="I71" i="9"/>
  <c r="F71" i="9"/>
  <c r="O70" i="9"/>
  <c r="O69" i="9" s="1"/>
  <c r="O67" i="9" s="1"/>
  <c r="L70" i="9"/>
  <c r="I70" i="9"/>
  <c r="F70" i="9"/>
  <c r="F69" i="9" s="1"/>
  <c r="C70" i="9"/>
  <c r="N69" i="9"/>
  <c r="M69" i="9"/>
  <c r="M67" i="9" s="1"/>
  <c r="M53" i="9" s="1"/>
  <c r="L69" i="9"/>
  <c r="K69" i="9"/>
  <c r="J69" i="9"/>
  <c r="H69" i="9"/>
  <c r="H67" i="9" s="1"/>
  <c r="H53" i="9" s="1"/>
  <c r="G69" i="9"/>
  <c r="E69" i="9"/>
  <c r="E67" i="9" s="1"/>
  <c r="E53" i="9" s="1"/>
  <c r="D69" i="9"/>
  <c r="D67" i="9" s="1"/>
  <c r="D53" i="9" s="1"/>
  <c r="D52" i="9" s="1"/>
  <c r="D51" i="9" s="1"/>
  <c r="O68" i="9"/>
  <c r="L68" i="9"/>
  <c r="L67" i="9" s="1"/>
  <c r="I68" i="9"/>
  <c r="I67" i="9" s="1"/>
  <c r="F68" i="9"/>
  <c r="C68" i="9" s="1"/>
  <c r="N67" i="9"/>
  <c r="K67" i="9"/>
  <c r="J67" i="9"/>
  <c r="G67" i="9"/>
  <c r="O66" i="9"/>
  <c r="L66" i="9"/>
  <c r="I66" i="9"/>
  <c r="F66" i="9"/>
  <c r="C66" i="9"/>
  <c r="O65" i="9"/>
  <c r="L65" i="9"/>
  <c r="I65" i="9"/>
  <c r="F65" i="9"/>
  <c r="C65" i="9" s="1"/>
  <c r="O64" i="9"/>
  <c r="L64" i="9"/>
  <c r="I64" i="9"/>
  <c r="F64" i="9"/>
  <c r="C64" i="9" s="1"/>
  <c r="O63" i="9"/>
  <c r="L63" i="9"/>
  <c r="C63" i="9" s="1"/>
  <c r="I63" i="9"/>
  <c r="F63" i="9"/>
  <c r="O62" i="9"/>
  <c r="L62" i="9"/>
  <c r="I62" i="9"/>
  <c r="F62" i="9"/>
  <c r="C62" i="9"/>
  <c r="O61" i="9"/>
  <c r="L61" i="9"/>
  <c r="I61" i="9"/>
  <c r="F61" i="9"/>
  <c r="C61" i="9" s="1"/>
  <c r="O60" i="9"/>
  <c r="L60" i="9"/>
  <c r="I60" i="9"/>
  <c r="I58" i="9" s="1"/>
  <c r="F60" i="9"/>
  <c r="C60" i="9" s="1"/>
  <c r="O59" i="9"/>
  <c r="L59" i="9"/>
  <c r="C59" i="9" s="1"/>
  <c r="I59" i="9"/>
  <c r="F59" i="9"/>
  <c r="O58" i="9"/>
  <c r="N58" i="9"/>
  <c r="M58" i="9"/>
  <c r="K58" i="9"/>
  <c r="J58" i="9"/>
  <c r="H58" i="9"/>
  <c r="G58" i="9"/>
  <c r="E58" i="9"/>
  <c r="D58" i="9"/>
  <c r="O57" i="9"/>
  <c r="L57" i="9"/>
  <c r="I57" i="9"/>
  <c r="F57" i="9"/>
  <c r="C57" i="9" s="1"/>
  <c r="O56" i="9"/>
  <c r="L56" i="9"/>
  <c r="L55" i="9" s="1"/>
  <c r="I56" i="9"/>
  <c r="I55" i="9" s="1"/>
  <c r="I54" i="9" s="1"/>
  <c r="F56" i="9"/>
  <c r="C56" i="9" s="1"/>
  <c r="O55" i="9"/>
  <c r="N55" i="9"/>
  <c r="N54" i="9" s="1"/>
  <c r="N53" i="9" s="1"/>
  <c r="N52" i="9" s="1"/>
  <c r="N51" i="9" s="1"/>
  <c r="N50" i="9" s="1"/>
  <c r="M55" i="9"/>
  <c r="K55" i="9"/>
  <c r="J55" i="9"/>
  <c r="J54" i="9" s="1"/>
  <c r="J53" i="9" s="1"/>
  <c r="J52" i="9" s="1"/>
  <c r="J51" i="9" s="1"/>
  <c r="J50" i="9" s="1"/>
  <c r="H55" i="9"/>
  <c r="G55" i="9"/>
  <c r="F55" i="9"/>
  <c r="C55" i="9" s="1"/>
  <c r="E55" i="9"/>
  <c r="D55" i="9"/>
  <c r="O54" i="9"/>
  <c r="M54" i="9"/>
  <c r="K54" i="9"/>
  <c r="K53" i="9" s="1"/>
  <c r="K52" i="9" s="1"/>
  <c r="K51" i="9" s="1"/>
  <c r="K50" i="9" s="1"/>
  <c r="H54" i="9"/>
  <c r="G54" i="9"/>
  <c r="G53" i="9" s="1"/>
  <c r="G52" i="9" s="1"/>
  <c r="G51" i="9" s="1"/>
  <c r="E54" i="9"/>
  <c r="D54" i="9"/>
  <c r="O47" i="9"/>
  <c r="C47" i="9" s="1"/>
  <c r="O46" i="9"/>
  <c r="C46" i="9"/>
  <c r="O45" i="9"/>
  <c r="N45" i="9"/>
  <c r="M45" i="9"/>
  <c r="C45" i="9"/>
  <c r="L44" i="9"/>
  <c r="I44" i="9"/>
  <c r="F44" i="9"/>
  <c r="C44" i="9"/>
  <c r="L43" i="9"/>
  <c r="K43" i="9"/>
  <c r="J43" i="9"/>
  <c r="I43" i="9"/>
  <c r="C43" i="9" s="1"/>
  <c r="H43" i="9"/>
  <c r="G43" i="9"/>
  <c r="F43" i="9"/>
  <c r="E43" i="9"/>
  <c r="D43" i="9"/>
  <c r="F42" i="9"/>
  <c r="F41" i="9" s="1"/>
  <c r="C41" i="9" s="1"/>
  <c r="C42" i="9"/>
  <c r="E41" i="9"/>
  <c r="D41" i="9"/>
  <c r="L40" i="9"/>
  <c r="C40" i="9" s="1"/>
  <c r="L39" i="9"/>
  <c r="C39" i="9"/>
  <c r="L38" i="9"/>
  <c r="C38" i="9" s="1"/>
  <c r="L37" i="9"/>
  <c r="L36" i="9" s="1"/>
  <c r="C36" i="9" s="1"/>
  <c r="C37" i="9"/>
  <c r="K36" i="9"/>
  <c r="J36" i="9"/>
  <c r="L35" i="9"/>
  <c r="C35" i="9" s="1"/>
  <c r="L34" i="9"/>
  <c r="L33" i="9" s="1"/>
  <c r="C33" i="9" s="1"/>
  <c r="C34" i="9"/>
  <c r="K33" i="9"/>
  <c r="J33" i="9"/>
  <c r="L32" i="9"/>
  <c r="C32" i="9" s="1"/>
  <c r="L31" i="9"/>
  <c r="C31" i="9" s="1"/>
  <c r="K31" i="9"/>
  <c r="K26" i="9" s="1"/>
  <c r="J31" i="9"/>
  <c r="L30" i="9"/>
  <c r="C30" i="9"/>
  <c r="L29" i="9"/>
  <c r="C29" i="9" s="1"/>
  <c r="L28" i="9"/>
  <c r="L27" i="9" s="1"/>
  <c r="C28" i="9"/>
  <c r="K27" i="9"/>
  <c r="J27" i="9"/>
  <c r="J26" i="9"/>
  <c r="F25" i="9"/>
  <c r="C25" i="9" s="1"/>
  <c r="I24" i="9"/>
  <c r="O23" i="9"/>
  <c r="L23" i="9"/>
  <c r="C23" i="9" s="1"/>
  <c r="I23" i="9"/>
  <c r="F23" i="9"/>
  <c r="O22" i="9"/>
  <c r="C22" i="9" s="1"/>
  <c r="L22" i="9"/>
  <c r="I22" i="9"/>
  <c r="F22" i="9"/>
  <c r="N21" i="9"/>
  <c r="N289" i="9" s="1"/>
  <c r="N288" i="9" s="1"/>
  <c r="M21" i="9"/>
  <c r="M289" i="9" s="1"/>
  <c r="M288" i="9" s="1"/>
  <c r="K21" i="9"/>
  <c r="K289" i="9" s="1"/>
  <c r="K288" i="9" s="1"/>
  <c r="J21" i="9"/>
  <c r="J289" i="9" s="1"/>
  <c r="J288" i="9" s="1"/>
  <c r="I21" i="9"/>
  <c r="I289" i="9" s="1"/>
  <c r="I288" i="9" s="1"/>
  <c r="H21" i="9"/>
  <c r="H289" i="9" s="1"/>
  <c r="H288" i="9" s="1"/>
  <c r="G21" i="9"/>
  <c r="G289" i="9" s="1"/>
  <c r="G288" i="9" s="1"/>
  <c r="F21" i="9"/>
  <c r="F289" i="9" s="1"/>
  <c r="E21" i="9"/>
  <c r="E289" i="9" s="1"/>
  <c r="E288" i="9" s="1"/>
  <c r="D21" i="9"/>
  <c r="D289" i="9" s="1"/>
  <c r="D288" i="9" s="1"/>
  <c r="N20" i="9"/>
  <c r="M20" i="9"/>
  <c r="J20" i="9"/>
  <c r="I20" i="9"/>
  <c r="G20" i="9"/>
  <c r="E20" i="9"/>
  <c r="I75" i="9" l="1"/>
  <c r="C27" i="9"/>
  <c r="L26" i="9"/>
  <c r="H52" i="9"/>
  <c r="H51" i="9" s="1"/>
  <c r="M52" i="9"/>
  <c r="M51" i="9" s="1"/>
  <c r="M50" i="9" s="1"/>
  <c r="E75" i="9"/>
  <c r="E52" i="9" s="1"/>
  <c r="E51" i="9" s="1"/>
  <c r="C95" i="9"/>
  <c r="C128" i="9"/>
  <c r="C112" i="9"/>
  <c r="K287" i="9"/>
  <c r="K20" i="9"/>
  <c r="D50" i="9"/>
  <c r="D24" i="9"/>
  <c r="F24" i="9" s="1"/>
  <c r="F76" i="9"/>
  <c r="C77" i="9"/>
  <c r="G287" i="9"/>
  <c r="G50" i="9"/>
  <c r="O53" i="9"/>
  <c r="I53" i="9"/>
  <c r="F67" i="9"/>
  <c r="C67" i="9" s="1"/>
  <c r="C69" i="9"/>
  <c r="C103" i="9"/>
  <c r="L21" i="9"/>
  <c r="D20" i="9"/>
  <c r="H20" i="9"/>
  <c r="O21" i="9"/>
  <c r="F54" i="9"/>
  <c r="F58" i="9"/>
  <c r="C81" i="9"/>
  <c r="L84" i="9"/>
  <c r="C84" i="9" s="1"/>
  <c r="C85" i="9"/>
  <c r="L112" i="9"/>
  <c r="C113" i="9"/>
  <c r="L116" i="9"/>
  <c r="C116" i="9" s="1"/>
  <c r="C117" i="9"/>
  <c r="F122" i="9"/>
  <c r="C129" i="9"/>
  <c r="L130" i="9"/>
  <c r="C131" i="9"/>
  <c r="C141" i="9"/>
  <c r="C166" i="9"/>
  <c r="F165" i="9"/>
  <c r="C165" i="9" s="1"/>
  <c r="O174" i="9"/>
  <c r="O173" i="9" s="1"/>
  <c r="L196" i="9"/>
  <c r="O204" i="9"/>
  <c r="L204" i="9"/>
  <c r="C227" i="9"/>
  <c r="C235" i="9"/>
  <c r="J287" i="9"/>
  <c r="M287" i="9"/>
  <c r="L58" i="9"/>
  <c r="L54" i="9" s="1"/>
  <c r="L53" i="9" s="1"/>
  <c r="L122" i="9"/>
  <c r="I174" i="9"/>
  <c r="C175" i="9"/>
  <c r="I187" i="9"/>
  <c r="C187" i="9" s="1"/>
  <c r="C188" i="9"/>
  <c r="C192" i="9"/>
  <c r="L191" i="9"/>
  <c r="O231" i="9"/>
  <c r="O230" i="9" s="1"/>
  <c r="O286" i="9" s="1"/>
  <c r="I230" i="9"/>
  <c r="F288" i="9"/>
  <c r="N287" i="9"/>
  <c r="F174" i="9"/>
  <c r="C179" i="9"/>
  <c r="L187" i="9"/>
  <c r="C191" i="9"/>
  <c r="E194" i="9"/>
  <c r="C198" i="9"/>
  <c r="O195" i="9"/>
  <c r="C135" i="9"/>
  <c r="F136" i="9"/>
  <c r="C136" i="9" s="1"/>
  <c r="F144" i="9"/>
  <c r="C144" i="9" s="1"/>
  <c r="C155" i="9"/>
  <c r="C167" i="9"/>
  <c r="C183" i="9"/>
  <c r="F184" i="9"/>
  <c r="F196" i="9"/>
  <c r="C199" i="9"/>
  <c r="F216" i="9"/>
  <c r="L238" i="9"/>
  <c r="C238" i="9" s="1"/>
  <c r="C239" i="9"/>
  <c r="L246" i="9"/>
  <c r="C246" i="9" s="1"/>
  <c r="C247" i="9"/>
  <c r="F252" i="9"/>
  <c r="F260" i="9"/>
  <c r="F264" i="9"/>
  <c r="L270" i="9"/>
  <c r="C272" i="9"/>
  <c r="J286" i="9"/>
  <c r="N286" i="9"/>
  <c r="C128" i="10"/>
  <c r="G286" i="9"/>
  <c r="K286" i="9"/>
  <c r="F67" i="10"/>
  <c r="C67" i="10" s="1"/>
  <c r="C68" i="10"/>
  <c r="L216" i="9"/>
  <c r="C233" i="9"/>
  <c r="L252" i="9"/>
  <c r="L251" i="9" s="1"/>
  <c r="L260" i="9"/>
  <c r="L259" i="9" s="1"/>
  <c r="L264" i="9"/>
  <c r="D286" i="9"/>
  <c r="H286" i="9"/>
  <c r="L289" i="10"/>
  <c r="F95" i="10"/>
  <c r="C96" i="10"/>
  <c r="I184" i="9"/>
  <c r="I216" i="9"/>
  <c r="I204" i="9" s="1"/>
  <c r="I195" i="9" s="1"/>
  <c r="E286" i="9"/>
  <c r="M286" i="9"/>
  <c r="O289" i="10"/>
  <c r="O288" i="10" s="1"/>
  <c r="O52" i="10"/>
  <c r="O51" i="10" s="1"/>
  <c r="O50" i="10" s="1"/>
  <c r="C58" i="10"/>
  <c r="E287" i="10"/>
  <c r="E50" i="10"/>
  <c r="F131" i="10"/>
  <c r="C132" i="10"/>
  <c r="C21" i="10"/>
  <c r="L27" i="10"/>
  <c r="L33" i="10"/>
  <c r="C33" i="10" s="1"/>
  <c r="L36" i="10"/>
  <c r="C36" i="10" s="1"/>
  <c r="F41" i="10"/>
  <c r="C41" i="10" s="1"/>
  <c r="O45" i="10"/>
  <c r="O20" i="10" s="1"/>
  <c r="I77" i="10"/>
  <c r="I76" i="10" s="1"/>
  <c r="I89" i="10"/>
  <c r="F103" i="10"/>
  <c r="I112" i="10"/>
  <c r="C112" i="10" s="1"/>
  <c r="I116" i="10"/>
  <c r="F122" i="10"/>
  <c r="D131" i="10"/>
  <c r="D130" i="10" s="1"/>
  <c r="D75" i="10" s="1"/>
  <c r="L131" i="10"/>
  <c r="L130" i="10" s="1"/>
  <c r="I136" i="10"/>
  <c r="I130" i="10" s="1"/>
  <c r="C142" i="10"/>
  <c r="C205" i="10"/>
  <c r="C227" i="10"/>
  <c r="C246" i="10"/>
  <c r="I259" i="10"/>
  <c r="I230" i="10" s="1"/>
  <c r="C260" i="10"/>
  <c r="E286" i="10"/>
  <c r="K286" i="10"/>
  <c r="O286" i="10"/>
  <c r="E20" i="10"/>
  <c r="I20" i="10"/>
  <c r="F55" i="10"/>
  <c r="F144" i="10"/>
  <c r="C144" i="10" s="1"/>
  <c r="C145" i="10"/>
  <c r="C198" i="10"/>
  <c r="L196" i="10"/>
  <c r="C231" i="10"/>
  <c r="G286" i="10"/>
  <c r="F118" i="10"/>
  <c r="C119" i="10"/>
  <c r="L122" i="10"/>
  <c r="L83" i="10" s="1"/>
  <c r="L75" i="10" s="1"/>
  <c r="H194" i="10"/>
  <c r="H51" i="10" s="1"/>
  <c r="M286" i="10"/>
  <c r="M194" i="10"/>
  <c r="M51" i="10" s="1"/>
  <c r="C272" i="10"/>
  <c r="I270" i="10"/>
  <c r="I269" i="10" s="1"/>
  <c r="H286" i="10"/>
  <c r="C283" i="10"/>
  <c r="I288" i="10"/>
  <c r="C289" i="10"/>
  <c r="F288" i="10"/>
  <c r="C288" i="10" s="1"/>
  <c r="N287" i="10"/>
  <c r="I103" i="10"/>
  <c r="I122" i="10"/>
  <c r="F174" i="10"/>
  <c r="C175" i="10"/>
  <c r="C192" i="10"/>
  <c r="L191" i="10"/>
  <c r="J286" i="10"/>
  <c r="N286" i="10"/>
  <c r="L288" i="10"/>
  <c r="G12" i="11"/>
  <c r="G149" i="11"/>
  <c r="F216" i="10"/>
  <c r="C247" i="10"/>
  <c r="F252" i="10"/>
  <c r="C255" i="10"/>
  <c r="F264" i="10"/>
  <c r="C271" i="10"/>
  <c r="F276" i="10"/>
  <c r="C276" i="10" s="1"/>
  <c r="C291" i="10"/>
  <c r="E12" i="11"/>
  <c r="E308" i="11"/>
  <c r="I194" i="10" l="1"/>
  <c r="M50" i="10"/>
  <c r="M287" i="10"/>
  <c r="I194" i="9"/>
  <c r="E287" i="9"/>
  <c r="E50" i="9"/>
  <c r="D52" i="10"/>
  <c r="D51" i="10" s="1"/>
  <c r="D286" i="10"/>
  <c r="H287" i="10"/>
  <c r="H50" i="10"/>
  <c r="C103" i="10"/>
  <c r="F259" i="9"/>
  <c r="C259" i="9" s="1"/>
  <c r="C260" i="9"/>
  <c r="C174" i="9"/>
  <c r="F173" i="9"/>
  <c r="C122" i="9"/>
  <c r="C58" i="9"/>
  <c r="O52" i="9"/>
  <c r="F251" i="10"/>
  <c r="C252" i="10"/>
  <c r="F270" i="10"/>
  <c r="C174" i="10"/>
  <c r="F173" i="10"/>
  <c r="C173" i="10" s="1"/>
  <c r="C196" i="10"/>
  <c r="L195" i="10"/>
  <c r="C55" i="10"/>
  <c r="F54" i="10"/>
  <c r="C122" i="10"/>
  <c r="I83" i="10"/>
  <c r="I75" i="10" s="1"/>
  <c r="C89" i="10"/>
  <c r="F83" i="10"/>
  <c r="C95" i="10"/>
  <c r="C136" i="10"/>
  <c r="F251" i="9"/>
  <c r="C252" i="9"/>
  <c r="C196" i="9"/>
  <c r="L231" i="9"/>
  <c r="F130" i="9"/>
  <c r="C130" i="9" s="1"/>
  <c r="F53" i="9"/>
  <c r="C54" i="9"/>
  <c r="C24" i="9"/>
  <c r="F20" i="9"/>
  <c r="C20" i="9" s="1"/>
  <c r="C26" i="9"/>
  <c r="L187" i="10"/>
  <c r="C187" i="10" s="1"/>
  <c r="C191" i="10"/>
  <c r="C76" i="10"/>
  <c r="C131" i="10"/>
  <c r="F130" i="10"/>
  <c r="C130" i="10" s="1"/>
  <c r="C77" i="10"/>
  <c r="C270" i="9"/>
  <c r="L269" i="9"/>
  <c r="C216" i="9"/>
  <c r="C184" i="9"/>
  <c r="O194" i="9"/>
  <c r="I173" i="9"/>
  <c r="I52" i="9" s="1"/>
  <c r="I51" i="9" s="1"/>
  <c r="L83" i="9"/>
  <c r="L75" i="9" s="1"/>
  <c r="L52" i="9" s="1"/>
  <c r="L289" i="9"/>
  <c r="C21" i="9"/>
  <c r="L20" i="9"/>
  <c r="C76" i="9"/>
  <c r="F259" i="10"/>
  <c r="C259" i="10" s="1"/>
  <c r="C264" i="10"/>
  <c r="C216" i="10"/>
  <c r="F204" i="10"/>
  <c r="F116" i="10"/>
  <c r="C116" i="10" s="1"/>
  <c r="C118" i="10"/>
  <c r="O287" i="10"/>
  <c r="C45" i="10"/>
  <c r="C27" i="10"/>
  <c r="L26" i="10"/>
  <c r="C264" i="9"/>
  <c r="F204" i="9"/>
  <c r="C204" i="9" s="1"/>
  <c r="L195" i="9"/>
  <c r="O289" i="9"/>
  <c r="O288" i="9" s="1"/>
  <c r="O20" i="9"/>
  <c r="F83" i="9"/>
  <c r="F75" i="9" s="1"/>
  <c r="C75" i="9" s="1"/>
  <c r="D287" i="9"/>
  <c r="H287" i="9"/>
  <c r="H50" i="9"/>
  <c r="I287" i="9" l="1"/>
  <c r="I50" i="9"/>
  <c r="I52" i="10"/>
  <c r="I51" i="10" s="1"/>
  <c r="I286" i="10"/>
  <c r="F195" i="10"/>
  <c r="C204" i="10"/>
  <c r="L288" i="9"/>
  <c r="C288" i="9" s="1"/>
  <c r="C289" i="9"/>
  <c r="F52" i="9"/>
  <c r="C53" i="9"/>
  <c r="F195" i="9"/>
  <c r="I286" i="9"/>
  <c r="F75" i="10"/>
  <c r="C75" i="10" s="1"/>
  <c r="C83" i="10"/>
  <c r="F53" i="10"/>
  <c r="C54" i="10"/>
  <c r="F230" i="10"/>
  <c r="C230" i="10" s="1"/>
  <c r="C251" i="10"/>
  <c r="C173" i="9"/>
  <c r="D50" i="10"/>
  <c r="D24" i="10"/>
  <c r="C83" i="9"/>
  <c r="C26" i="10"/>
  <c r="L20" i="10"/>
  <c r="C269" i="9"/>
  <c r="L230" i="9"/>
  <c r="L194" i="9" s="1"/>
  <c r="L51" i="9" s="1"/>
  <c r="C231" i="9"/>
  <c r="C251" i="9"/>
  <c r="F230" i="9"/>
  <c r="O51" i="9"/>
  <c r="L194" i="10"/>
  <c r="L286" i="10"/>
  <c r="F269" i="10"/>
  <c r="C270" i="10"/>
  <c r="L52" i="10"/>
  <c r="L51" i="10" s="1"/>
  <c r="L50" i="10" s="1"/>
  <c r="L50" i="9" l="1"/>
  <c r="L287" i="9"/>
  <c r="F52" i="10"/>
  <c r="C53" i="10"/>
  <c r="F194" i="9"/>
  <c r="C194" i="9" s="1"/>
  <c r="C195" i="9"/>
  <c r="I287" i="10"/>
  <c r="I50" i="10"/>
  <c r="O50" i="9"/>
  <c r="O287" i="9"/>
  <c r="F24" i="10"/>
  <c r="D20" i="10"/>
  <c r="C269" i="10"/>
  <c r="F286" i="10"/>
  <c r="C286" i="10" s="1"/>
  <c r="C230" i="9"/>
  <c r="F286" i="9"/>
  <c r="L286" i="9"/>
  <c r="L287" i="10"/>
  <c r="C52" i="9"/>
  <c r="F51" i="9"/>
  <c r="F194" i="10"/>
  <c r="C194" i="10" s="1"/>
  <c r="C195" i="10"/>
  <c r="D287" i="10"/>
  <c r="F287" i="9" l="1"/>
  <c r="C287" i="9" s="1"/>
  <c r="C51" i="9"/>
  <c r="F50" i="9"/>
  <c r="C50" i="9" s="1"/>
  <c r="C286" i="9"/>
  <c r="C52" i="10"/>
  <c r="F51" i="10"/>
  <c r="C24" i="10"/>
  <c r="F20" i="10"/>
  <c r="C20" i="10" s="1"/>
  <c r="F287" i="10" l="1"/>
  <c r="C287" i="10" s="1"/>
  <c r="C51" i="10"/>
  <c r="F50" i="10"/>
  <c r="C50" i="10" s="1"/>
  <c r="O298" i="8" l="1"/>
  <c r="L298" i="8"/>
  <c r="I298" i="8"/>
  <c r="F298" i="8"/>
  <c r="C298" i="8" s="1"/>
  <c r="O297" i="8"/>
  <c r="L297" i="8"/>
  <c r="I297" i="8"/>
  <c r="F297" i="8"/>
  <c r="C297" i="8"/>
  <c r="O296" i="8"/>
  <c r="L296" i="8"/>
  <c r="I296" i="8"/>
  <c r="F296" i="8"/>
  <c r="C296" i="8" s="1"/>
  <c r="O295" i="8"/>
  <c r="L295" i="8"/>
  <c r="I295" i="8"/>
  <c r="F295" i="8"/>
  <c r="C295" i="8" s="1"/>
  <c r="O294" i="8"/>
  <c r="L294" i="8"/>
  <c r="I294" i="8"/>
  <c r="F294" i="8"/>
  <c r="C294" i="8" s="1"/>
  <c r="O293" i="8"/>
  <c r="L293" i="8"/>
  <c r="I293" i="8"/>
  <c r="F293" i="8"/>
  <c r="C293" i="8"/>
  <c r="O292" i="8"/>
  <c r="L292" i="8"/>
  <c r="I292" i="8"/>
  <c r="F292" i="8"/>
  <c r="C292" i="8" s="1"/>
  <c r="O291" i="8"/>
  <c r="L291" i="8"/>
  <c r="I291" i="8"/>
  <c r="F291" i="8"/>
  <c r="C291" i="8" s="1"/>
  <c r="O290" i="8"/>
  <c r="N290" i="8"/>
  <c r="M290" i="8"/>
  <c r="L290" i="8"/>
  <c r="K290" i="8"/>
  <c r="J290" i="8"/>
  <c r="I290" i="8"/>
  <c r="C290" i="8" s="1"/>
  <c r="H290" i="8"/>
  <c r="G290" i="8"/>
  <c r="F290" i="8"/>
  <c r="E290" i="8"/>
  <c r="D290" i="8"/>
  <c r="O285" i="8"/>
  <c r="L285" i="8"/>
  <c r="C285" i="8" s="1"/>
  <c r="I285" i="8"/>
  <c r="F285" i="8"/>
  <c r="O284" i="8"/>
  <c r="O283" i="8" s="1"/>
  <c r="L284" i="8"/>
  <c r="I284" i="8"/>
  <c r="F284" i="8"/>
  <c r="F283" i="8" s="1"/>
  <c r="C284" i="8"/>
  <c r="N283" i="8"/>
  <c r="M283" i="8"/>
  <c r="L283" i="8"/>
  <c r="K283" i="8"/>
  <c r="J283" i="8"/>
  <c r="I283" i="8"/>
  <c r="H283" i="8"/>
  <c r="G283" i="8"/>
  <c r="E283" i="8"/>
  <c r="D283" i="8"/>
  <c r="O282" i="8"/>
  <c r="L282" i="8"/>
  <c r="L281" i="8" s="1"/>
  <c r="I282" i="8"/>
  <c r="C282" i="8" s="1"/>
  <c r="F282" i="8"/>
  <c r="O281" i="8"/>
  <c r="N281" i="8"/>
  <c r="M281" i="8"/>
  <c r="K281" i="8"/>
  <c r="J281" i="8"/>
  <c r="H281" i="8"/>
  <c r="G281" i="8"/>
  <c r="F281" i="8"/>
  <c r="E281" i="8"/>
  <c r="D281" i="8"/>
  <c r="O280" i="8"/>
  <c r="L280" i="8"/>
  <c r="I280" i="8"/>
  <c r="F280" i="8"/>
  <c r="C280" i="8"/>
  <c r="O279" i="8"/>
  <c r="L279" i="8"/>
  <c r="I279" i="8"/>
  <c r="F279" i="8"/>
  <c r="C279" i="8" s="1"/>
  <c r="O278" i="8"/>
  <c r="L278" i="8"/>
  <c r="I278" i="8"/>
  <c r="C278" i="8" s="1"/>
  <c r="F278" i="8"/>
  <c r="O277" i="8"/>
  <c r="L277" i="8"/>
  <c r="C277" i="8" s="1"/>
  <c r="I277" i="8"/>
  <c r="F277" i="8"/>
  <c r="O276" i="8"/>
  <c r="N276" i="8"/>
  <c r="M276" i="8"/>
  <c r="K276" i="8"/>
  <c r="J276" i="8"/>
  <c r="H276" i="8"/>
  <c r="G276" i="8"/>
  <c r="E276" i="8"/>
  <c r="D276" i="8"/>
  <c r="O275" i="8"/>
  <c r="L275" i="8"/>
  <c r="I275" i="8"/>
  <c r="F275" i="8"/>
  <c r="C275" i="8" s="1"/>
  <c r="O274" i="8"/>
  <c r="L274" i="8"/>
  <c r="I274" i="8"/>
  <c r="F274" i="8"/>
  <c r="C274" i="8" s="1"/>
  <c r="O273" i="8"/>
  <c r="L273" i="8"/>
  <c r="L272" i="8" s="1"/>
  <c r="I273" i="8"/>
  <c r="C273" i="8" s="1"/>
  <c r="F273" i="8"/>
  <c r="O272" i="8"/>
  <c r="N272" i="8"/>
  <c r="M272" i="8"/>
  <c r="K272" i="8"/>
  <c r="J272" i="8"/>
  <c r="I272" i="8"/>
  <c r="H272" i="8"/>
  <c r="G272" i="8"/>
  <c r="F272" i="8"/>
  <c r="E272" i="8"/>
  <c r="D272" i="8"/>
  <c r="O271" i="8"/>
  <c r="L271" i="8"/>
  <c r="I271" i="8"/>
  <c r="F271" i="8"/>
  <c r="C271" i="8" s="1"/>
  <c r="O270" i="8"/>
  <c r="N270" i="8"/>
  <c r="M270" i="8"/>
  <c r="K270" i="8"/>
  <c r="J270" i="8"/>
  <c r="H270" i="8"/>
  <c r="G270" i="8"/>
  <c r="E270" i="8"/>
  <c r="D270" i="8"/>
  <c r="O269" i="8"/>
  <c r="N269" i="8"/>
  <c r="M269" i="8"/>
  <c r="K269" i="8"/>
  <c r="J269" i="8"/>
  <c r="H269" i="8"/>
  <c r="G269" i="8"/>
  <c r="E269" i="8"/>
  <c r="D269" i="8"/>
  <c r="O268" i="8"/>
  <c r="L268" i="8"/>
  <c r="I268" i="8"/>
  <c r="F268" i="8"/>
  <c r="C268" i="8"/>
  <c r="O267" i="8"/>
  <c r="L267" i="8"/>
  <c r="I267" i="8"/>
  <c r="F267" i="8"/>
  <c r="C267" i="8" s="1"/>
  <c r="O266" i="8"/>
  <c r="L266" i="8"/>
  <c r="I266" i="8"/>
  <c r="F266" i="8"/>
  <c r="C266" i="8" s="1"/>
  <c r="O265" i="8"/>
  <c r="L265" i="8"/>
  <c r="L264" i="8" s="1"/>
  <c r="C264" i="8" s="1"/>
  <c r="I265" i="8"/>
  <c r="F265" i="8"/>
  <c r="C265" i="8" s="1"/>
  <c r="O264" i="8"/>
  <c r="N264" i="8"/>
  <c r="M264" i="8"/>
  <c r="K264" i="8"/>
  <c r="J264" i="8"/>
  <c r="I264" i="8"/>
  <c r="H264" i="8"/>
  <c r="G264" i="8"/>
  <c r="F264" i="8"/>
  <c r="E264" i="8"/>
  <c r="D264" i="8"/>
  <c r="O263" i="8"/>
  <c r="L263" i="8"/>
  <c r="I263" i="8"/>
  <c r="F263" i="8"/>
  <c r="C263" i="8" s="1"/>
  <c r="O262" i="8"/>
  <c r="L262" i="8"/>
  <c r="I262" i="8"/>
  <c r="F262" i="8"/>
  <c r="C262" i="8" s="1"/>
  <c r="O261" i="8"/>
  <c r="L261" i="8"/>
  <c r="L260" i="8" s="1"/>
  <c r="I261" i="8"/>
  <c r="F261" i="8"/>
  <c r="C261" i="8" s="1"/>
  <c r="O260" i="8"/>
  <c r="N260" i="8"/>
  <c r="M260" i="8"/>
  <c r="K260" i="8"/>
  <c r="J260" i="8"/>
  <c r="I260" i="8"/>
  <c r="H260" i="8"/>
  <c r="G260" i="8"/>
  <c r="F260" i="8"/>
  <c r="C260" i="8" s="1"/>
  <c r="E260" i="8"/>
  <c r="D260" i="8"/>
  <c r="O259" i="8"/>
  <c r="N259" i="8"/>
  <c r="M259" i="8"/>
  <c r="K259" i="8"/>
  <c r="J259" i="8"/>
  <c r="I259" i="8"/>
  <c r="H259" i="8"/>
  <c r="G259" i="8"/>
  <c r="F259" i="8"/>
  <c r="E259" i="8"/>
  <c r="D259" i="8"/>
  <c r="O258" i="8"/>
  <c r="L258" i="8"/>
  <c r="I258" i="8"/>
  <c r="F258" i="8"/>
  <c r="C258" i="8" s="1"/>
  <c r="O257" i="8"/>
  <c r="L257" i="8"/>
  <c r="I257" i="8"/>
  <c r="F257" i="8"/>
  <c r="C257" i="8" s="1"/>
  <c r="O256" i="8"/>
  <c r="L256" i="8"/>
  <c r="C256" i="8" s="1"/>
  <c r="I256" i="8"/>
  <c r="F256" i="8"/>
  <c r="O255" i="8"/>
  <c r="L255" i="8"/>
  <c r="I255" i="8"/>
  <c r="F255" i="8"/>
  <c r="C255" i="8"/>
  <c r="O254" i="8"/>
  <c r="L254" i="8"/>
  <c r="I254" i="8"/>
  <c r="F254" i="8"/>
  <c r="C254" i="8" s="1"/>
  <c r="O253" i="8"/>
  <c r="L253" i="8"/>
  <c r="I253" i="8"/>
  <c r="I252" i="8" s="1"/>
  <c r="I251" i="8" s="1"/>
  <c r="F253" i="8"/>
  <c r="C253" i="8" s="1"/>
  <c r="O252" i="8"/>
  <c r="N252" i="8"/>
  <c r="M252" i="8"/>
  <c r="L252" i="8"/>
  <c r="K252" i="8"/>
  <c r="J252" i="8"/>
  <c r="H252" i="8"/>
  <c r="G252" i="8"/>
  <c r="F252" i="8"/>
  <c r="C252" i="8" s="1"/>
  <c r="E252" i="8"/>
  <c r="D252" i="8"/>
  <c r="O251" i="8"/>
  <c r="N251" i="8"/>
  <c r="M251" i="8"/>
  <c r="L251" i="8"/>
  <c r="K251" i="8"/>
  <c r="J251" i="8"/>
  <c r="H251" i="8"/>
  <c r="G251" i="8"/>
  <c r="F251" i="8"/>
  <c r="E251" i="8"/>
  <c r="D251" i="8"/>
  <c r="O250" i="8"/>
  <c r="L250" i="8"/>
  <c r="I250" i="8"/>
  <c r="F250" i="8"/>
  <c r="C250" i="8" s="1"/>
  <c r="O249" i="8"/>
  <c r="L249" i="8"/>
  <c r="I249" i="8"/>
  <c r="F249" i="8"/>
  <c r="C249" i="8"/>
  <c r="O248" i="8"/>
  <c r="L248" i="8"/>
  <c r="I248" i="8"/>
  <c r="F248" i="8"/>
  <c r="C248" i="8" s="1"/>
  <c r="O247" i="8"/>
  <c r="L247" i="8"/>
  <c r="I247" i="8"/>
  <c r="C247" i="8" s="1"/>
  <c r="F247" i="8"/>
  <c r="O246" i="8"/>
  <c r="N246" i="8"/>
  <c r="M246" i="8"/>
  <c r="L246" i="8"/>
  <c r="K246" i="8"/>
  <c r="J246" i="8"/>
  <c r="I246" i="8"/>
  <c r="H246" i="8"/>
  <c r="G246" i="8"/>
  <c r="F246" i="8"/>
  <c r="C246" i="8" s="1"/>
  <c r="E246" i="8"/>
  <c r="D246" i="8"/>
  <c r="O245" i="8"/>
  <c r="L245" i="8"/>
  <c r="I245" i="8"/>
  <c r="F245" i="8"/>
  <c r="C245" i="8"/>
  <c r="O244" i="8"/>
  <c r="L244" i="8"/>
  <c r="I244" i="8"/>
  <c r="F244" i="8"/>
  <c r="C244" i="8" s="1"/>
  <c r="O243" i="8"/>
  <c r="L243" i="8"/>
  <c r="I243" i="8"/>
  <c r="F243" i="8"/>
  <c r="C243" i="8"/>
  <c r="O242" i="8"/>
  <c r="L242" i="8"/>
  <c r="I242" i="8"/>
  <c r="F242" i="8"/>
  <c r="C242" i="8" s="1"/>
  <c r="O241" i="8"/>
  <c r="L241" i="8"/>
  <c r="I241" i="8"/>
  <c r="C241" i="8" s="1"/>
  <c r="F241" i="8"/>
  <c r="O240" i="8"/>
  <c r="L240" i="8"/>
  <c r="I240" i="8"/>
  <c r="F240" i="8"/>
  <c r="C240" i="8" s="1"/>
  <c r="O239" i="8"/>
  <c r="O238" i="8" s="1"/>
  <c r="O231" i="8" s="1"/>
  <c r="L239" i="8"/>
  <c r="I239" i="8"/>
  <c r="F239" i="8"/>
  <c r="C239" i="8"/>
  <c r="N238" i="8"/>
  <c r="M238" i="8"/>
  <c r="L238" i="8"/>
  <c r="K238" i="8"/>
  <c r="J238" i="8"/>
  <c r="I238" i="8"/>
  <c r="H238" i="8"/>
  <c r="G238" i="8"/>
  <c r="F238" i="8"/>
  <c r="C238" i="8" s="1"/>
  <c r="E238" i="8"/>
  <c r="D238" i="8"/>
  <c r="O237" i="8"/>
  <c r="L237" i="8"/>
  <c r="I237" i="8"/>
  <c r="C237" i="8" s="1"/>
  <c r="F237" i="8"/>
  <c r="O236" i="8"/>
  <c r="L236" i="8"/>
  <c r="I236" i="8"/>
  <c r="F236" i="8"/>
  <c r="C236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C235" i="8"/>
  <c r="O234" i="8"/>
  <c r="L234" i="8"/>
  <c r="I234" i="8"/>
  <c r="F234" i="8"/>
  <c r="C234" i="8" s="1"/>
  <c r="O233" i="8"/>
  <c r="N233" i="8"/>
  <c r="M233" i="8"/>
  <c r="L233" i="8"/>
  <c r="K233" i="8"/>
  <c r="J233" i="8"/>
  <c r="I233" i="8"/>
  <c r="H233" i="8"/>
  <c r="G233" i="8"/>
  <c r="F233" i="8"/>
  <c r="C233" i="8" s="1"/>
  <c r="E233" i="8"/>
  <c r="D233" i="8"/>
  <c r="O232" i="8"/>
  <c r="L232" i="8"/>
  <c r="C232" i="8" s="1"/>
  <c r="I232" i="8"/>
  <c r="F232" i="8"/>
  <c r="N231" i="8"/>
  <c r="M231" i="8"/>
  <c r="L231" i="8"/>
  <c r="K231" i="8"/>
  <c r="J231" i="8"/>
  <c r="I231" i="8"/>
  <c r="H231" i="8"/>
  <c r="G231" i="8"/>
  <c r="F231" i="8"/>
  <c r="E231" i="8"/>
  <c r="D231" i="8"/>
  <c r="N230" i="8"/>
  <c r="M230" i="8"/>
  <c r="K230" i="8"/>
  <c r="J230" i="8"/>
  <c r="H230" i="8"/>
  <c r="G230" i="8"/>
  <c r="F230" i="8"/>
  <c r="E230" i="8"/>
  <c r="D230" i="8"/>
  <c r="O229" i="8"/>
  <c r="L229" i="8"/>
  <c r="I229" i="8"/>
  <c r="F229" i="8"/>
  <c r="C229" i="8" s="1"/>
  <c r="O228" i="8"/>
  <c r="L228" i="8"/>
  <c r="I228" i="8"/>
  <c r="F228" i="8"/>
  <c r="C228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C227" i="8"/>
  <c r="O226" i="8"/>
  <c r="L226" i="8"/>
  <c r="I226" i="8"/>
  <c r="F226" i="8"/>
  <c r="C226" i="8" s="1"/>
  <c r="O225" i="8"/>
  <c r="L225" i="8"/>
  <c r="I225" i="8"/>
  <c r="C225" i="8" s="1"/>
  <c r="F225" i="8"/>
  <c r="O224" i="8"/>
  <c r="L224" i="8"/>
  <c r="I224" i="8"/>
  <c r="F224" i="8"/>
  <c r="C224" i="8" s="1"/>
  <c r="O223" i="8"/>
  <c r="L223" i="8"/>
  <c r="I223" i="8"/>
  <c r="F223" i="8"/>
  <c r="C223" i="8" s="1"/>
  <c r="O222" i="8"/>
  <c r="L222" i="8"/>
  <c r="I222" i="8"/>
  <c r="F222" i="8"/>
  <c r="C222" i="8" s="1"/>
  <c r="O221" i="8"/>
  <c r="L221" i="8"/>
  <c r="I221" i="8"/>
  <c r="C221" i="8" s="1"/>
  <c r="F221" i="8"/>
  <c r="O220" i="8"/>
  <c r="L220" i="8"/>
  <c r="I220" i="8"/>
  <c r="F220" i="8"/>
  <c r="C220" i="8"/>
  <c r="O219" i="8"/>
  <c r="L219" i="8"/>
  <c r="I219" i="8"/>
  <c r="F219" i="8"/>
  <c r="C219" i="8" s="1"/>
  <c r="O218" i="8"/>
  <c r="L218" i="8"/>
  <c r="I218" i="8"/>
  <c r="F218" i="8"/>
  <c r="C218" i="8" s="1"/>
  <c r="O217" i="8"/>
  <c r="L217" i="8"/>
  <c r="I217" i="8"/>
  <c r="C217" i="8" s="1"/>
  <c r="F217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C216" i="8"/>
  <c r="O215" i="8"/>
  <c r="L215" i="8"/>
  <c r="I215" i="8"/>
  <c r="F215" i="8"/>
  <c r="C215" i="8" s="1"/>
  <c r="O214" i="8"/>
  <c r="L214" i="8"/>
  <c r="I214" i="8"/>
  <c r="C214" i="8" s="1"/>
  <c r="F214" i="8"/>
  <c r="O213" i="8"/>
  <c r="L213" i="8"/>
  <c r="I213" i="8"/>
  <c r="F213" i="8"/>
  <c r="C213" i="8" s="1"/>
  <c r="O212" i="8"/>
  <c r="L212" i="8"/>
  <c r="I212" i="8"/>
  <c r="F212" i="8"/>
  <c r="C212" i="8" s="1"/>
  <c r="O211" i="8"/>
  <c r="L211" i="8"/>
  <c r="I211" i="8"/>
  <c r="F211" i="8"/>
  <c r="C211" i="8" s="1"/>
  <c r="O210" i="8"/>
  <c r="L210" i="8"/>
  <c r="I210" i="8"/>
  <c r="F210" i="8"/>
  <c r="C210" i="8"/>
  <c r="O209" i="8"/>
  <c r="L209" i="8"/>
  <c r="I209" i="8"/>
  <c r="F209" i="8"/>
  <c r="C209" i="8" s="1"/>
  <c r="O208" i="8"/>
  <c r="L208" i="8"/>
  <c r="I208" i="8"/>
  <c r="F208" i="8"/>
  <c r="C208" i="8" s="1"/>
  <c r="O207" i="8"/>
  <c r="L207" i="8"/>
  <c r="I207" i="8"/>
  <c r="F207" i="8"/>
  <c r="C207" i="8"/>
  <c r="O206" i="8"/>
  <c r="L206" i="8"/>
  <c r="I206" i="8"/>
  <c r="F206" i="8"/>
  <c r="C206" i="8" s="1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O204" i="8"/>
  <c r="N204" i="8"/>
  <c r="M204" i="8"/>
  <c r="L204" i="8"/>
  <c r="K204" i="8"/>
  <c r="J204" i="8"/>
  <c r="I204" i="8"/>
  <c r="H204" i="8"/>
  <c r="G204" i="8"/>
  <c r="F204" i="8"/>
  <c r="C204" i="8" s="1"/>
  <c r="E204" i="8"/>
  <c r="D204" i="8"/>
  <c r="O203" i="8"/>
  <c r="L203" i="8"/>
  <c r="I203" i="8"/>
  <c r="C203" i="8" s="1"/>
  <c r="F203" i="8"/>
  <c r="O202" i="8"/>
  <c r="L202" i="8"/>
  <c r="I202" i="8"/>
  <c r="F202" i="8"/>
  <c r="C202" i="8"/>
  <c r="O201" i="8"/>
  <c r="L201" i="8"/>
  <c r="I201" i="8"/>
  <c r="F201" i="8"/>
  <c r="C201" i="8" s="1"/>
  <c r="O200" i="8"/>
  <c r="L200" i="8"/>
  <c r="I200" i="8"/>
  <c r="F200" i="8"/>
  <c r="C200" i="8" s="1"/>
  <c r="O199" i="8"/>
  <c r="L199" i="8"/>
  <c r="C199" i="8" s="1"/>
  <c r="I199" i="8"/>
  <c r="I198" i="8" s="1"/>
  <c r="F199" i="8"/>
  <c r="O198" i="8"/>
  <c r="N198" i="8"/>
  <c r="M198" i="8"/>
  <c r="L198" i="8"/>
  <c r="K198" i="8"/>
  <c r="K196" i="8" s="1"/>
  <c r="K195" i="8" s="1"/>
  <c r="K194" i="8" s="1"/>
  <c r="J198" i="8"/>
  <c r="H198" i="8"/>
  <c r="G198" i="8"/>
  <c r="G196" i="8" s="1"/>
  <c r="G195" i="8" s="1"/>
  <c r="G194" i="8" s="1"/>
  <c r="F198" i="8"/>
  <c r="E198" i="8"/>
  <c r="D198" i="8"/>
  <c r="O197" i="8"/>
  <c r="O196" i="8" s="1"/>
  <c r="O195" i="8" s="1"/>
  <c r="L197" i="8"/>
  <c r="I197" i="8"/>
  <c r="F197" i="8"/>
  <c r="C197" i="8"/>
  <c r="N196" i="8"/>
  <c r="M196" i="8"/>
  <c r="L196" i="8"/>
  <c r="L195" i="8" s="1"/>
  <c r="J196" i="8"/>
  <c r="H196" i="8"/>
  <c r="H195" i="8" s="1"/>
  <c r="H194" i="8" s="1"/>
  <c r="F196" i="8"/>
  <c r="E196" i="8"/>
  <c r="D196" i="8"/>
  <c r="D195" i="8" s="1"/>
  <c r="D194" i="8" s="1"/>
  <c r="N195" i="8"/>
  <c r="M195" i="8"/>
  <c r="M194" i="8" s="1"/>
  <c r="J195" i="8"/>
  <c r="F195" i="8"/>
  <c r="E195" i="8"/>
  <c r="E194" i="8" s="1"/>
  <c r="N194" i="8"/>
  <c r="J194" i="8"/>
  <c r="O193" i="8"/>
  <c r="O192" i="8" s="1"/>
  <c r="O191" i="8" s="1"/>
  <c r="L193" i="8"/>
  <c r="I193" i="8"/>
  <c r="F193" i="8"/>
  <c r="C193" i="8"/>
  <c r="N192" i="8"/>
  <c r="M192" i="8"/>
  <c r="L192" i="8"/>
  <c r="L191" i="8" s="1"/>
  <c r="K192" i="8"/>
  <c r="J192" i="8"/>
  <c r="I192" i="8"/>
  <c r="H192" i="8"/>
  <c r="H191" i="8" s="1"/>
  <c r="G192" i="8"/>
  <c r="F192" i="8"/>
  <c r="C192" i="8" s="1"/>
  <c r="E192" i="8"/>
  <c r="D192" i="8"/>
  <c r="D191" i="8" s="1"/>
  <c r="N191" i="8"/>
  <c r="M191" i="8"/>
  <c r="K191" i="8"/>
  <c r="J191" i="8"/>
  <c r="I191" i="8"/>
  <c r="G191" i="8"/>
  <c r="F191" i="8"/>
  <c r="E191" i="8"/>
  <c r="O190" i="8"/>
  <c r="L190" i="8"/>
  <c r="I190" i="8"/>
  <c r="F190" i="8"/>
  <c r="C190" i="8" s="1"/>
  <c r="O189" i="8"/>
  <c r="O188" i="8" s="1"/>
  <c r="O187" i="8" s="1"/>
  <c r="L189" i="8"/>
  <c r="I189" i="8"/>
  <c r="F189" i="8"/>
  <c r="C189" i="8"/>
  <c r="N188" i="8"/>
  <c r="M188" i="8"/>
  <c r="L188" i="8"/>
  <c r="L187" i="8" s="1"/>
  <c r="K188" i="8"/>
  <c r="J188" i="8"/>
  <c r="I188" i="8"/>
  <c r="H188" i="8"/>
  <c r="H187" i="8" s="1"/>
  <c r="G188" i="8"/>
  <c r="F188" i="8"/>
  <c r="C188" i="8" s="1"/>
  <c r="E188" i="8"/>
  <c r="D188" i="8"/>
  <c r="D187" i="8" s="1"/>
  <c r="N187" i="8"/>
  <c r="M187" i="8"/>
  <c r="K187" i="8"/>
  <c r="J187" i="8"/>
  <c r="I187" i="8"/>
  <c r="G187" i="8"/>
  <c r="F187" i="8"/>
  <c r="E187" i="8"/>
  <c r="O186" i="8"/>
  <c r="L186" i="8"/>
  <c r="I186" i="8"/>
  <c r="F186" i="8"/>
  <c r="C186" i="8"/>
  <c r="O185" i="8"/>
  <c r="O184" i="8" s="1"/>
  <c r="O173" i="8" s="1"/>
  <c r="L185" i="8"/>
  <c r="I185" i="8"/>
  <c r="F185" i="8"/>
  <c r="C185" i="8" s="1"/>
  <c r="N184" i="8"/>
  <c r="M184" i="8"/>
  <c r="L184" i="8"/>
  <c r="K184" i="8"/>
  <c r="J184" i="8"/>
  <c r="I184" i="8"/>
  <c r="H184" i="8"/>
  <c r="G184" i="8"/>
  <c r="F184" i="8"/>
  <c r="C184" i="8" s="1"/>
  <c r="E184" i="8"/>
  <c r="D184" i="8"/>
  <c r="O183" i="8"/>
  <c r="L183" i="8"/>
  <c r="I183" i="8"/>
  <c r="C183" i="8" s="1"/>
  <c r="F183" i="8"/>
  <c r="O182" i="8"/>
  <c r="L182" i="8"/>
  <c r="I182" i="8"/>
  <c r="F182" i="8"/>
  <c r="C182" i="8"/>
  <c r="O181" i="8"/>
  <c r="L181" i="8"/>
  <c r="I181" i="8"/>
  <c r="F181" i="8"/>
  <c r="C181" i="8" s="1"/>
  <c r="O180" i="8"/>
  <c r="L180" i="8"/>
  <c r="L179" i="8" s="1"/>
  <c r="I180" i="8"/>
  <c r="F180" i="8"/>
  <c r="C180" i="8" s="1"/>
  <c r="O179" i="8"/>
  <c r="N179" i="8"/>
  <c r="M179" i="8"/>
  <c r="K179" i="8"/>
  <c r="J179" i="8"/>
  <c r="I179" i="8"/>
  <c r="H179" i="8"/>
  <c r="G179" i="8"/>
  <c r="F179" i="8"/>
  <c r="E179" i="8"/>
  <c r="D179" i="8"/>
  <c r="O178" i="8"/>
  <c r="L178" i="8"/>
  <c r="I178" i="8"/>
  <c r="F178" i="8"/>
  <c r="C178" i="8"/>
  <c r="O177" i="8"/>
  <c r="L177" i="8"/>
  <c r="I177" i="8"/>
  <c r="F177" i="8"/>
  <c r="C177" i="8" s="1"/>
  <c r="O176" i="8"/>
  <c r="L176" i="8"/>
  <c r="L175" i="8" s="1"/>
  <c r="L174" i="8" s="1"/>
  <c r="L173" i="8" s="1"/>
  <c r="I176" i="8"/>
  <c r="F176" i="8"/>
  <c r="C176" i="8" s="1"/>
  <c r="O175" i="8"/>
  <c r="N175" i="8"/>
  <c r="M175" i="8"/>
  <c r="M174" i="8" s="1"/>
  <c r="M173" i="8" s="1"/>
  <c r="K175" i="8"/>
  <c r="J175" i="8"/>
  <c r="I175" i="8"/>
  <c r="I174" i="8" s="1"/>
  <c r="H175" i="8"/>
  <c r="G175" i="8"/>
  <c r="F175" i="8"/>
  <c r="E175" i="8"/>
  <c r="E174" i="8" s="1"/>
  <c r="E173" i="8" s="1"/>
  <c r="D175" i="8"/>
  <c r="O174" i="8"/>
  <c r="N174" i="8"/>
  <c r="N173" i="8" s="1"/>
  <c r="K174" i="8"/>
  <c r="J174" i="8"/>
  <c r="J173" i="8" s="1"/>
  <c r="H174" i="8"/>
  <c r="G174" i="8"/>
  <c r="F174" i="8"/>
  <c r="F173" i="8" s="1"/>
  <c r="D174" i="8"/>
  <c r="K173" i="8"/>
  <c r="H173" i="8"/>
  <c r="G173" i="8"/>
  <c r="D173" i="8"/>
  <c r="O172" i="8"/>
  <c r="L172" i="8"/>
  <c r="I172" i="8"/>
  <c r="F172" i="8"/>
  <c r="C172" i="8" s="1"/>
  <c r="O171" i="8"/>
  <c r="L171" i="8"/>
  <c r="I171" i="8"/>
  <c r="C171" i="8" s="1"/>
  <c r="F171" i="8"/>
  <c r="O170" i="8"/>
  <c r="L170" i="8"/>
  <c r="I170" i="8"/>
  <c r="F170" i="8"/>
  <c r="C170" i="8"/>
  <c r="O169" i="8"/>
  <c r="L169" i="8"/>
  <c r="I169" i="8"/>
  <c r="F169" i="8"/>
  <c r="C169" i="8" s="1"/>
  <c r="O168" i="8"/>
  <c r="L168" i="8"/>
  <c r="I168" i="8"/>
  <c r="F168" i="8"/>
  <c r="C168" i="8" s="1"/>
  <c r="O167" i="8"/>
  <c r="L167" i="8"/>
  <c r="L166" i="8" s="1"/>
  <c r="L165" i="8" s="1"/>
  <c r="I167" i="8"/>
  <c r="I166" i="8" s="1"/>
  <c r="F167" i="8"/>
  <c r="O166" i="8"/>
  <c r="N166" i="8"/>
  <c r="N165" i="8" s="1"/>
  <c r="M166" i="8"/>
  <c r="K166" i="8"/>
  <c r="J166" i="8"/>
  <c r="J165" i="8" s="1"/>
  <c r="H166" i="8"/>
  <c r="G166" i="8"/>
  <c r="F166" i="8"/>
  <c r="F165" i="8" s="1"/>
  <c r="E166" i="8"/>
  <c r="D166" i="8"/>
  <c r="O165" i="8"/>
  <c r="M165" i="8"/>
  <c r="K165" i="8"/>
  <c r="H165" i="8"/>
  <c r="G165" i="8"/>
  <c r="E165" i="8"/>
  <c r="D165" i="8"/>
  <c r="O164" i="8"/>
  <c r="L164" i="8"/>
  <c r="I164" i="8"/>
  <c r="F164" i="8"/>
  <c r="C164" i="8" s="1"/>
  <c r="O163" i="8"/>
  <c r="L163" i="8"/>
  <c r="I163" i="8"/>
  <c r="C163" i="8" s="1"/>
  <c r="F163" i="8"/>
  <c r="O162" i="8"/>
  <c r="L162" i="8"/>
  <c r="I162" i="8"/>
  <c r="F162" i="8"/>
  <c r="C162" i="8"/>
  <c r="O161" i="8"/>
  <c r="O160" i="8" s="1"/>
  <c r="L161" i="8"/>
  <c r="I161" i="8"/>
  <c r="F161" i="8"/>
  <c r="C161" i="8" s="1"/>
  <c r="N160" i="8"/>
  <c r="M160" i="8"/>
  <c r="L160" i="8"/>
  <c r="K160" i="8"/>
  <c r="J160" i="8"/>
  <c r="I160" i="8"/>
  <c r="H160" i="8"/>
  <c r="G160" i="8"/>
  <c r="E160" i="8"/>
  <c r="D160" i="8"/>
  <c r="O159" i="8"/>
  <c r="L159" i="8"/>
  <c r="I159" i="8"/>
  <c r="C159" i="8" s="1"/>
  <c r="F159" i="8"/>
  <c r="O158" i="8"/>
  <c r="L158" i="8"/>
  <c r="I158" i="8"/>
  <c r="F158" i="8"/>
  <c r="C158" i="8"/>
  <c r="O157" i="8"/>
  <c r="L157" i="8"/>
  <c r="I157" i="8"/>
  <c r="F157" i="8"/>
  <c r="C157" i="8" s="1"/>
  <c r="O156" i="8"/>
  <c r="L156" i="8"/>
  <c r="I156" i="8"/>
  <c r="F156" i="8"/>
  <c r="C156" i="8" s="1"/>
  <c r="O155" i="8"/>
  <c r="L155" i="8"/>
  <c r="I155" i="8"/>
  <c r="C155" i="8" s="1"/>
  <c r="F155" i="8"/>
  <c r="O154" i="8"/>
  <c r="L154" i="8"/>
  <c r="I154" i="8"/>
  <c r="F154" i="8"/>
  <c r="C154" i="8"/>
  <c r="O153" i="8"/>
  <c r="O151" i="8" s="1"/>
  <c r="L153" i="8"/>
  <c r="I153" i="8"/>
  <c r="F153" i="8"/>
  <c r="C153" i="8" s="1"/>
  <c r="O152" i="8"/>
  <c r="L152" i="8"/>
  <c r="L151" i="8" s="1"/>
  <c r="I152" i="8"/>
  <c r="I151" i="8" s="1"/>
  <c r="F152" i="8"/>
  <c r="C152" i="8" s="1"/>
  <c r="N151" i="8"/>
  <c r="M151" i="8"/>
  <c r="K151" i="8"/>
  <c r="J151" i="8"/>
  <c r="H151" i="8"/>
  <c r="G151" i="8"/>
  <c r="F151" i="8"/>
  <c r="C151" i="8" s="1"/>
  <c r="E151" i="8"/>
  <c r="D151" i="8"/>
  <c r="O150" i="8"/>
  <c r="L150" i="8"/>
  <c r="I150" i="8"/>
  <c r="F150" i="8"/>
  <c r="C150" i="8"/>
  <c r="O149" i="8"/>
  <c r="L149" i="8"/>
  <c r="I149" i="8"/>
  <c r="F149" i="8"/>
  <c r="C149" i="8" s="1"/>
  <c r="O148" i="8"/>
  <c r="L148" i="8"/>
  <c r="I148" i="8"/>
  <c r="F148" i="8"/>
  <c r="C148" i="8" s="1"/>
  <c r="O147" i="8"/>
  <c r="L147" i="8"/>
  <c r="L144" i="8" s="1"/>
  <c r="I147" i="8"/>
  <c r="C147" i="8" s="1"/>
  <c r="F147" i="8"/>
  <c r="O146" i="8"/>
  <c r="L146" i="8"/>
  <c r="I146" i="8"/>
  <c r="F146" i="8"/>
  <c r="C146" i="8"/>
  <c r="O145" i="8"/>
  <c r="O144" i="8" s="1"/>
  <c r="L145" i="8"/>
  <c r="I145" i="8"/>
  <c r="F145" i="8"/>
  <c r="C145" i="8" s="1"/>
  <c r="N144" i="8"/>
  <c r="M144" i="8"/>
  <c r="K144" i="8"/>
  <c r="J144" i="8"/>
  <c r="I144" i="8"/>
  <c r="H144" i="8"/>
  <c r="G144" i="8"/>
  <c r="E144" i="8"/>
  <c r="D144" i="8"/>
  <c r="O143" i="8"/>
  <c r="L143" i="8"/>
  <c r="I143" i="8"/>
  <c r="C143" i="8" s="1"/>
  <c r="F143" i="8"/>
  <c r="O142" i="8"/>
  <c r="L142" i="8"/>
  <c r="C142" i="8" s="1"/>
  <c r="I142" i="8"/>
  <c r="F142" i="8"/>
  <c r="F141" i="8" s="1"/>
  <c r="O141" i="8"/>
  <c r="N141" i="8"/>
  <c r="M141" i="8"/>
  <c r="K141" i="8"/>
  <c r="J141" i="8"/>
  <c r="I141" i="8"/>
  <c r="H141" i="8"/>
  <c r="G141" i="8"/>
  <c r="E141" i="8"/>
  <c r="D141" i="8"/>
  <c r="O140" i="8"/>
  <c r="L140" i="8"/>
  <c r="I140" i="8"/>
  <c r="F140" i="8"/>
  <c r="O139" i="8"/>
  <c r="L139" i="8"/>
  <c r="I139" i="8"/>
  <c r="C139" i="8" s="1"/>
  <c r="F139" i="8"/>
  <c r="O138" i="8"/>
  <c r="L138" i="8"/>
  <c r="C138" i="8" s="1"/>
  <c r="I138" i="8"/>
  <c r="F138" i="8"/>
  <c r="O137" i="8"/>
  <c r="O136" i="8" s="1"/>
  <c r="L137" i="8"/>
  <c r="I137" i="8"/>
  <c r="F137" i="8"/>
  <c r="F136" i="8" s="1"/>
  <c r="C137" i="8"/>
  <c r="N136" i="8"/>
  <c r="M136" i="8"/>
  <c r="K136" i="8"/>
  <c r="K130" i="8" s="1"/>
  <c r="J136" i="8"/>
  <c r="H136" i="8"/>
  <c r="G136" i="8"/>
  <c r="G130" i="8" s="1"/>
  <c r="E136" i="8"/>
  <c r="D136" i="8"/>
  <c r="O135" i="8"/>
  <c r="L135" i="8"/>
  <c r="I135" i="8"/>
  <c r="F135" i="8"/>
  <c r="C135" i="8" s="1"/>
  <c r="O134" i="8"/>
  <c r="L134" i="8"/>
  <c r="I134" i="8"/>
  <c r="I131" i="8" s="1"/>
  <c r="F134" i="8"/>
  <c r="O133" i="8"/>
  <c r="L133" i="8"/>
  <c r="C133" i="8" s="1"/>
  <c r="I133" i="8"/>
  <c r="F133" i="8"/>
  <c r="O132" i="8"/>
  <c r="O131" i="8" s="1"/>
  <c r="O130" i="8" s="1"/>
  <c r="L132" i="8"/>
  <c r="I132" i="8"/>
  <c r="F132" i="8"/>
  <c r="F131" i="8" s="1"/>
  <c r="C132" i="8"/>
  <c r="N131" i="8"/>
  <c r="M131" i="8"/>
  <c r="L131" i="8"/>
  <c r="K131" i="8"/>
  <c r="J131" i="8"/>
  <c r="H131" i="8"/>
  <c r="H130" i="8" s="1"/>
  <c r="H75" i="8" s="1"/>
  <c r="G131" i="8"/>
  <c r="E131" i="8"/>
  <c r="D131" i="8"/>
  <c r="D130" i="8" s="1"/>
  <c r="D75" i="8" s="1"/>
  <c r="N130" i="8"/>
  <c r="M130" i="8"/>
  <c r="J130" i="8"/>
  <c r="E130" i="8"/>
  <c r="O129" i="8"/>
  <c r="L129" i="8"/>
  <c r="C129" i="8" s="1"/>
  <c r="I129" i="8"/>
  <c r="F129" i="8"/>
  <c r="F128" i="8" s="1"/>
  <c r="O128" i="8"/>
  <c r="N128" i="8"/>
  <c r="M128" i="8"/>
  <c r="K128" i="8"/>
  <c r="J128" i="8"/>
  <c r="I128" i="8"/>
  <c r="H128" i="8"/>
  <c r="G128" i="8"/>
  <c r="E128" i="8"/>
  <c r="D128" i="8"/>
  <c r="O127" i="8"/>
  <c r="L127" i="8"/>
  <c r="I127" i="8"/>
  <c r="F127" i="8"/>
  <c r="C127" i="8" s="1"/>
  <c r="O126" i="8"/>
  <c r="L126" i="8"/>
  <c r="I126" i="8"/>
  <c r="C126" i="8" s="1"/>
  <c r="F126" i="8"/>
  <c r="O125" i="8"/>
  <c r="L125" i="8"/>
  <c r="C125" i="8" s="1"/>
  <c r="I125" i="8"/>
  <c r="F125" i="8"/>
  <c r="O124" i="8"/>
  <c r="O122" i="8" s="1"/>
  <c r="L124" i="8"/>
  <c r="I124" i="8"/>
  <c r="F124" i="8"/>
  <c r="C124" i="8"/>
  <c r="O123" i="8"/>
  <c r="L123" i="8"/>
  <c r="L122" i="8" s="1"/>
  <c r="I123" i="8"/>
  <c r="F123" i="8"/>
  <c r="F122" i="8" s="1"/>
  <c r="C122" i="8" s="1"/>
  <c r="N122" i="8"/>
  <c r="M122" i="8"/>
  <c r="K122" i="8"/>
  <c r="J122" i="8"/>
  <c r="I122" i="8"/>
  <c r="H122" i="8"/>
  <c r="G122" i="8"/>
  <c r="E122" i="8"/>
  <c r="D122" i="8"/>
  <c r="O121" i="8"/>
  <c r="L121" i="8"/>
  <c r="C121" i="8" s="1"/>
  <c r="I121" i="8"/>
  <c r="F121" i="8"/>
  <c r="O120" i="8"/>
  <c r="L120" i="8"/>
  <c r="I120" i="8"/>
  <c r="F120" i="8"/>
  <c r="C120" i="8"/>
  <c r="O119" i="8"/>
  <c r="L119" i="8"/>
  <c r="I119" i="8"/>
  <c r="F119" i="8"/>
  <c r="C119" i="8" s="1"/>
  <c r="O118" i="8"/>
  <c r="L118" i="8"/>
  <c r="I118" i="8"/>
  <c r="C118" i="8" s="1"/>
  <c r="F118" i="8"/>
  <c r="O117" i="8"/>
  <c r="L117" i="8"/>
  <c r="C117" i="8" s="1"/>
  <c r="I117" i="8"/>
  <c r="F117" i="8"/>
  <c r="F116" i="8" s="1"/>
  <c r="O116" i="8"/>
  <c r="N116" i="8"/>
  <c r="M116" i="8"/>
  <c r="K116" i="8"/>
  <c r="J116" i="8"/>
  <c r="H116" i="8"/>
  <c r="G116" i="8"/>
  <c r="E116" i="8"/>
  <c r="D116" i="8"/>
  <c r="O115" i="8"/>
  <c r="L115" i="8"/>
  <c r="I115" i="8"/>
  <c r="F115" i="8"/>
  <c r="C115" i="8" s="1"/>
  <c r="O114" i="8"/>
  <c r="L114" i="8"/>
  <c r="I114" i="8"/>
  <c r="C114" i="8" s="1"/>
  <c r="F114" i="8"/>
  <c r="O113" i="8"/>
  <c r="L113" i="8"/>
  <c r="C113" i="8" s="1"/>
  <c r="I113" i="8"/>
  <c r="F113" i="8"/>
  <c r="F112" i="8" s="1"/>
  <c r="O112" i="8"/>
  <c r="N112" i="8"/>
  <c r="M112" i="8"/>
  <c r="K112" i="8"/>
  <c r="J112" i="8"/>
  <c r="H112" i="8"/>
  <c r="G112" i="8"/>
  <c r="E112" i="8"/>
  <c r="D112" i="8"/>
  <c r="O111" i="8"/>
  <c r="L111" i="8"/>
  <c r="I111" i="8"/>
  <c r="F111" i="8"/>
  <c r="C111" i="8" s="1"/>
  <c r="O110" i="8"/>
  <c r="L110" i="8"/>
  <c r="I110" i="8"/>
  <c r="C110" i="8" s="1"/>
  <c r="F110" i="8"/>
  <c r="O109" i="8"/>
  <c r="L109" i="8"/>
  <c r="C109" i="8" s="1"/>
  <c r="I109" i="8"/>
  <c r="F109" i="8"/>
  <c r="O108" i="8"/>
  <c r="L108" i="8"/>
  <c r="I108" i="8"/>
  <c r="F108" i="8"/>
  <c r="C108" i="8"/>
  <c r="O107" i="8"/>
  <c r="L107" i="8"/>
  <c r="I107" i="8"/>
  <c r="F107" i="8"/>
  <c r="C107" i="8" s="1"/>
  <c r="O106" i="8"/>
  <c r="L106" i="8"/>
  <c r="I106" i="8"/>
  <c r="I103" i="8" s="1"/>
  <c r="F106" i="8"/>
  <c r="O105" i="8"/>
  <c r="L105" i="8"/>
  <c r="C105" i="8" s="1"/>
  <c r="I105" i="8"/>
  <c r="F105" i="8"/>
  <c r="O104" i="8"/>
  <c r="O103" i="8" s="1"/>
  <c r="L104" i="8"/>
  <c r="I104" i="8"/>
  <c r="F104" i="8"/>
  <c r="F103" i="8" s="1"/>
  <c r="C104" i="8"/>
  <c r="N103" i="8"/>
  <c r="M103" i="8"/>
  <c r="L103" i="8"/>
  <c r="K103" i="8"/>
  <c r="J103" i="8"/>
  <c r="H103" i="8"/>
  <c r="G103" i="8"/>
  <c r="E103" i="8"/>
  <c r="D103" i="8"/>
  <c r="O102" i="8"/>
  <c r="L102" i="8"/>
  <c r="I102" i="8"/>
  <c r="C102" i="8" s="1"/>
  <c r="F102" i="8"/>
  <c r="O101" i="8"/>
  <c r="L101" i="8"/>
  <c r="C101" i="8" s="1"/>
  <c r="I101" i="8"/>
  <c r="F101" i="8"/>
  <c r="O100" i="8"/>
  <c r="L100" i="8"/>
  <c r="I100" i="8"/>
  <c r="F100" i="8"/>
  <c r="C100" i="8"/>
  <c r="O99" i="8"/>
  <c r="L99" i="8"/>
  <c r="I99" i="8"/>
  <c r="F99" i="8"/>
  <c r="C99" i="8" s="1"/>
  <c r="O98" i="8"/>
  <c r="L98" i="8"/>
  <c r="I98" i="8"/>
  <c r="I95" i="8" s="1"/>
  <c r="F98" i="8"/>
  <c r="O97" i="8"/>
  <c r="L97" i="8"/>
  <c r="C97" i="8" s="1"/>
  <c r="I97" i="8"/>
  <c r="F97" i="8"/>
  <c r="O96" i="8"/>
  <c r="O95" i="8" s="1"/>
  <c r="L96" i="8"/>
  <c r="I96" i="8"/>
  <c r="F96" i="8"/>
  <c r="F95" i="8" s="1"/>
  <c r="C96" i="8"/>
  <c r="N95" i="8"/>
  <c r="M95" i="8"/>
  <c r="L95" i="8"/>
  <c r="K95" i="8"/>
  <c r="J95" i="8"/>
  <c r="H95" i="8"/>
  <c r="G95" i="8"/>
  <c r="E95" i="8"/>
  <c r="D95" i="8"/>
  <c r="O94" i="8"/>
  <c r="L94" i="8"/>
  <c r="I94" i="8"/>
  <c r="C94" i="8" s="1"/>
  <c r="F94" i="8"/>
  <c r="O93" i="8"/>
  <c r="L93" i="8"/>
  <c r="C93" i="8" s="1"/>
  <c r="I93" i="8"/>
  <c r="F93" i="8"/>
  <c r="O92" i="8"/>
  <c r="O89" i="8" s="1"/>
  <c r="L92" i="8"/>
  <c r="I92" i="8"/>
  <c r="F92" i="8"/>
  <c r="C92" i="8"/>
  <c r="O91" i="8"/>
  <c r="L91" i="8"/>
  <c r="I91" i="8"/>
  <c r="F91" i="8"/>
  <c r="C91" i="8" s="1"/>
  <c r="O90" i="8"/>
  <c r="L90" i="8"/>
  <c r="L89" i="8" s="1"/>
  <c r="I90" i="8"/>
  <c r="I89" i="8" s="1"/>
  <c r="F90" i="8"/>
  <c r="N89" i="8"/>
  <c r="N83" i="8" s="1"/>
  <c r="M89" i="8"/>
  <c r="K89" i="8"/>
  <c r="J89" i="8"/>
  <c r="J83" i="8" s="1"/>
  <c r="H89" i="8"/>
  <c r="G89" i="8"/>
  <c r="F89" i="8"/>
  <c r="E89" i="8"/>
  <c r="D89" i="8"/>
  <c r="O88" i="8"/>
  <c r="L88" i="8"/>
  <c r="I88" i="8"/>
  <c r="F88" i="8"/>
  <c r="C88" i="8"/>
  <c r="O87" i="8"/>
  <c r="L87" i="8"/>
  <c r="I87" i="8"/>
  <c r="F87" i="8"/>
  <c r="C87" i="8" s="1"/>
  <c r="O86" i="8"/>
  <c r="L86" i="8"/>
  <c r="I86" i="8"/>
  <c r="C86" i="8" s="1"/>
  <c r="F86" i="8"/>
  <c r="O85" i="8"/>
  <c r="L85" i="8"/>
  <c r="C85" i="8" s="1"/>
  <c r="I85" i="8"/>
  <c r="F85" i="8"/>
  <c r="O84" i="8"/>
  <c r="N84" i="8"/>
  <c r="M84" i="8"/>
  <c r="K84" i="8"/>
  <c r="K83" i="8" s="1"/>
  <c r="J84" i="8"/>
  <c r="H84" i="8"/>
  <c r="G84" i="8"/>
  <c r="G83" i="8" s="1"/>
  <c r="E84" i="8"/>
  <c r="D84" i="8"/>
  <c r="M83" i="8"/>
  <c r="H83" i="8"/>
  <c r="E83" i="8"/>
  <c r="D83" i="8"/>
  <c r="O82" i="8"/>
  <c r="L82" i="8"/>
  <c r="I82" i="8"/>
  <c r="I80" i="8" s="1"/>
  <c r="F82" i="8"/>
  <c r="C82" i="8" s="1"/>
  <c r="O81" i="8"/>
  <c r="L81" i="8"/>
  <c r="C81" i="8" s="1"/>
  <c r="I81" i="8"/>
  <c r="F81" i="8"/>
  <c r="O80" i="8"/>
  <c r="N80" i="8"/>
  <c r="M80" i="8"/>
  <c r="K80" i="8"/>
  <c r="J80" i="8"/>
  <c r="H80" i="8"/>
  <c r="G80" i="8"/>
  <c r="F80" i="8"/>
  <c r="E80" i="8"/>
  <c r="D80" i="8"/>
  <c r="O79" i="8"/>
  <c r="L79" i="8"/>
  <c r="I79" i="8"/>
  <c r="F79" i="8"/>
  <c r="C79" i="8" s="1"/>
  <c r="O78" i="8"/>
  <c r="L78" i="8"/>
  <c r="L77" i="8" s="1"/>
  <c r="I78" i="8"/>
  <c r="I77" i="8" s="1"/>
  <c r="I76" i="8" s="1"/>
  <c r="F78" i="8"/>
  <c r="C78" i="8" s="1"/>
  <c r="O77" i="8"/>
  <c r="N77" i="8"/>
  <c r="N76" i="8" s="1"/>
  <c r="M77" i="8"/>
  <c r="K77" i="8"/>
  <c r="J77" i="8"/>
  <c r="J76" i="8" s="1"/>
  <c r="H77" i="8"/>
  <c r="G77" i="8"/>
  <c r="F77" i="8"/>
  <c r="E77" i="8"/>
  <c r="D77" i="8"/>
  <c r="O76" i="8"/>
  <c r="M76" i="8"/>
  <c r="K76" i="8"/>
  <c r="K75" i="8" s="1"/>
  <c r="K52" i="8" s="1"/>
  <c r="K51" i="8" s="1"/>
  <c r="K50" i="8" s="1"/>
  <c r="H76" i="8"/>
  <c r="G76" i="8"/>
  <c r="G75" i="8" s="1"/>
  <c r="G52" i="8" s="1"/>
  <c r="G51" i="8" s="1"/>
  <c r="E76" i="8"/>
  <c r="D76" i="8"/>
  <c r="M75" i="8"/>
  <c r="E75" i="8"/>
  <c r="O74" i="8"/>
  <c r="L74" i="8"/>
  <c r="I74" i="8"/>
  <c r="F74" i="8"/>
  <c r="C74" i="8" s="1"/>
  <c r="O73" i="8"/>
  <c r="L73" i="8"/>
  <c r="C73" i="8" s="1"/>
  <c r="I73" i="8"/>
  <c r="F73" i="8"/>
  <c r="O72" i="8"/>
  <c r="O69" i="8" s="1"/>
  <c r="L72" i="8"/>
  <c r="I72" i="8"/>
  <c r="F72" i="8"/>
  <c r="C72" i="8"/>
  <c r="O71" i="8"/>
  <c r="L71" i="8"/>
  <c r="I71" i="8"/>
  <c r="F71" i="8"/>
  <c r="C71" i="8" s="1"/>
  <c r="O70" i="8"/>
  <c r="L70" i="8"/>
  <c r="L69" i="8" s="1"/>
  <c r="L67" i="8" s="1"/>
  <c r="I70" i="8"/>
  <c r="I69" i="8" s="1"/>
  <c r="I67" i="8" s="1"/>
  <c r="F70" i="8"/>
  <c r="C70" i="8" s="1"/>
  <c r="N69" i="8"/>
  <c r="N67" i="8" s="1"/>
  <c r="N53" i="8" s="1"/>
  <c r="M69" i="8"/>
  <c r="K69" i="8"/>
  <c r="J69" i="8"/>
  <c r="J67" i="8" s="1"/>
  <c r="J53" i="8" s="1"/>
  <c r="H69" i="8"/>
  <c r="G69" i="8"/>
  <c r="F69" i="8"/>
  <c r="C69" i="8" s="1"/>
  <c r="E69" i="8"/>
  <c r="D69" i="8"/>
  <c r="O68" i="8"/>
  <c r="L68" i="8"/>
  <c r="I68" i="8"/>
  <c r="F68" i="8"/>
  <c r="F67" i="8" s="1"/>
  <c r="C68" i="8"/>
  <c r="M67" i="8"/>
  <c r="K67" i="8"/>
  <c r="H67" i="8"/>
  <c r="G67" i="8"/>
  <c r="E67" i="8"/>
  <c r="D67" i="8"/>
  <c r="O66" i="8"/>
  <c r="L66" i="8"/>
  <c r="I66" i="8"/>
  <c r="F66" i="8"/>
  <c r="C66" i="8" s="1"/>
  <c r="O65" i="8"/>
  <c r="L65" i="8"/>
  <c r="C65" i="8" s="1"/>
  <c r="I65" i="8"/>
  <c r="F65" i="8"/>
  <c r="O64" i="8"/>
  <c r="L64" i="8"/>
  <c r="I64" i="8"/>
  <c r="F64" i="8"/>
  <c r="C64" i="8"/>
  <c r="O63" i="8"/>
  <c r="L63" i="8"/>
  <c r="I63" i="8"/>
  <c r="F63" i="8"/>
  <c r="C63" i="8" s="1"/>
  <c r="O62" i="8"/>
  <c r="L62" i="8"/>
  <c r="I62" i="8"/>
  <c r="F62" i="8"/>
  <c r="C62" i="8" s="1"/>
  <c r="O61" i="8"/>
  <c r="L61" i="8"/>
  <c r="C61" i="8" s="1"/>
  <c r="I61" i="8"/>
  <c r="F61" i="8"/>
  <c r="O60" i="8"/>
  <c r="O58" i="8" s="1"/>
  <c r="L60" i="8"/>
  <c r="I60" i="8"/>
  <c r="F60" i="8"/>
  <c r="C60" i="8"/>
  <c r="O59" i="8"/>
  <c r="L59" i="8"/>
  <c r="I59" i="8"/>
  <c r="F59" i="8"/>
  <c r="F58" i="8" s="1"/>
  <c r="N58" i="8"/>
  <c r="M58" i="8"/>
  <c r="K58" i="8"/>
  <c r="J58" i="8"/>
  <c r="I58" i="8"/>
  <c r="H58" i="8"/>
  <c r="G58" i="8"/>
  <c r="E58" i="8"/>
  <c r="D58" i="8"/>
  <c r="O57" i="8"/>
  <c r="L57" i="8"/>
  <c r="I57" i="8"/>
  <c r="C57" i="8" s="1"/>
  <c r="F57" i="8"/>
  <c r="O56" i="8"/>
  <c r="O55" i="8" s="1"/>
  <c r="O54" i="8" s="1"/>
  <c r="L56" i="8"/>
  <c r="I56" i="8"/>
  <c r="F56" i="8"/>
  <c r="C56" i="8"/>
  <c r="N55" i="8"/>
  <c r="M55" i="8"/>
  <c r="L55" i="8"/>
  <c r="C55" i="8" s="1"/>
  <c r="K55" i="8"/>
  <c r="J55" i="8"/>
  <c r="I55" i="8"/>
  <c r="H55" i="8"/>
  <c r="H54" i="8" s="1"/>
  <c r="H53" i="8" s="1"/>
  <c r="H52" i="8" s="1"/>
  <c r="H51" i="8" s="1"/>
  <c r="G55" i="8"/>
  <c r="F55" i="8"/>
  <c r="E55" i="8"/>
  <c r="D55" i="8"/>
  <c r="D54" i="8" s="1"/>
  <c r="D53" i="8" s="1"/>
  <c r="D52" i="8" s="1"/>
  <c r="D51" i="8" s="1"/>
  <c r="N54" i="8"/>
  <c r="M54" i="8"/>
  <c r="M53" i="8" s="1"/>
  <c r="M52" i="8" s="1"/>
  <c r="M51" i="8" s="1"/>
  <c r="M50" i="8" s="1"/>
  <c r="K54" i="8"/>
  <c r="J54" i="8"/>
  <c r="I54" i="8"/>
  <c r="G54" i="8"/>
  <c r="E54" i="8"/>
  <c r="E53" i="8" s="1"/>
  <c r="E52" i="8" s="1"/>
  <c r="E51" i="8" s="1"/>
  <c r="K53" i="8"/>
  <c r="G53" i="8"/>
  <c r="O47" i="8"/>
  <c r="C47" i="8"/>
  <c r="O46" i="8"/>
  <c r="C46" i="8"/>
  <c r="O45" i="8"/>
  <c r="C45" i="8" s="1"/>
  <c r="N45" i="8"/>
  <c r="M45" i="8"/>
  <c r="L44" i="8"/>
  <c r="I44" i="8"/>
  <c r="I43" i="8" s="1"/>
  <c r="F44" i="8"/>
  <c r="C44" i="8" s="1"/>
  <c r="L43" i="8"/>
  <c r="K43" i="8"/>
  <c r="J43" i="8"/>
  <c r="H43" i="8"/>
  <c r="G43" i="8"/>
  <c r="F43" i="8"/>
  <c r="E43" i="8"/>
  <c r="D43" i="8"/>
  <c r="F42" i="8"/>
  <c r="C42" i="8" s="1"/>
  <c r="F41" i="8"/>
  <c r="C41" i="8" s="1"/>
  <c r="E41" i="8"/>
  <c r="D41" i="8"/>
  <c r="L40" i="8"/>
  <c r="C40" i="8"/>
  <c r="L39" i="8"/>
  <c r="C39" i="8"/>
  <c r="L38" i="8"/>
  <c r="C38" i="8"/>
  <c r="L37" i="8"/>
  <c r="C37" i="8"/>
  <c r="L36" i="8"/>
  <c r="C36" i="8" s="1"/>
  <c r="K36" i="8"/>
  <c r="J36" i="8"/>
  <c r="L35" i="8"/>
  <c r="C35" i="8"/>
  <c r="L34" i="8"/>
  <c r="C34" i="8" s="1"/>
  <c r="L33" i="8"/>
  <c r="C33" i="8" s="1"/>
  <c r="K33" i="8"/>
  <c r="J33" i="8"/>
  <c r="L32" i="8"/>
  <c r="L31" i="8" s="1"/>
  <c r="C32" i="8"/>
  <c r="K31" i="8"/>
  <c r="J31" i="8"/>
  <c r="L30" i="8"/>
  <c r="C30" i="8" s="1"/>
  <c r="L29" i="8"/>
  <c r="C29" i="8" s="1"/>
  <c r="L28" i="8"/>
  <c r="C28" i="8" s="1"/>
  <c r="L27" i="8"/>
  <c r="C27" i="8" s="1"/>
  <c r="K27" i="8"/>
  <c r="J27" i="8"/>
  <c r="K26" i="8"/>
  <c r="J26" i="8"/>
  <c r="F25" i="8"/>
  <c r="C25" i="8"/>
  <c r="I24" i="8"/>
  <c r="F24" i="8"/>
  <c r="C24" i="8"/>
  <c r="O23" i="8"/>
  <c r="L23" i="8"/>
  <c r="I23" i="8"/>
  <c r="F23" i="8"/>
  <c r="C23" i="8"/>
  <c r="O22" i="8"/>
  <c r="O21" i="8" s="1"/>
  <c r="L22" i="8"/>
  <c r="I22" i="8"/>
  <c r="F22" i="8"/>
  <c r="C22" i="8" s="1"/>
  <c r="N21" i="8"/>
  <c r="N289" i="8" s="1"/>
  <c r="N288" i="8" s="1"/>
  <c r="M21" i="8"/>
  <c r="M289" i="8" s="1"/>
  <c r="M288" i="8" s="1"/>
  <c r="L21" i="8"/>
  <c r="L289" i="8" s="1"/>
  <c r="L288" i="8" s="1"/>
  <c r="K21" i="8"/>
  <c r="K289" i="8" s="1"/>
  <c r="K288" i="8" s="1"/>
  <c r="J21" i="8"/>
  <c r="J289" i="8" s="1"/>
  <c r="J288" i="8" s="1"/>
  <c r="I21" i="8"/>
  <c r="I289" i="8" s="1"/>
  <c r="I288" i="8" s="1"/>
  <c r="H21" i="8"/>
  <c r="H289" i="8" s="1"/>
  <c r="H288" i="8" s="1"/>
  <c r="G21" i="8"/>
  <c r="G289" i="8" s="1"/>
  <c r="G288" i="8" s="1"/>
  <c r="F21" i="8"/>
  <c r="F289" i="8" s="1"/>
  <c r="E21" i="8"/>
  <c r="E289" i="8" s="1"/>
  <c r="E288" i="8" s="1"/>
  <c r="D21" i="8"/>
  <c r="D289" i="8" s="1"/>
  <c r="D288" i="8" s="1"/>
  <c r="N20" i="8"/>
  <c r="M20" i="8"/>
  <c r="K20" i="8"/>
  <c r="J20" i="8"/>
  <c r="H20" i="8"/>
  <c r="G20" i="8"/>
  <c r="F20" i="8"/>
  <c r="E20" i="8"/>
  <c r="D20" i="8"/>
  <c r="O298" i="7"/>
  <c r="L298" i="7"/>
  <c r="I298" i="7"/>
  <c r="F298" i="7"/>
  <c r="C298" i="7"/>
  <c r="O297" i="7"/>
  <c r="L297" i="7"/>
  <c r="I297" i="7"/>
  <c r="F297" i="7"/>
  <c r="C297" i="7"/>
  <c r="O296" i="7"/>
  <c r="L296" i="7"/>
  <c r="I296" i="7"/>
  <c r="F296" i="7"/>
  <c r="C296" i="7" s="1"/>
  <c r="O295" i="7"/>
  <c r="L295" i="7"/>
  <c r="I295" i="7"/>
  <c r="F295" i="7"/>
  <c r="C295" i="7" s="1"/>
  <c r="O294" i="7"/>
  <c r="L294" i="7"/>
  <c r="I294" i="7"/>
  <c r="F294" i="7"/>
  <c r="C294" i="7" s="1"/>
  <c r="O293" i="7"/>
  <c r="L293" i="7"/>
  <c r="L290" i="7" s="1"/>
  <c r="I293" i="7"/>
  <c r="F293" i="7"/>
  <c r="C293" i="7" s="1"/>
  <c r="O292" i="7"/>
  <c r="L292" i="7"/>
  <c r="I292" i="7"/>
  <c r="F292" i="7"/>
  <c r="C292" i="7"/>
  <c r="O291" i="7"/>
  <c r="O290" i="7" s="1"/>
  <c r="L291" i="7"/>
  <c r="I291" i="7"/>
  <c r="F291" i="7"/>
  <c r="C291" i="7" s="1"/>
  <c r="N290" i="7"/>
  <c r="M290" i="7"/>
  <c r="K290" i="7"/>
  <c r="J290" i="7"/>
  <c r="I290" i="7"/>
  <c r="H290" i="7"/>
  <c r="G290" i="7"/>
  <c r="E290" i="7"/>
  <c r="D290" i="7"/>
  <c r="O285" i="7"/>
  <c r="L285" i="7"/>
  <c r="I285" i="7"/>
  <c r="F285" i="7"/>
  <c r="C285" i="7" s="1"/>
  <c r="O284" i="7"/>
  <c r="O283" i="7" s="1"/>
  <c r="L284" i="7"/>
  <c r="I284" i="7"/>
  <c r="I283" i="7" s="1"/>
  <c r="F284" i="7"/>
  <c r="C284" i="7"/>
  <c r="N283" i="7"/>
  <c r="M283" i="7"/>
  <c r="L283" i="7"/>
  <c r="K283" i="7"/>
  <c r="J283" i="7"/>
  <c r="H283" i="7"/>
  <c r="G283" i="7"/>
  <c r="F283" i="7"/>
  <c r="E283" i="7"/>
  <c r="D283" i="7"/>
  <c r="O282" i="7"/>
  <c r="O281" i="7" s="1"/>
  <c r="L282" i="7"/>
  <c r="I282" i="7"/>
  <c r="I281" i="7" s="1"/>
  <c r="F282" i="7"/>
  <c r="C282" i="7" s="1"/>
  <c r="N281" i="7"/>
  <c r="M281" i="7"/>
  <c r="L281" i="7"/>
  <c r="K281" i="7"/>
  <c r="J281" i="7"/>
  <c r="H281" i="7"/>
  <c r="G281" i="7"/>
  <c r="F281" i="7"/>
  <c r="E281" i="7"/>
  <c r="D281" i="7"/>
  <c r="O280" i="7"/>
  <c r="L280" i="7"/>
  <c r="I280" i="7"/>
  <c r="F280" i="7"/>
  <c r="C280" i="7"/>
  <c r="O279" i="7"/>
  <c r="L279" i="7"/>
  <c r="I279" i="7"/>
  <c r="F279" i="7"/>
  <c r="C279" i="7" s="1"/>
  <c r="O278" i="7"/>
  <c r="L278" i="7"/>
  <c r="I278" i="7"/>
  <c r="F278" i="7"/>
  <c r="C278" i="7" s="1"/>
  <c r="O277" i="7"/>
  <c r="L277" i="7"/>
  <c r="L276" i="7" s="1"/>
  <c r="I277" i="7"/>
  <c r="I276" i="7" s="1"/>
  <c r="F277" i="7"/>
  <c r="C277" i="7" s="1"/>
  <c r="O276" i="7"/>
  <c r="N276" i="7"/>
  <c r="M276" i="7"/>
  <c r="K276" i="7"/>
  <c r="J276" i="7"/>
  <c r="H276" i="7"/>
  <c r="G276" i="7"/>
  <c r="E276" i="7"/>
  <c r="D276" i="7"/>
  <c r="O275" i="7"/>
  <c r="L275" i="7"/>
  <c r="I275" i="7"/>
  <c r="F275" i="7"/>
  <c r="C275" i="7" s="1"/>
  <c r="O274" i="7"/>
  <c r="L274" i="7"/>
  <c r="I274" i="7"/>
  <c r="F274" i="7"/>
  <c r="C274" i="7" s="1"/>
  <c r="O273" i="7"/>
  <c r="L273" i="7"/>
  <c r="L272" i="7" s="1"/>
  <c r="I273" i="7"/>
  <c r="I272" i="7" s="1"/>
  <c r="F273" i="7"/>
  <c r="C273" i="7" s="1"/>
  <c r="O272" i="7"/>
  <c r="N272" i="7"/>
  <c r="N270" i="7" s="1"/>
  <c r="N269" i="7" s="1"/>
  <c r="M272" i="7"/>
  <c r="K272" i="7"/>
  <c r="K270" i="7" s="1"/>
  <c r="K269" i="7" s="1"/>
  <c r="J272" i="7"/>
  <c r="J270" i="7" s="1"/>
  <c r="J269" i="7" s="1"/>
  <c r="H272" i="7"/>
  <c r="G272" i="7"/>
  <c r="G270" i="7" s="1"/>
  <c r="G269" i="7" s="1"/>
  <c r="F272" i="7"/>
  <c r="E272" i="7"/>
  <c r="D272" i="7"/>
  <c r="O271" i="7"/>
  <c r="O270" i="7" s="1"/>
  <c r="O269" i="7" s="1"/>
  <c r="L271" i="7"/>
  <c r="I271" i="7"/>
  <c r="F271" i="7"/>
  <c r="C271" i="7" s="1"/>
  <c r="M270" i="7"/>
  <c r="M269" i="7" s="1"/>
  <c r="H270" i="7"/>
  <c r="H269" i="7" s="1"/>
  <c r="E270" i="7"/>
  <c r="E269" i="7" s="1"/>
  <c r="D270" i="7"/>
  <c r="D269" i="7" s="1"/>
  <c r="O268" i="7"/>
  <c r="L268" i="7"/>
  <c r="I268" i="7"/>
  <c r="F268" i="7"/>
  <c r="C268" i="7"/>
  <c r="O267" i="7"/>
  <c r="L267" i="7"/>
  <c r="I267" i="7"/>
  <c r="F267" i="7"/>
  <c r="C267" i="7" s="1"/>
  <c r="O266" i="7"/>
  <c r="L266" i="7"/>
  <c r="I266" i="7"/>
  <c r="F266" i="7"/>
  <c r="C266" i="7" s="1"/>
  <c r="O265" i="7"/>
  <c r="L265" i="7"/>
  <c r="L264" i="7" s="1"/>
  <c r="I265" i="7"/>
  <c r="I264" i="7" s="1"/>
  <c r="F265" i="7"/>
  <c r="C265" i="7" s="1"/>
  <c r="O264" i="7"/>
  <c r="N264" i="7"/>
  <c r="M264" i="7"/>
  <c r="K264" i="7"/>
  <c r="J264" i="7"/>
  <c r="H264" i="7"/>
  <c r="G264" i="7"/>
  <c r="E264" i="7"/>
  <c r="D264" i="7"/>
  <c r="O263" i="7"/>
  <c r="L263" i="7"/>
  <c r="I263" i="7"/>
  <c r="F263" i="7"/>
  <c r="C263" i="7" s="1"/>
  <c r="O262" i="7"/>
  <c r="L262" i="7"/>
  <c r="I262" i="7"/>
  <c r="F262" i="7"/>
  <c r="C262" i="7" s="1"/>
  <c r="O261" i="7"/>
  <c r="L261" i="7"/>
  <c r="L260" i="7" s="1"/>
  <c r="I261" i="7"/>
  <c r="I260" i="7" s="1"/>
  <c r="I259" i="7" s="1"/>
  <c r="F261" i="7"/>
  <c r="C261" i="7" s="1"/>
  <c r="O260" i="7"/>
  <c r="O259" i="7" s="1"/>
  <c r="N260" i="7"/>
  <c r="N259" i="7" s="1"/>
  <c r="M260" i="7"/>
  <c r="M259" i="7" s="1"/>
  <c r="K260" i="7"/>
  <c r="K259" i="7" s="1"/>
  <c r="J260" i="7"/>
  <c r="J259" i="7" s="1"/>
  <c r="H260" i="7"/>
  <c r="G260" i="7"/>
  <c r="G259" i="7" s="1"/>
  <c r="E260" i="7"/>
  <c r="E259" i="7" s="1"/>
  <c r="D260" i="7"/>
  <c r="H259" i="7"/>
  <c r="D259" i="7"/>
  <c r="O258" i="7"/>
  <c r="L258" i="7"/>
  <c r="I258" i="7"/>
  <c r="F258" i="7"/>
  <c r="C258" i="7" s="1"/>
  <c r="O257" i="7"/>
  <c r="L257" i="7"/>
  <c r="I257" i="7"/>
  <c r="F257" i="7"/>
  <c r="C257" i="7" s="1"/>
  <c r="O256" i="7"/>
  <c r="L256" i="7"/>
  <c r="I256" i="7"/>
  <c r="F256" i="7"/>
  <c r="C256" i="7"/>
  <c r="O255" i="7"/>
  <c r="L255" i="7"/>
  <c r="I255" i="7"/>
  <c r="F255" i="7"/>
  <c r="C255" i="7" s="1"/>
  <c r="O254" i="7"/>
  <c r="L254" i="7"/>
  <c r="I254" i="7"/>
  <c r="F254" i="7"/>
  <c r="C254" i="7" s="1"/>
  <c r="O253" i="7"/>
  <c r="L253" i="7"/>
  <c r="L252" i="7" s="1"/>
  <c r="L251" i="7" s="1"/>
  <c r="I253" i="7"/>
  <c r="I252" i="7" s="1"/>
  <c r="I251" i="7" s="1"/>
  <c r="F253" i="7"/>
  <c r="C253" i="7" s="1"/>
  <c r="O252" i="7"/>
  <c r="O251" i="7" s="1"/>
  <c r="N252" i="7"/>
  <c r="N251" i="7" s="1"/>
  <c r="M252" i="7"/>
  <c r="K252" i="7"/>
  <c r="K251" i="7" s="1"/>
  <c r="J252" i="7"/>
  <c r="J251" i="7" s="1"/>
  <c r="H252" i="7"/>
  <c r="G252" i="7"/>
  <c r="G251" i="7" s="1"/>
  <c r="E252" i="7"/>
  <c r="D252" i="7"/>
  <c r="M251" i="7"/>
  <c r="H251" i="7"/>
  <c r="E251" i="7"/>
  <c r="D251" i="7"/>
  <c r="O250" i="7"/>
  <c r="L250" i="7"/>
  <c r="I250" i="7"/>
  <c r="F250" i="7"/>
  <c r="C250" i="7" s="1"/>
  <c r="O249" i="7"/>
  <c r="L249" i="7"/>
  <c r="L246" i="7" s="1"/>
  <c r="I249" i="7"/>
  <c r="F249" i="7"/>
  <c r="C249" i="7" s="1"/>
  <c r="O248" i="7"/>
  <c r="L248" i="7"/>
  <c r="I248" i="7"/>
  <c r="F248" i="7"/>
  <c r="C248" i="7"/>
  <c r="O247" i="7"/>
  <c r="O246" i="7" s="1"/>
  <c r="L247" i="7"/>
  <c r="I247" i="7"/>
  <c r="F247" i="7"/>
  <c r="C247" i="7" s="1"/>
  <c r="N246" i="7"/>
  <c r="M246" i="7"/>
  <c r="K246" i="7"/>
  <c r="J246" i="7"/>
  <c r="I246" i="7"/>
  <c r="H246" i="7"/>
  <c r="G246" i="7"/>
  <c r="E246" i="7"/>
  <c r="D246" i="7"/>
  <c r="O245" i="7"/>
  <c r="L245" i="7"/>
  <c r="I245" i="7"/>
  <c r="F245" i="7"/>
  <c r="C245" i="7" s="1"/>
  <c r="O244" i="7"/>
  <c r="L244" i="7"/>
  <c r="I244" i="7"/>
  <c r="F244" i="7"/>
  <c r="C244" i="7"/>
  <c r="O243" i="7"/>
  <c r="L243" i="7"/>
  <c r="I243" i="7"/>
  <c r="F243" i="7"/>
  <c r="C243" i="7" s="1"/>
  <c r="O242" i="7"/>
  <c r="L242" i="7"/>
  <c r="I242" i="7"/>
  <c r="F242" i="7"/>
  <c r="C242" i="7" s="1"/>
  <c r="O241" i="7"/>
  <c r="L241" i="7"/>
  <c r="L238" i="7" s="1"/>
  <c r="I241" i="7"/>
  <c r="F241" i="7"/>
  <c r="C241" i="7" s="1"/>
  <c r="O240" i="7"/>
  <c r="L240" i="7"/>
  <c r="I240" i="7"/>
  <c r="F240" i="7"/>
  <c r="C240" i="7"/>
  <c r="O239" i="7"/>
  <c r="O238" i="7" s="1"/>
  <c r="L239" i="7"/>
  <c r="I239" i="7"/>
  <c r="F239" i="7"/>
  <c r="C239" i="7" s="1"/>
  <c r="N238" i="7"/>
  <c r="M238" i="7"/>
  <c r="K238" i="7"/>
  <c r="J238" i="7"/>
  <c r="I238" i="7"/>
  <c r="H238" i="7"/>
  <c r="G238" i="7"/>
  <c r="E238" i="7"/>
  <c r="D238" i="7"/>
  <c r="O237" i="7"/>
  <c r="L237" i="7"/>
  <c r="I237" i="7"/>
  <c r="I235" i="7" s="1"/>
  <c r="F237" i="7"/>
  <c r="C237" i="7" s="1"/>
  <c r="O236" i="7"/>
  <c r="O235" i="7" s="1"/>
  <c r="L236" i="7"/>
  <c r="I236" i="7"/>
  <c r="F236" i="7"/>
  <c r="C236" i="7"/>
  <c r="N235" i="7"/>
  <c r="M235" i="7"/>
  <c r="L235" i="7"/>
  <c r="K235" i="7"/>
  <c r="J235" i="7"/>
  <c r="H235" i="7"/>
  <c r="G235" i="7"/>
  <c r="F235" i="7"/>
  <c r="E235" i="7"/>
  <c r="D235" i="7"/>
  <c r="O234" i="7"/>
  <c r="L234" i="7"/>
  <c r="I234" i="7"/>
  <c r="I233" i="7" s="1"/>
  <c r="F234" i="7"/>
  <c r="C234" i="7" s="1"/>
  <c r="O233" i="7"/>
  <c r="N233" i="7"/>
  <c r="N231" i="7" s="1"/>
  <c r="N230" i="7" s="1"/>
  <c r="M233" i="7"/>
  <c r="M231" i="7" s="1"/>
  <c r="M230" i="7" s="1"/>
  <c r="L233" i="7"/>
  <c r="K233" i="7"/>
  <c r="J233" i="7"/>
  <c r="J231" i="7" s="1"/>
  <c r="J230" i="7" s="1"/>
  <c r="H233" i="7"/>
  <c r="G233" i="7"/>
  <c r="F233" i="7"/>
  <c r="E233" i="7"/>
  <c r="E231" i="7" s="1"/>
  <c r="E230" i="7" s="1"/>
  <c r="D233" i="7"/>
  <c r="O232" i="7"/>
  <c r="L232" i="7"/>
  <c r="I232" i="7"/>
  <c r="F232" i="7"/>
  <c r="C232" i="7"/>
  <c r="K231" i="7"/>
  <c r="H231" i="7"/>
  <c r="H230" i="7" s="1"/>
  <c r="G231" i="7"/>
  <c r="D231" i="7"/>
  <c r="D230" i="7" s="1"/>
  <c r="O229" i="7"/>
  <c r="L229" i="7"/>
  <c r="I229" i="7"/>
  <c r="F229" i="7"/>
  <c r="C229" i="7" s="1"/>
  <c r="O228" i="7"/>
  <c r="O227" i="7" s="1"/>
  <c r="L228" i="7"/>
  <c r="I228" i="7"/>
  <c r="F228" i="7"/>
  <c r="C228" i="7"/>
  <c r="N227" i="7"/>
  <c r="M227" i="7"/>
  <c r="L227" i="7"/>
  <c r="K227" i="7"/>
  <c r="J227" i="7"/>
  <c r="I227" i="7"/>
  <c r="H227" i="7"/>
  <c r="G227" i="7"/>
  <c r="F227" i="7"/>
  <c r="E227" i="7"/>
  <c r="D227" i="7"/>
  <c r="O226" i="7"/>
  <c r="L226" i="7"/>
  <c r="I226" i="7"/>
  <c r="F226" i="7"/>
  <c r="O225" i="7"/>
  <c r="L225" i="7"/>
  <c r="I225" i="7"/>
  <c r="D225" i="7"/>
  <c r="F225" i="7" s="1"/>
  <c r="C225" i="7"/>
  <c r="O224" i="7"/>
  <c r="L224" i="7"/>
  <c r="I224" i="7"/>
  <c r="F224" i="7"/>
  <c r="C224" i="7" s="1"/>
  <c r="D224" i="7"/>
  <c r="O223" i="7"/>
  <c r="L223" i="7"/>
  <c r="I223" i="7"/>
  <c r="C223" i="7" s="1"/>
  <c r="F223" i="7"/>
  <c r="O222" i="7"/>
  <c r="L222" i="7"/>
  <c r="I222" i="7"/>
  <c r="F222" i="7"/>
  <c r="C222" i="7"/>
  <c r="O221" i="7"/>
  <c r="L221" i="7"/>
  <c r="I221" i="7"/>
  <c r="F221" i="7"/>
  <c r="C221" i="7" s="1"/>
  <c r="O220" i="7"/>
  <c r="L220" i="7"/>
  <c r="I220" i="7"/>
  <c r="F220" i="7"/>
  <c r="C220" i="7" s="1"/>
  <c r="O219" i="7"/>
  <c r="L219" i="7"/>
  <c r="L216" i="7" s="1"/>
  <c r="I219" i="7"/>
  <c r="F219" i="7"/>
  <c r="O218" i="7"/>
  <c r="L218" i="7"/>
  <c r="I218" i="7"/>
  <c r="F218" i="7"/>
  <c r="C218" i="7"/>
  <c r="O217" i="7"/>
  <c r="L217" i="7"/>
  <c r="I217" i="7"/>
  <c r="F217" i="7"/>
  <c r="N216" i="7"/>
  <c r="M216" i="7"/>
  <c r="K216" i="7"/>
  <c r="J216" i="7"/>
  <c r="I216" i="7"/>
  <c r="H216" i="7"/>
  <c r="G216" i="7"/>
  <c r="E216" i="7"/>
  <c r="E204" i="7" s="1"/>
  <c r="D216" i="7"/>
  <c r="O215" i="7"/>
  <c r="L215" i="7"/>
  <c r="I215" i="7"/>
  <c r="F215" i="7"/>
  <c r="O214" i="7"/>
  <c r="L214" i="7"/>
  <c r="I214" i="7"/>
  <c r="F214" i="7"/>
  <c r="C214" i="7"/>
  <c r="O213" i="7"/>
  <c r="L213" i="7"/>
  <c r="I213" i="7"/>
  <c r="F213" i="7"/>
  <c r="C213" i="7" s="1"/>
  <c r="O212" i="7"/>
  <c r="L212" i="7"/>
  <c r="I212" i="7"/>
  <c r="F212" i="7"/>
  <c r="O211" i="7"/>
  <c r="L211" i="7"/>
  <c r="I211" i="7"/>
  <c r="F211" i="7"/>
  <c r="O210" i="7"/>
  <c r="L210" i="7"/>
  <c r="I210" i="7"/>
  <c r="F210" i="7"/>
  <c r="C210" i="7"/>
  <c r="O209" i="7"/>
  <c r="L209" i="7"/>
  <c r="I209" i="7"/>
  <c r="F209" i="7"/>
  <c r="C209" i="7" s="1"/>
  <c r="O208" i="7"/>
  <c r="L208" i="7"/>
  <c r="I208" i="7"/>
  <c r="F208" i="7"/>
  <c r="C208" i="7" s="1"/>
  <c r="O207" i="7"/>
  <c r="L207" i="7"/>
  <c r="I207" i="7"/>
  <c r="F207" i="7"/>
  <c r="C207" i="7" s="1"/>
  <c r="O206" i="7"/>
  <c r="L206" i="7"/>
  <c r="I206" i="7"/>
  <c r="F206" i="7"/>
  <c r="C206" i="7"/>
  <c r="N205" i="7"/>
  <c r="M205" i="7"/>
  <c r="L205" i="7"/>
  <c r="L204" i="7" s="1"/>
  <c r="K205" i="7"/>
  <c r="K204" i="7" s="1"/>
  <c r="J205" i="7"/>
  <c r="H205" i="7"/>
  <c r="G205" i="7"/>
  <c r="G204" i="7" s="1"/>
  <c r="E205" i="7"/>
  <c r="D205" i="7"/>
  <c r="D204" i="7" s="1"/>
  <c r="N204" i="7"/>
  <c r="M204" i="7"/>
  <c r="J204" i="7"/>
  <c r="O203" i="7"/>
  <c r="L203" i="7"/>
  <c r="I203" i="7"/>
  <c r="C203" i="7" s="1"/>
  <c r="F203" i="7"/>
  <c r="O202" i="7"/>
  <c r="L202" i="7"/>
  <c r="I202" i="7"/>
  <c r="F202" i="7"/>
  <c r="C202" i="7"/>
  <c r="O201" i="7"/>
  <c r="L201" i="7"/>
  <c r="I201" i="7"/>
  <c r="F201" i="7"/>
  <c r="C201" i="7" s="1"/>
  <c r="O200" i="7"/>
  <c r="L200" i="7"/>
  <c r="I200" i="7"/>
  <c r="F200" i="7"/>
  <c r="C200" i="7" s="1"/>
  <c r="O199" i="7"/>
  <c r="L199" i="7"/>
  <c r="L198" i="7" s="1"/>
  <c r="L196" i="7" s="1"/>
  <c r="I199" i="7"/>
  <c r="I198" i="7" s="1"/>
  <c r="F199" i="7"/>
  <c r="O198" i="7"/>
  <c r="N198" i="7"/>
  <c r="N196" i="7" s="1"/>
  <c r="N195" i="7" s="1"/>
  <c r="N194" i="7" s="1"/>
  <c r="M198" i="7"/>
  <c r="K198" i="7"/>
  <c r="K196" i="7" s="1"/>
  <c r="K195" i="7" s="1"/>
  <c r="J198" i="7"/>
  <c r="J196" i="7" s="1"/>
  <c r="H198" i="7"/>
  <c r="G198" i="7"/>
  <c r="G196" i="7" s="1"/>
  <c r="F198" i="7"/>
  <c r="E198" i="7"/>
  <c r="D198" i="7"/>
  <c r="O197" i="7"/>
  <c r="O196" i="7" s="1"/>
  <c r="L197" i="7"/>
  <c r="I197" i="7"/>
  <c r="F197" i="7"/>
  <c r="M196" i="7"/>
  <c r="M195" i="7" s="1"/>
  <c r="I196" i="7"/>
  <c r="H196" i="7"/>
  <c r="E196" i="7"/>
  <c r="D196" i="7"/>
  <c r="D195" i="7" s="1"/>
  <c r="D194" i="7" s="1"/>
  <c r="J195" i="7"/>
  <c r="J194" i="7" s="1"/>
  <c r="O193" i="7"/>
  <c r="O192" i="7" s="1"/>
  <c r="O191" i="7" s="1"/>
  <c r="L193" i="7"/>
  <c r="I193" i="7"/>
  <c r="F193" i="7"/>
  <c r="N192" i="7"/>
  <c r="M192" i="7"/>
  <c r="M191" i="7" s="1"/>
  <c r="L192" i="7"/>
  <c r="L191" i="7" s="1"/>
  <c r="K192" i="7"/>
  <c r="J192" i="7"/>
  <c r="I192" i="7"/>
  <c r="I191" i="7" s="1"/>
  <c r="H192" i="7"/>
  <c r="H191" i="7" s="1"/>
  <c r="G192" i="7"/>
  <c r="E192" i="7"/>
  <c r="E191" i="7" s="1"/>
  <c r="D192" i="7"/>
  <c r="D191" i="7" s="1"/>
  <c r="N191" i="7"/>
  <c r="N187" i="7" s="1"/>
  <c r="K191" i="7"/>
  <c r="J191" i="7"/>
  <c r="J187" i="7" s="1"/>
  <c r="G191" i="7"/>
  <c r="O190" i="7"/>
  <c r="L190" i="7"/>
  <c r="C190" i="7" s="1"/>
  <c r="I190" i="7"/>
  <c r="F190" i="7"/>
  <c r="O189" i="7"/>
  <c r="O188" i="7" s="1"/>
  <c r="O187" i="7" s="1"/>
  <c r="L189" i="7"/>
  <c r="I189" i="7"/>
  <c r="F189" i="7"/>
  <c r="F188" i="7" s="1"/>
  <c r="C189" i="7"/>
  <c r="N188" i="7"/>
  <c r="M188" i="7"/>
  <c r="K188" i="7"/>
  <c r="J188" i="7"/>
  <c r="I188" i="7"/>
  <c r="I187" i="7" s="1"/>
  <c r="H188" i="7"/>
  <c r="G188" i="7"/>
  <c r="E188" i="7"/>
  <c r="E187" i="7" s="1"/>
  <c r="D188" i="7"/>
  <c r="M187" i="7"/>
  <c r="K187" i="7"/>
  <c r="H187" i="7"/>
  <c r="G187" i="7"/>
  <c r="D187" i="7"/>
  <c r="O186" i="7"/>
  <c r="L186" i="7"/>
  <c r="I186" i="7"/>
  <c r="C186" i="7" s="1"/>
  <c r="F186" i="7"/>
  <c r="O185" i="7"/>
  <c r="L185" i="7"/>
  <c r="L184" i="7" s="1"/>
  <c r="I185" i="7"/>
  <c r="F185" i="7"/>
  <c r="F184" i="7" s="1"/>
  <c r="O184" i="7"/>
  <c r="N184" i="7"/>
  <c r="M184" i="7"/>
  <c r="K184" i="7"/>
  <c r="J184" i="7"/>
  <c r="H184" i="7"/>
  <c r="G184" i="7"/>
  <c r="E184" i="7"/>
  <c r="D184" i="7"/>
  <c r="O183" i="7"/>
  <c r="L183" i="7"/>
  <c r="I183" i="7"/>
  <c r="F183" i="7"/>
  <c r="C183" i="7" s="1"/>
  <c r="O182" i="7"/>
  <c r="L182" i="7"/>
  <c r="I182" i="7"/>
  <c r="C182" i="7" s="1"/>
  <c r="F182" i="7"/>
  <c r="O181" i="7"/>
  <c r="L181" i="7"/>
  <c r="I181" i="7"/>
  <c r="F181" i="7"/>
  <c r="C181" i="7" s="1"/>
  <c r="O180" i="7"/>
  <c r="O179" i="7" s="1"/>
  <c r="L180" i="7"/>
  <c r="I180" i="7"/>
  <c r="I179" i="7" s="1"/>
  <c r="F180" i="7"/>
  <c r="C180" i="7"/>
  <c r="N179" i="7"/>
  <c r="M179" i="7"/>
  <c r="L179" i="7"/>
  <c r="K179" i="7"/>
  <c r="J179" i="7"/>
  <c r="H179" i="7"/>
  <c r="G179" i="7"/>
  <c r="E179" i="7"/>
  <c r="D179" i="7"/>
  <c r="O178" i="7"/>
  <c r="L178" i="7"/>
  <c r="I178" i="7"/>
  <c r="C178" i="7" s="1"/>
  <c r="F178" i="7"/>
  <c r="O177" i="7"/>
  <c r="L177" i="7"/>
  <c r="I177" i="7"/>
  <c r="F177" i="7"/>
  <c r="C177" i="7" s="1"/>
  <c r="O176" i="7"/>
  <c r="O175" i="7" s="1"/>
  <c r="L176" i="7"/>
  <c r="I176" i="7"/>
  <c r="I175" i="7" s="1"/>
  <c r="I174" i="7" s="1"/>
  <c r="F176" i="7"/>
  <c r="C176" i="7"/>
  <c r="N175" i="7"/>
  <c r="N174" i="7" s="1"/>
  <c r="N173" i="7" s="1"/>
  <c r="M175" i="7"/>
  <c r="L175" i="7"/>
  <c r="L174" i="7" s="1"/>
  <c r="L173" i="7" s="1"/>
  <c r="K175" i="7"/>
  <c r="J175" i="7"/>
  <c r="J174" i="7" s="1"/>
  <c r="J173" i="7" s="1"/>
  <c r="H175" i="7"/>
  <c r="H174" i="7" s="1"/>
  <c r="H173" i="7" s="1"/>
  <c r="G175" i="7"/>
  <c r="F175" i="7"/>
  <c r="E175" i="7"/>
  <c r="D175" i="7"/>
  <c r="D174" i="7" s="1"/>
  <c r="D173" i="7" s="1"/>
  <c r="M174" i="7"/>
  <c r="M173" i="7" s="1"/>
  <c r="K174" i="7"/>
  <c r="K173" i="7" s="1"/>
  <c r="G174" i="7"/>
  <c r="G173" i="7" s="1"/>
  <c r="E174" i="7"/>
  <c r="E173" i="7" s="1"/>
  <c r="O172" i="7"/>
  <c r="L172" i="7"/>
  <c r="I172" i="7"/>
  <c r="F172" i="7"/>
  <c r="C172" i="7"/>
  <c r="O171" i="7"/>
  <c r="L171" i="7"/>
  <c r="I171" i="7"/>
  <c r="F171" i="7"/>
  <c r="C171" i="7" s="1"/>
  <c r="O170" i="7"/>
  <c r="L170" i="7"/>
  <c r="I170" i="7"/>
  <c r="C170" i="7" s="1"/>
  <c r="F170" i="7"/>
  <c r="O169" i="7"/>
  <c r="L169" i="7"/>
  <c r="L166" i="7" s="1"/>
  <c r="L165" i="7" s="1"/>
  <c r="I169" i="7"/>
  <c r="F169" i="7"/>
  <c r="C169" i="7" s="1"/>
  <c r="O168" i="7"/>
  <c r="L168" i="7"/>
  <c r="I168" i="7"/>
  <c r="F168" i="7"/>
  <c r="C168" i="7"/>
  <c r="O167" i="7"/>
  <c r="O166" i="7" s="1"/>
  <c r="O165" i="7" s="1"/>
  <c r="L167" i="7"/>
  <c r="J167" i="7"/>
  <c r="I167" i="7"/>
  <c r="I166" i="7" s="1"/>
  <c r="I165" i="7" s="1"/>
  <c r="F167" i="7"/>
  <c r="N166" i="7"/>
  <c r="N165" i="7" s="1"/>
  <c r="M166" i="7"/>
  <c r="K166" i="7"/>
  <c r="J166" i="7"/>
  <c r="J165" i="7" s="1"/>
  <c r="H166" i="7"/>
  <c r="H165" i="7" s="1"/>
  <c r="G166" i="7"/>
  <c r="F166" i="7"/>
  <c r="F165" i="7" s="1"/>
  <c r="E166" i="7"/>
  <c r="D166" i="7"/>
  <c r="D165" i="7" s="1"/>
  <c r="M165" i="7"/>
  <c r="K165" i="7"/>
  <c r="G165" i="7"/>
  <c r="E165" i="7"/>
  <c r="O164" i="7"/>
  <c r="L164" i="7"/>
  <c r="I164" i="7"/>
  <c r="F164" i="7"/>
  <c r="C164" i="7" s="1"/>
  <c r="O163" i="7"/>
  <c r="L163" i="7"/>
  <c r="I163" i="7"/>
  <c r="C163" i="7" s="1"/>
  <c r="F163" i="7"/>
  <c r="O162" i="7"/>
  <c r="L162" i="7"/>
  <c r="I162" i="7"/>
  <c r="F162" i="7"/>
  <c r="C162" i="7" s="1"/>
  <c r="O161" i="7"/>
  <c r="O160" i="7" s="1"/>
  <c r="L161" i="7"/>
  <c r="I161" i="7"/>
  <c r="I160" i="7" s="1"/>
  <c r="F161" i="7"/>
  <c r="C161" i="7"/>
  <c r="N160" i="7"/>
  <c r="M160" i="7"/>
  <c r="L160" i="7"/>
  <c r="K160" i="7"/>
  <c r="J160" i="7"/>
  <c r="H160" i="7"/>
  <c r="G160" i="7"/>
  <c r="F160" i="7"/>
  <c r="C160" i="7" s="1"/>
  <c r="E160" i="7"/>
  <c r="D160" i="7"/>
  <c r="O159" i="7"/>
  <c r="L159" i="7"/>
  <c r="I159" i="7"/>
  <c r="C159" i="7" s="1"/>
  <c r="F159" i="7"/>
  <c r="O158" i="7"/>
  <c r="L158" i="7"/>
  <c r="I158" i="7"/>
  <c r="F158" i="7"/>
  <c r="C158" i="7" s="1"/>
  <c r="O157" i="7"/>
  <c r="L157" i="7"/>
  <c r="I157" i="7"/>
  <c r="F157" i="7"/>
  <c r="C157" i="7"/>
  <c r="O156" i="7"/>
  <c r="L156" i="7"/>
  <c r="I156" i="7"/>
  <c r="F156" i="7"/>
  <c r="C156" i="7" s="1"/>
  <c r="O155" i="7"/>
  <c r="L155" i="7"/>
  <c r="I155" i="7"/>
  <c r="C155" i="7" s="1"/>
  <c r="F155" i="7"/>
  <c r="O154" i="7"/>
  <c r="L154" i="7"/>
  <c r="I154" i="7"/>
  <c r="F154" i="7"/>
  <c r="C154" i="7" s="1"/>
  <c r="O153" i="7"/>
  <c r="O151" i="7" s="1"/>
  <c r="L153" i="7"/>
  <c r="I153" i="7"/>
  <c r="F153" i="7"/>
  <c r="C153" i="7"/>
  <c r="O152" i="7"/>
  <c r="L152" i="7"/>
  <c r="L151" i="7" s="1"/>
  <c r="I152" i="7"/>
  <c r="F152" i="7"/>
  <c r="C152" i="7" s="1"/>
  <c r="N151" i="7"/>
  <c r="M151" i="7"/>
  <c r="K151" i="7"/>
  <c r="J151" i="7"/>
  <c r="I151" i="7"/>
  <c r="H151" i="7"/>
  <c r="G151" i="7"/>
  <c r="E151" i="7"/>
  <c r="D151" i="7"/>
  <c r="O150" i="7"/>
  <c r="L150" i="7"/>
  <c r="I150" i="7"/>
  <c r="F150" i="7"/>
  <c r="C150" i="7" s="1"/>
  <c r="O149" i="7"/>
  <c r="L149" i="7"/>
  <c r="I149" i="7"/>
  <c r="F149" i="7"/>
  <c r="C149" i="7"/>
  <c r="O148" i="7"/>
  <c r="L148" i="7"/>
  <c r="I148" i="7"/>
  <c r="F148" i="7"/>
  <c r="C148" i="7" s="1"/>
  <c r="O147" i="7"/>
  <c r="L147" i="7"/>
  <c r="I147" i="7"/>
  <c r="C147" i="7" s="1"/>
  <c r="F147" i="7"/>
  <c r="O146" i="7"/>
  <c r="L146" i="7"/>
  <c r="I146" i="7"/>
  <c r="F146" i="7"/>
  <c r="C146" i="7" s="1"/>
  <c r="O145" i="7"/>
  <c r="O144" i="7" s="1"/>
  <c r="L145" i="7"/>
  <c r="I145" i="7"/>
  <c r="I144" i="7" s="1"/>
  <c r="F145" i="7"/>
  <c r="C145" i="7"/>
  <c r="N144" i="7"/>
  <c r="M144" i="7"/>
  <c r="L144" i="7"/>
  <c r="K144" i="7"/>
  <c r="J144" i="7"/>
  <c r="H144" i="7"/>
  <c r="G144" i="7"/>
  <c r="E144" i="7"/>
  <c r="D144" i="7"/>
  <c r="O143" i="7"/>
  <c r="L143" i="7"/>
  <c r="I143" i="7"/>
  <c r="C143" i="7" s="1"/>
  <c r="F143" i="7"/>
  <c r="O142" i="7"/>
  <c r="L142" i="7"/>
  <c r="L141" i="7" s="1"/>
  <c r="I142" i="7"/>
  <c r="F142" i="7"/>
  <c r="F141" i="7" s="1"/>
  <c r="O141" i="7"/>
  <c r="N141" i="7"/>
  <c r="M141" i="7"/>
  <c r="K141" i="7"/>
  <c r="J141" i="7"/>
  <c r="H141" i="7"/>
  <c r="G141" i="7"/>
  <c r="E141" i="7"/>
  <c r="D141" i="7"/>
  <c r="O140" i="7"/>
  <c r="L140" i="7"/>
  <c r="I140" i="7"/>
  <c r="F140" i="7"/>
  <c r="C140" i="7" s="1"/>
  <c r="O139" i="7"/>
  <c r="L139" i="7"/>
  <c r="I139" i="7"/>
  <c r="C139" i="7" s="1"/>
  <c r="F139" i="7"/>
  <c r="O138" i="7"/>
  <c r="L138" i="7"/>
  <c r="I138" i="7"/>
  <c r="F138" i="7"/>
  <c r="C138" i="7" s="1"/>
  <c r="O137" i="7"/>
  <c r="O136" i="7" s="1"/>
  <c r="L137" i="7"/>
  <c r="I137" i="7"/>
  <c r="I136" i="7" s="1"/>
  <c r="F137" i="7"/>
  <c r="C137" i="7"/>
  <c r="N136" i="7"/>
  <c r="M136" i="7"/>
  <c r="L136" i="7"/>
  <c r="K136" i="7"/>
  <c r="J136" i="7"/>
  <c r="H136" i="7"/>
  <c r="H130" i="7" s="1"/>
  <c r="G136" i="7"/>
  <c r="F136" i="7"/>
  <c r="E136" i="7"/>
  <c r="D136" i="7"/>
  <c r="D130" i="7" s="1"/>
  <c r="O135" i="7"/>
  <c r="L135" i="7"/>
  <c r="I135" i="7"/>
  <c r="C135" i="7" s="1"/>
  <c r="F135" i="7"/>
  <c r="O134" i="7"/>
  <c r="L134" i="7"/>
  <c r="I134" i="7"/>
  <c r="F134" i="7"/>
  <c r="C134" i="7" s="1"/>
  <c r="O133" i="7"/>
  <c r="O131" i="7" s="1"/>
  <c r="L133" i="7"/>
  <c r="I133" i="7"/>
  <c r="F133" i="7"/>
  <c r="C133" i="7"/>
  <c r="O132" i="7"/>
  <c r="L132" i="7"/>
  <c r="L131" i="7" s="1"/>
  <c r="L130" i="7" s="1"/>
  <c r="I132" i="7"/>
  <c r="F132" i="7"/>
  <c r="C132" i="7" s="1"/>
  <c r="N131" i="7"/>
  <c r="M131" i="7"/>
  <c r="M130" i="7" s="1"/>
  <c r="K131" i="7"/>
  <c r="K130" i="7" s="1"/>
  <c r="J131" i="7"/>
  <c r="I131" i="7"/>
  <c r="H131" i="7"/>
  <c r="G131" i="7"/>
  <c r="G130" i="7" s="1"/>
  <c r="E131" i="7"/>
  <c r="E130" i="7" s="1"/>
  <c r="D131" i="7"/>
  <c r="N130" i="7"/>
  <c r="J130" i="7"/>
  <c r="O129" i="7"/>
  <c r="O128" i="7" s="1"/>
  <c r="L129" i="7"/>
  <c r="I129" i="7"/>
  <c r="I128" i="7" s="1"/>
  <c r="F129" i="7"/>
  <c r="C129" i="7"/>
  <c r="N128" i="7"/>
  <c r="M128" i="7"/>
  <c r="L128" i="7"/>
  <c r="K128" i="7"/>
  <c r="J128" i="7"/>
  <c r="H128" i="7"/>
  <c r="G128" i="7"/>
  <c r="F128" i="7"/>
  <c r="E128" i="7"/>
  <c r="D128" i="7"/>
  <c r="O127" i="7"/>
  <c r="L127" i="7"/>
  <c r="I127" i="7"/>
  <c r="C127" i="7" s="1"/>
  <c r="F127" i="7"/>
  <c r="O126" i="7"/>
  <c r="L126" i="7"/>
  <c r="L122" i="7" s="1"/>
  <c r="I126" i="7"/>
  <c r="F126" i="7"/>
  <c r="C126" i="7" s="1"/>
  <c r="O125" i="7"/>
  <c r="L125" i="7"/>
  <c r="I125" i="7"/>
  <c r="F125" i="7"/>
  <c r="C125" i="7"/>
  <c r="O124" i="7"/>
  <c r="L124" i="7"/>
  <c r="I124" i="7"/>
  <c r="F124" i="7"/>
  <c r="C124" i="7" s="1"/>
  <c r="O123" i="7"/>
  <c r="O122" i="7" s="1"/>
  <c r="L123" i="7"/>
  <c r="I123" i="7"/>
  <c r="I122" i="7" s="1"/>
  <c r="F123" i="7"/>
  <c r="N122" i="7"/>
  <c r="M122" i="7"/>
  <c r="K122" i="7"/>
  <c r="J122" i="7"/>
  <c r="H122" i="7"/>
  <c r="G122" i="7"/>
  <c r="F122" i="7"/>
  <c r="C122" i="7" s="1"/>
  <c r="E122" i="7"/>
  <c r="D122" i="7"/>
  <c r="O121" i="7"/>
  <c r="L121" i="7"/>
  <c r="I121" i="7"/>
  <c r="F121" i="7"/>
  <c r="C121" i="7"/>
  <c r="O120" i="7"/>
  <c r="L120" i="7"/>
  <c r="I120" i="7"/>
  <c r="F120" i="7"/>
  <c r="C120" i="7" s="1"/>
  <c r="O119" i="7"/>
  <c r="L119" i="7"/>
  <c r="I119" i="7"/>
  <c r="C119" i="7" s="1"/>
  <c r="F119" i="7"/>
  <c r="O118" i="7"/>
  <c r="L118" i="7"/>
  <c r="I118" i="7"/>
  <c r="F118" i="7"/>
  <c r="C118" i="7" s="1"/>
  <c r="O117" i="7"/>
  <c r="O116" i="7" s="1"/>
  <c r="L117" i="7"/>
  <c r="I117" i="7"/>
  <c r="I116" i="7" s="1"/>
  <c r="F117" i="7"/>
  <c r="C117" i="7"/>
  <c r="N116" i="7"/>
  <c r="M116" i="7"/>
  <c r="L116" i="7"/>
  <c r="K116" i="7"/>
  <c r="J116" i="7"/>
  <c r="H116" i="7"/>
  <c r="G116" i="7"/>
  <c r="E116" i="7"/>
  <c r="D116" i="7"/>
  <c r="O115" i="7"/>
  <c r="L115" i="7"/>
  <c r="I115" i="7"/>
  <c r="C115" i="7" s="1"/>
  <c r="F115" i="7"/>
  <c r="O114" i="7"/>
  <c r="L114" i="7"/>
  <c r="I114" i="7"/>
  <c r="F114" i="7"/>
  <c r="C114" i="7" s="1"/>
  <c r="O113" i="7"/>
  <c r="O112" i="7" s="1"/>
  <c r="L113" i="7"/>
  <c r="I113" i="7"/>
  <c r="I112" i="7" s="1"/>
  <c r="F113" i="7"/>
  <c r="C113" i="7"/>
  <c r="N112" i="7"/>
  <c r="M112" i="7"/>
  <c r="L112" i="7"/>
  <c r="K112" i="7"/>
  <c r="J112" i="7"/>
  <c r="H112" i="7"/>
  <c r="G112" i="7"/>
  <c r="F112" i="7"/>
  <c r="E112" i="7"/>
  <c r="D112" i="7"/>
  <c r="O111" i="7"/>
  <c r="L111" i="7"/>
  <c r="I111" i="7"/>
  <c r="C111" i="7" s="1"/>
  <c r="F111" i="7"/>
  <c r="O110" i="7"/>
  <c r="L110" i="7"/>
  <c r="I110" i="7"/>
  <c r="F110" i="7"/>
  <c r="C110" i="7" s="1"/>
  <c r="O109" i="7"/>
  <c r="L109" i="7"/>
  <c r="I109" i="7"/>
  <c r="F109" i="7"/>
  <c r="C109" i="7"/>
  <c r="O108" i="7"/>
  <c r="L108" i="7"/>
  <c r="I108" i="7"/>
  <c r="F108" i="7"/>
  <c r="C108" i="7" s="1"/>
  <c r="O107" i="7"/>
  <c r="L107" i="7"/>
  <c r="I107" i="7"/>
  <c r="C107" i="7" s="1"/>
  <c r="F107" i="7"/>
  <c r="O106" i="7"/>
  <c r="L106" i="7"/>
  <c r="I106" i="7"/>
  <c r="F106" i="7"/>
  <c r="C106" i="7" s="1"/>
  <c r="O105" i="7"/>
  <c r="O103" i="7" s="1"/>
  <c r="L105" i="7"/>
  <c r="I105" i="7"/>
  <c r="F105" i="7"/>
  <c r="C105" i="7"/>
  <c r="O104" i="7"/>
  <c r="L104" i="7"/>
  <c r="L103" i="7" s="1"/>
  <c r="I104" i="7"/>
  <c r="F104" i="7"/>
  <c r="C104" i="7" s="1"/>
  <c r="N103" i="7"/>
  <c r="M103" i="7"/>
  <c r="K103" i="7"/>
  <c r="J103" i="7"/>
  <c r="I103" i="7"/>
  <c r="H103" i="7"/>
  <c r="G103" i="7"/>
  <c r="E103" i="7"/>
  <c r="D103" i="7"/>
  <c r="O102" i="7"/>
  <c r="L102" i="7"/>
  <c r="I102" i="7"/>
  <c r="F102" i="7"/>
  <c r="C102" i="7" s="1"/>
  <c r="O101" i="7"/>
  <c r="L101" i="7"/>
  <c r="I101" i="7"/>
  <c r="F101" i="7"/>
  <c r="C101" i="7"/>
  <c r="O100" i="7"/>
  <c r="L100" i="7"/>
  <c r="I100" i="7"/>
  <c r="F100" i="7"/>
  <c r="C100" i="7" s="1"/>
  <c r="O99" i="7"/>
  <c r="L99" i="7"/>
  <c r="I99" i="7"/>
  <c r="C99" i="7" s="1"/>
  <c r="F99" i="7"/>
  <c r="O98" i="7"/>
  <c r="L98" i="7"/>
  <c r="I98" i="7"/>
  <c r="F98" i="7"/>
  <c r="C98" i="7" s="1"/>
  <c r="O97" i="7"/>
  <c r="O95" i="7" s="1"/>
  <c r="L97" i="7"/>
  <c r="I97" i="7"/>
  <c r="F97" i="7"/>
  <c r="C97" i="7"/>
  <c r="O96" i="7"/>
  <c r="L96" i="7"/>
  <c r="L95" i="7" s="1"/>
  <c r="I96" i="7"/>
  <c r="F96" i="7"/>
  <c r="C96" i="7" s="1"/>
  <c r="N95" i="7"/>
  <c r="M95" i="7"/>
  <c r="K95" i="7"/>
  <c r="J95" i="7"/>
  <c r="I95" i="7"/>
  <c r="H95" i="7"/>
  <c r="G95" i="7"/>
  <c r="E95" i="7"/>
  <c r="D95" i="7"/>
  <c r="O94" i="7"/>
  <c r="L94" i="7"/>
  <c r="I94" i="7"/>
  <c r="F94" i="7"/>
  <c r="C94" i="7" s="1"/>
  <c r="O93" i="7"/>
  <c r="L93" i="7"/>
  <c r="I93" i="7"/>
  <c r="F93" i="7"/>
  <c r="C93" i="7"/>
  <c r="O92" i="7"/>
  <c r="L92" i="7"/>
  <c r="I92" i="7"/>
  <c r="F92" i="7"/>
  <c r="C92" i="7" s="1"/>
  <c r="O91" i="7"/>
  <c r="L91" i="7"/>
  <c r="I91" i="7"/>
  <c r="C91" i="7" s="1"/>
  <c r="F91" i="7"/>
  <c r="O90" i="7"/>
  <c r="L90" i="7"/>
  <c r="L89" i="7" s="1"/>
  <c r="I90" i="7"/>
  <c r="F90" i="7"/>
  <c r="F89" i="7" s="1"/>
  <c r="O89" i="7"/>
  <c r="N89" i="7"/>
  <c r="M89" i="7"/>
  <c r="K89" i="7"/>
  <c r="K83" i="7" s="1"/>
  <c r="J89" i="7"/>
  <c r="H89" i="7"/>
  <c r="G89" i="7"/>
  <c r="G83" i="7" s="1"/>
  <c r="E89" i="7"/>
  <c r="D89" i="7"/>
  <c r="O88" i="7"/>
  <c r="L88" i="7"/>
  <c r="I88" i="7"/>
  <c r="F88" i="7"/>
  <c r="C88" i="7" s="1"/>
  <c r="O87" i="7"/>
  <c r="L87" i="7"/>
  <c r="I87" i="7"/>
  <c r="C87" i="7" s="1"/>
  <c r="F87" i="7"/>
  <c r="O86" i="7"/>
  <c r="L86" i="7"/>
  <c r="I86" i="7"/>
  <c r="F86" i="7"/>
  <c r="C86" i="7" s="1"/>
  <c r="O85" i="7"/>
  <c r="O84" i="7" s="1"/>
  <c r="O83" i="7" s="1"/>
  <c r="L85" i="7"/>
  <c r="I85" i="7"/>
  <c r="I84" i="7" s="1"/>
  <c r="F85" i="7"/>
  <c r="C85" i="7"/>
  <c r="N84" i="7"/>
  <c r="N83" i="7" s="1"/>
  <c r="M84" i="7"/>
  <c r="L84" i="7"/>
  <c r="K84" i="7"/>
  <c r="J84" i="7"/>
  <c r="J83" i="7" s="1"/>
  <c r="H84" i="7"/>
  <c r="H83" i="7" s="1"/>
  <c r="G84" i="7"/>
  <c r="E84" i="7"/>
  <c r="D84" i="7"/>
  <c r="D83" i="7" s="1"/>
  <c r="M83" i="7"/>
  <c r="E83" i="7"/>
  <c r="O82" i="7"/>
  <c r="L82" i="7"/>
  <c r="I82" i="7"/>
  <c r="F82" i="7"/>
  <c r="C82" i="7" s="1"/>
  <c r="O81" i="7"/>
  <c r="O80" i="7" s="1"/>
  <c r="L81" i="7"/>
  <c r="I81" i="7"/>
  <c r="I80" i="7" s="1"/>
  <c r="F81" i="7"/>
  <c r="C81" i="7"/>
  <c r="N80" i="7"/>
  <c r="M80" i="7"/>
  <c r="L80" i="7"/>
  <c r="K80" i="7"/>
  <c r="J80" i="7"/>
  <c r="H80" i="7"/>
  <c r="G80" i="7"/>
  <c r="F80" i="7"/>
  <c r="C80" i="7" s="1"/>
  <c r="E80" i="7"/>
  <c r="D80" i="7"/>
  <c r="O79" i="7"/>
  <c r="L79" i="7"/>
  <c r="I79" i="7"/>
  <c r="C79" i="7" s="1"/>
  <c r="F79" i="7"/>
  <c r="O78" i="7"/>
  <c r="L78" i="7"/>
  <c r="L77" i="7" s="1"/>
  <c r="L76" i="7" s="1"/>
  <c r="I78" i="7"/>
  <c r="F78" i="7"/>
  <c r="F77" i="7" s="1"/>
  <c r="O77" i="7"/>
  <c r="N77" i="7"/>
  <c r="M77" i="7"/>
  <c r="M76" i="7" s="1"/>
  <c r="K77" i="7"/>
  <c r="K76" i="7" s="1"/>
  <c r="J77" i="7"/>
  <c r="H77" i="7"/>
  <c r="G77" i="7"/>
  <c r="G76" i="7" s="1"/>
  <c r="E77" i="7"/>
  <c r="E76" i="7" s="1"/>
  <c r="E75" i="7" s="1"/>
  <c r="D77" i="7"/>
  <c r="N76" i="7"/>
  <c r="N75" i="7" s="1"/>
  <c r="J76" i="7"/>
  <c r="J75" i="7" s="1"/>
  <c r="H76" i="7"/>
  <c r="D76" i="7"/>
  <c r="O74" i="7"/>
  <c r="L74" i="7"/>
  <c r="I74" i="7"/>
  <c r="F74" i="7"/>
  <c r="C74" i="7" s="1"/>
  <c r="O73" i="7"/>
  <c r="L73" i="7"/>
  <c r="I73" i="7"/>
  <c r="F73" i="7"/>
  <c r="C73" i="7"/>
  <c r="O72" i="7"/>
  <c r="L72" i="7"/>
  <c r="I72" i="7"/>
  <c r="F72" i="7"/>
  <c r="C72" i="7" s="1"/>
  <c r="O71" i="7"/>
  <c r="L71" i="7"/>
  <c r="I71" i="7"/>
  <c r="C71" i="7" s="1"/>
  <c r="F71" i="7"/>
  <c r="O70" i="7"/>
  <c r="L70" i="7"/>
  <c r="L69" i="7" s="1"/>
  <c r="I70" i="7"/>
  <c r="F70" i="7"/>
  <c r="F69" i="7" s="1"/>
  <c r="O69" i="7"/>
  <c r="O67" i="7" s="1"/>
  <c r="N69" i="7"/>
  <c r="M69" i="7"/>
  <c r="K69" i="7"/>
  <c r="K67" i="7" s="1"/>
  <c r="J69" i="7"/>
  <c r="H69" i="7"/>
  <c r="G69" i="7"/>
  <c r="G67" i="7" s="1"/>
  <c r="E69" i="7"/>
  <c r="D69" i="7"/>
  <c r="O68" i="7"/>
  <c r="L68" i="7"/>
  <c r="L67" i="7" s="1"/>
  <c r="I68" i="7"/>
  <c r="F68" i="7"/>
  <c r="C68" i="7" s="1"/>
  <c r="N67" i="7"/>
  <c r="M67" i="7"/>
  <c r="J67" i="7"/>
  <c r="H67" i="7"/>
  <c r="E67" i="7"/>
  <c r="D67" i="7"/>
  <c r="O66" i="7"/>
  <c r="L66" i="7"/>
  <c r="I66" i="7"/>
  <c r="F66" i="7"/>
  <c r="C66" i="7" s="1"/>
  <c r="O65" i="7"/>
  <c r="L65" i="7"/>
  <c r="I65" i="7"/>
  <c r="F65" i="7"/>
  <c r="C65" i="7"/>
  <c r="O64" i="7"/>
  <c r="L64" i="7"/>
  <c r="I64" i="7"/>
  <c r="F64" i="7"/>
  <c r="C64" i="7" s="1"/>
  <c r="O63" i="7"/>
  <c r="L63" i="7"/>
  <c r="I63" i="7"/>
  <c r="C63" i="7" s="1"/>
  <c r="F63" i="7"/>
  <c r="O62" i="7"/>
  <c r="L62" i="7"/>
  <c r="L58" i="7" s="1"/>
  <c r="I62" i="7"/>
  <c r="F62" i="7"/>
  <c r="C62" i="7" s="1"/>
  <c r="O61" i="7"/>
  <c r="C61" i="7" s="1"/>
  <c r="L61" i="7"/>
  <c r="I61" i="7"/>
  <c r="F61" i="7"/>
  <c r="O60" i="7"/>
  <c r="L60" i="7"/>
  <c r="I60" i="7"/>
  <c r="F60" i="7"/>
  <c r="C60" i="7" s="1"/>
  <c r="O59" i="7"/>
  <c r="O58" i="7" s="1"/>
  <c r="L59" i="7"/>
  <c r="I59" i="7"/>
  <c r="I58" i="7" s="1"/>
  <c r="F59" i="7"/>
  <c r="N58" i="7"/>
  <c r="M58" i="7"/>
  <c r="K58" i="7"/>
  <c r="J58" i="7"/>
  <c r="H58" i="7"/>
  <c r="G58" i="7"/>
  <c r="F58" i="7"/>
  <c r="E58" i="7"/>
  <c r="D58" i="7"/>
  <c r="O57" i="7"/>
  <c r="O55" i="7" s="1"/>
  <c r="L57" i="7"/>
  <c r="I57" i="7"/>
  <c r="F57" i="7"/>
  <c r="C57" i="7"/>
  <c r="O56" i="7"/>
  <c r="L56" i="7"/>
  <c r="L55" i="7" s="1"/>
  <c r="L54" i="7" s="1"/>
  <c r="L53" i="7" s="1"/>
  <c r="I56" i="7"/>
  <c r="F56" i="7"/>
  <c r="C56" i="7" s="1"/>
  <c r="N55" i="7"/>
  <c r="M55" i="7"/>
  <c r="M54" i="7" s="1"/>
  <c r="M53" i="7" s="1"/>
  <c r="K55" i="7"/>
  <c r="K54" i="7" s="1"/>
  <c r="J55" i="7"/>
  <c r="I55" i="7"/>
  <c r="I54" i="7" s="1"/>
  <c r="H55" i="7"/>
  <c r="G55" i="7"/>
  <c r="G54" i="7" s="1"/>
  <c r="E55" i="7"/>
  <c r="E54" i="7" s="1"/>
  <c r="E53" i="7" s="1"/>
  <c r="E52" i="7" s="1"/>
  <c r="D55" i="7"/>
  <c r="N54" i="7"/>
  <c r="N53" i="7" s="1"/>
  <c r="N52" i="7" s="1"/>
  <c r="N51" i="7" s="1"/>
  <c r="N50" i="7" s="1"/>
  <c r="J54" i="7"/>
  <c r="J53" i="7" s="1"/>
  <c r="J52" i="7" s="1"/>
  <c r="J51" i="7" s="1"/>
  <c r="J50" i="7" s="1"/>
  <c r="H54" i="7"/>
  <c r="H53" i="7" s="1"/>
  <c r="D54" i="7"/>
  <c r="D53" i="7" s="1"/>
  <c r="O47" i="7"/>
  <c r="C47" i="7" s="1"/>
  <c r="O46" i="7"/>
  <c r="C46" i="7" s="1"/>
  <c r="O45" i="7"/>
  <c r="C45" i="7" s="1"/>
  <c r="N45" i="7"/>
  <c r="M45" i="7"/>
  <c r="L44" i="7"/>
  <c r="L43" i="7" s="1"/>
  <c r="I44" i="7"/>
  <c r="I43" i="7" s="1"/>
  <c r="F44" i="7"/>
  <c r="C44" i="7" s="1"/>
  <c r="K43" i="7"/>
  <c r="J43" i="7"/>
  <c r="H43" i="7"/>
  <c r="G43" i="7"/>
  <c r="F43" i="7"/>
  <c r="C43" i="7" s="1"/>
  <c r="E43" i="7"/>
  <c r="D43" i="7"/>
  <c r="F42" i="7"/>
  <c r="C42" i="7" s="1"/>
  <c r="F41" i="7"/>
  <c r="C41" i="7" s="1"/>
  <c r="E41" i="7"/>
  <c r="D41" i="7"/>
  <c r="L40" i="7"/>
  <c r="C40" i="7" s="1"/>
  <c r="L39" i="7"/>
  <c r="C39" i="7" s="1"/>
  <c r="L38" i="7"/>
  <c r="C38" i="7" s="1"/>
  <c r="L37" i="7"/>
  <c r="C37" i="7" s="1"/>
  <c r="K36" i="7"/>
  <c r="J36" i="7"/>
  <c r="L35" i="7"/>
  <c r="C35" i="7" s="1"/>
  <c r="L34" i="7"/>
  <c r="C34" i="7" s="1"/>
  <c r="K33" i="7"/>
  <c r="J33" i="7"/>
  <c r="L32" i="7"/>
  <c r="C32" i="7" s="1"/>
  <c r="K31" i="7"/>
  <c r="J31" i="7"/>
  <c r="J26" i="7" s="1"/>
  <c r="J287" i="7" s="1"/>
  <c r="L30" i="7"/>
  <c r="C30" i="7" s="1"/>
  <c r="L29" i="7"/>
  <c r="C29" i="7" s="1"/>
  <c r="L28" i="7"/>
  <c r="C28" i="7" s="1"/>
  <c r="L27" i="7"/>
  <c r="C27" i="7" s="1"/>
  <c r="K27" i="7"/>
  <c r="J27" i="7"/>
  <c r="K26" i="7"/>
  <c r="F25" i="7"/>
  <c r="C25" i="7" s="1"/>
  <c r="I24" i="7"/>
  <c r="O23" i="7"/>
  <c r="J23" i="7"/>
  <c r="J21" i="7" s="1"/>
  <c r="I23" i="7"/>
  <c r="F23" i="7"/>
  <c r="O22" i="7"/>
  <c r="O21" i="7" s="1"/>
  <c r="L22" i="7"/>
  <c r="I22" i="7"/>
  <c r="I21" i="7" s="1"/>
  <c r="F22" i="7"/>
  <c r="C22" i="7"/>
  <c r="N21" i="7"/>
  <c r="N289" i="7" s="1"/>
  <c r="N288" i="7" s="1"/>
  <c r="M21" i="7"/>
  <c r="M289" i="7" s="1"/>
  <c r="M288" i="7" s="1"/>
  <c r="K21" i="7"/>
  <c r="K289" i="7" s="1"/>
  <c r="K288" i="7" s="1"/>
  <c r="H21" i="7"/>
  <c r="H289" i="7" s="1"/>
  <c r="H288" i="7" s="1"/>
  <c r="G21" i="7"/>
  <c r="G289" i="7" s="1"/>
  <c r="G288" i="7" s="1"/>
  <c r="F21" i="7"/>
  <c r="F289" i="7" s="1"/>
  <c r="E21" i="7"/>
  <c r="E289" i="7" s="1"/>
  <c r="E288" i="7" s="1"/>
  <c r="D21" i="7"/>
  <c r="D289" i="7" s="1"/>
  <c r="D288" i="7" s="1"/>
  <c r="M20" i="7"/>
  <c r="K20" i="7"/>
  <c r="G20" i="7"/>
  <c r="E20" i="7"/>
  <c r="I289" i="7" l="1"/>
  <c r="I288" i="7" s="1"/>
  <c r="I20" i="7"/>
  <c r="O76" i="7"/>
  <c r="J289" i="7"/>
  <c r="J288" i="7" s="1"/>
  <c r="J20" i="7"/>
  <c r="O54" i="7"/>
  <c r="O53" i="7" s="1"/>
  <c r="H75" i="7"/>
  <c r="H52" i="7" s="1"/>
  <c r="H51" i="7" s="1"/>
  <c r="K75" i="7"/>
  <c r="F76" i="7"/>
  <c r="C136" i="7"/>
  <c r="C58" i="7"/>
  <c r="D75" i="7"/>
  <c r="D52" i="7" s="1"/>
  <c r="D51" i="7" s="1"/>
  <c r="L83" i="7"/>
  <c r="L75" i="7" s="1"/>
  <c r="L52" i="7" s="1"/>
  <c r="L51" i="7" s="1"/>
  <c r="L50" i="7" s="1"/>
  <c r="O289" i="7"/>
  <c r="O288" i="7" s="1"/>
  <c r="O20" i="7"/>
  <c r="G53" i="7"/>
  <c r="K53" i="7"/>
  <c r="K52" i="7" s="1"/>
  <c r="G75" i="7"/>
  <c r="M75" i="7"/>
  <c r="M52" i="7" s="1"/>
  <c r="M51" i="7" s="1"/>
  <c r="C112" i="7"/>
  <c r="C128" i="7"/>
  <c r="O130" i="7"/>
  <c r="C165" i="7"/>
  <c r="C175" i="7"/>
  <c r="O174" i="7"/>
  <c r="O173" i="7" s="1"/>
  <c r="N20" i="7"/>
  <c r="L23" i="7"/>
  <c r="L21" i="7" s="1"/>
  <c r="F55" i="7"/>
  <c r="F67" i="7"/>
  <c r="C70" i="7"/>
  <c r="C78" i="7"/>
  <c r="C90" i="7"/>
  <c r="F95" i="7"/>
  <c r="C95" i="7" s="1"/>
  <c r="F103" i="7"/>
  <c r="C103" i="7" s="1"/>
  <c r="F131" i="7"/>
  <c r="C142" i="7"/>
  <c r="F151" i="7"/>
  <c r="C151" i="7" s="1"/>
  <c r="C166" i="7"/>
  <c r="C185" i="7"/>
  <c r="L188" i="7"/>
  <c r="L187" i="7" s="1"/>
  <c r="C193" i="7"/>
  <c r="F192" i="7"/>
  <c r="E195" i="7"/>
  <c r="E194" i="7" s="1"/>
  <c r="E51" i="7" s="1"/>
  <c r="C197" i="7"/>
  <c r="F196" i="7"/>
  <c r="C198" i="7"/>
  <c r="G195" i="7"/>
  <c r="H204" i="7"/>
  <c r="I205" i="7"/>
  <c r="I204" i="7" s="1"/>
  <c r="C211" i="7"/>
  <c r="C212" i="7"/>
  <c r="C219" i="7"/>
  <c r="K230" i="7"/>
  <c r="K194" i="7" s="1"/>
  <c r="L231" i="7"/>
  <c r="L230" i="7" s="1"/>
  <c r="L259" i="7"/>
  <c r="L270" i="7"/>
  <c r="L269" i="7" s="1"/>
  <c r="L33" i="7"/>
  <c r="C33" i="7" s="1"/>
  <c r="C59" i="7"/>
  <c r="I69" i="7"/>
  <c r="I67" i="7" s="1"/>
  <c r="I53" i="7" s="1"/>
  <c r="I77" i="7"/>
  <c r="I76" i="7" s="1"/>
  <c r="F84" i="7"/>
  <c r="I89" i="7"/>
  <c r="I83" i="7" s="1"/>
  <c r="F116" i="7"/>
  <c r="C116" i="7" s="1"/>
  <c r="C123" i="7"/>
  <c r="I141" i="7"/>
  <c r="I130" i="7" s="1"/>
  <c r="F144" i="7"/>
  <c r="C144" i="7" s="1"/>
  <c r="C167" i="7"/>
  <c r="F179" i="7"/>
  <c r="C179" i="7" s="1"/>
  <c r="I184" i="7"/>
  <c r="C184" i="7" s="1"/>
  <c r="H195" i="7"/>
  <c r="H194" i="7" s="1"/>
  <c r="L195" i="7"/>
  <c r="L194" i="7" s="1"/>
  <c r="C215" i="7"/>
  <c r="O216" i="7"/>
  <c r="O231" i="7"/>
  <c r="O230" i="7" s="1"/>
  <c r="C235" i="7"/>
  <c r="E286" i="7"/>
  <c r="L36" i="7"/>
  <c r="C36" i="7" s="1"/>
  <c r="L31" i="7"/>
  <c r="H20" i="7"/>
  <c r="C21" i="7"/>
  <c r="N287" i="7"/>
  <c r="I195" i="7"/>
  <c r="I194" i="7" s="1"/>
  <c r="O205" i="7"/>
  <c r="O204" i="7" s="1"/>
  <c r="O195" i="7" s="1"/>
  <c r="O194" i="7" s="1"/>
  <c r="C217" i="7"/>
  <c r="F216" i="7"/>
  <c r="C216" i="7" s="1"/>
  <c r="C226" i="7"/>
  <c r="C227" i="7"/>
  <c r="G230" i="7"/>
  <c r="G286" i="7" s="1"/>
  <c r="I231" i="7"/>
  <c r="I230" i="7" s="1"/>
  <c r="C281" i="7"/>
  <c r="D286" i="7"/>
  <c r="H286" i="7"/>
  <c r="C283" i="7"/>
  <c r="M194" i="7"/>
  <c r="M286" i="7"/>
  <c r="C272" i="7"/>
  <c r="I270" i="7"/>
  <c r="I269" i="7" s="1"/>
  <c r="J286" i="7"/>
  <c r="N286" i="7"/>
  <c r="C199" i="7"/>
  <c r="C233" i="7"/>
  <c r="F238" i="7"/>
  <c r="C238" i="7" s="1"/>
  <c r="F246" i="7"/>
  <c r="C246" i="7" s="1"/>
  <c r="F290" i="7"/>
  <c r="C290" i="7" s="1"/>
  <c r="O289" i="8"/>
  <c r="O288" i="8" s="1"/>
  <c r="O20" i="8"/>
  <c r="E287" i="8"/>
  <c r="E50" i="8"/>
  <c r="F54" i="8"/>
  <c r="O67" i="8"/>
  <c r="N75" i="8"/>
  <c r="O83" i="8"/>
  <c r="O75" i="8" s="1"/>
  <c r="O286" i="8" s="1"/>
  <c r="C89" i="8"/>
  <c r="F205" i="7"/>
  <c r="C43" i="8"/>
  <c r="I20" i="8"/>
  <c r="C67" i="8"/>
  <c r="N52" i="8"/>
  <c r="N51" i="8" s="1"/>
  <c r="N50" i="8" s="1"/>
  <c r="J75" i="8"/>
  <c r="C103" i="8"/>
  <c r="F252" i="7"/>
  <c r="F260" i="7"/>
  <c r="F264" i="7"/>
  <c r="C264" i="7" s="1"/>
  <c r="F276" i="7"/>
  <c r="C276" i="7" s="1"/>
  <c r="L26" i="8"/>
  <c r="C31" i="8"/>
  <c r="I53" i="8"/>
  <c r="O53" i="8"/>
  <c r="J52" i="8"/>
  <c r="J51" i="8" s="1"/>
  <c r="J50" i="8" s="1"/>
  <c r="C77" i="8"/>
  <c r="C95" i="8"/>
  <c r="D287" i="8"/>
  <c r="D50" i="8"/>
  <c r="H287" i="8"/>
  <c r="H50" i="8"/>
  <c r="G287" i="8"/>
  <c r="G50" i="8"/>
  <c r="L130" i="8"/>
  <c r="C131" i="8"/>
  <c r="C21" i="8"/>
  <c r="I84" i="8"/>
  <c r="C90" i="8"/>
  <c r="C98" i="8"/>
  <c r="C106" i="8"/>
  <c r="I112" i="8"/>
  <c r="C112" i="8" s="1"/>
  <c r="I116" i="8"/>
  <c r="C116" i="8" s="1"/>
  <c r="C134" i="8"/>
  <c r="I136" i="8"/>
  <c r="I130" i="8" s="1"/>
  <c r="I230" i="8"/>
  <c r="C251" i="8"/>
  <c r="L259" i="8"/>
  <c r="E286" i="8"/>
  <c r="J286" i="8"/>
  <c r="N286" i="8"/>
  <c r="J287" i="8"/>
  <c r="M287" i="8"/>
  <c r="L58" i="8"/>
  <c r="C58" i="8" s="1"/>
  <c r="C59" i="8"/>
  <c r="F76" i="8"/>
  <c r="F84" i="8"/>
  <c r="C123" i="8"/>
  <c r="C140" i="8"/>
  <c r="L141" i="8"/>
  <c r="C141" i="8" s="1"/>
  <c r="C166" i="8"/>
  <c r="I165" i="8"/>
  <c r="C165" i="8" s="1"/>
  <c r="C187" i="8"/>
  <c r="C191" i="8"/>
  <c r="C198" i="8"/>
  <c r="I196" i="8"/>
  <c r="I195" i="8" s="1"/>
  <c r="O230" i="8"/>
  <c r="O194" i="8" s="1"/>
  <c r="C231" i="8"/>
  <c r="C272" i="8"/>
  <c r="L270" i="8"/>
  <c r="L269" i="8" s="1"/>
  <c r="G286" i="8"/>
  <c r="K286" i="8"/>
  <c r="K287" i="8"/>
  <c r="N287" i="8"/>
  <c r="C174" i="8"/>
  <c r="I173" i="8"/>
  <c r="C173" i="8" s="1"/>
  <c r="H286" i="8"/>
  <c r="C283" i="8"/>
  <c r="C289" i="8"/>
  <c r="F288" i="8"/>
  <c r="C288" i="8" s="1"/>
  <c r="L80" i="8"/>
  <c r="L76" i="8" s="1"/>
  <c r="L84" i="8"/>
  <c r="L112" i="8"/>
  <c r="L116" i="8"/>
  <c r="L128" i="8"/>
  <c r="C128" i="8" s="1"/>
  <c r="L136" i="8"/>
  <c r="C136" i="8" s="1"/>
  <c r="C175" i="8"/>
  <c r="C179" i="8"/>
  <c r="D286" i="8"/>
  <c r="M286" i="8"/>
  <c r="F144" i="8"/>
  <c r="C144" i="8" s="1"/>
  <c r="F160" i="8"/>
  <c r="C160" i="8" s="1"/>
  <c r="C167" i="8"/>
  <c r="F276" i="8"/>
  <c r="I281" i="8"/>
  <c r="C281" i="8" s="1"/>
  <c r="L276" i="8"/>
  <c r="I276" i="8"/>
  <c r="I270" i="8" s="1"/>
  <c r="I269" i="8" s="1"/>
  <c r="L286" i="7" l="1"/>
  <c r="D287" i="7"/>
  <c r="D24" i="7"/>
  <c r="D50" i="7"/>
  <c r="E287" i="7"/>
  <c r="E50" i="7"/>
  <c r="M50" i="7"/>
  <c r="M287" i="7"/>
  <c r="H287" i="7"/>
  <c r="H50" i="7"/>
  <c r="L83" i="8"/>
  <c r="L75" i="8" s="1"/>
  <c r="C84" i="8"/>
  <c r="F83" i="8"/>
  <c r="L54" i="8"/>
  <c r="L53" i="8" s="1"/>
  <c r="C260" i="7"/>
  <c r="F259" i="7"/>
  <c r="C259" i="7" s="1"/>
  <c r="C80" i="8"/>
  <c r="F53" i="8"/>
  <c r="C54" i="8"/>
  <c r="C188" i="7"/>
  <c r="G52" i="7"/>
  <c r="C69" i="7"/>
  <c r="C89" i="7"/>
  <c r="C196" i="8"/>
  <c r="C76" i="8"/>
  <c r="C26" i="8"/>
  <c r="L20" i="8"/>
  <c r="C20" i="8" s="1"/>
  <c r="C252" i="7"/>
  <c r="F251" i="7"/>
  <c r="C251" i="7" s="1"/>
  <c r="C84" i="7"/>
  <c r="F83" i="7"/>
  <c r="C83" i="7" s="1"/>
  <c r="K286" i="7"/>
  <c r="G194" i="7"/>
  <c r="C67" i="7"/>
  <c r="I173" i="7"/>
  <c r="I286" i="7" s="1"/>
  <c r="F270" i="8"/>
  <c r="C276" i="8"/>
  <c r="I194" i="8"/>
  <c r="C259" i="8"/>
  <c r="L230" i="8"/>
  <c r="C195" i="8"/>
  <c r="F130" i="8"/>
  <c r="C130" i="8" s="1"/>
  <c r="O52" i="8"/>
  <c r="O51" i="8" s="1"/>
  <c r="C205" i="7"/>
  <c r="F204" i="7"/>
  <c r="C204" i="7" s="1"/>
  <c r="F270" i="7"/>
  <c r="C31" i="7"/>
  <c r="L26" i="7"/>
  <c r="I75" i="7"/>
  <c r="I52" i="7" s="1"/>
  <c r="I51" i="7" s="1"/>
  <c r="F288" i="7"/>
  <c r="F231" i="7"/>
  <c r="C192" i="7"/>
  <c r="F191" i="7"/>
  <c r="C55" i="7"/>
  <c r="F54" i="7"/>
  <c r="C76" i="7"/>
  <c r="F75" i="7"/>
  <c r="C75" i="7" s="1"/>
  <c r="I83" i="8"/>
  <c r="I75" i="8" s="1"/>
  <c r="I286" i="8" s="1"/>
  <c r="I52" i="8"/>
  <c r="I51" i="8" s="1"/>
  <c r="C196" i="7"/>
  <c r="F174" i="7"/>
  <c r="F130" i="7"/>
  <c r="C130" i="7" s="1"/>
  <c r="C131" i="7"/>
  <c r="L289" i="7"/>
  <c r="L20" i="7"/>
  <c r="K51" i="7"/>
  <c r="C141" i="7"/>
  <c r="C77" i="7"/>
  <c r="O75" i="7"/>
  <c r="O52" i="7" s="1"/>
  <c r="O51" i="7" s="1"/>
  <c r="C23" i="7"/>
  <c r="O50" i="7" l="1"/>
  <c r="O287" i="7"/>
  <c r="I287" i="7"/>
  <c r="I50" i="7"/>
  <c r="K50" i="7"/>
  <c r="K287" i="7"/>
  <c r="I287" i="8"/>
  <c r="I50" i="8"/>
  <c r="L287" i="7"/>
  <c r="C26" i="7"/>
  <c r="L286" i="8"/>
  <c r="L194" i="8"/>
  <c r="C270" i="8"/>
  <c r="F269" i="8"/>
  <c r="F75" i="8"/>
  <c r="C75" i="8" s="1"/>
  <c r="C53" i="8"/>
  <c r="F52" i="8"/>
  <c r="C230" i="8"/>
  <c r="F173" i="7"/>
  <c r="C173" i="7" s="1"/>
  <c r="C174" i="7"/>
  <c r="F53" i="7"/>
  <c r="C54" i="7"/>
  <c r="C231" i="7"/>
  <c r="F230" i="7"/>
  <c r="C230" i="7" s="1"/>
  <c r="O50" i="8"/>
  <c r="O287" i="8"/>
  <c r="G51" i="7"/>
  <c r="L52" i="8"/>
  <c r="L51" i="8" s="1"/>
  <c r="O286" i="7"/>
  <c r="L288" i="7"/>
  <c r="C289" i="7"/>
  <c r="F195" i="7"/>
  <c r="C288" i="7"/>
  <c r="F269" i="7"/>
  <c r="C270" i="7"/>
  <c r="C83" i="8"/>
  <c r="F24" i="7"/>
  <c r="D20" i="7"/>
  <c r="C191" i="7"/>
  <c r="F187" i="7"/>
  <c r="C187" i="7" s="1"/>
  <c r="C24" i="7" l="1"/>
  <c r="F20" i="7"/>
  <c r="C20" i="7" s="1"/>
  <c r="C52" i="8"/>
  <c r="F194" i="7"/>
  <c r="C194" i="7" s="1"/>
  <c r="C195" i="7"/>
  <c r="L50" i="8"/>
  <c r="L287" i="8"/>
  <c r="G287" i="7"/>
  <c r="G50" i="7"/>
  <c r="C269" i="7"/>
  <c r="F286" i="7"/>
  <c r="C286" i="7" s="1"/>
  <c r="C269" i="8"/>
  <c r="F194" i="8"/>
  <c r="C194" i="8" s="1"/>
  <c r="F286" i="8"/>
  <c r="C286" i="8" s="1"/>
  <c r="F52" i="7"/>
  <c r="C53" i="7"/>
  <c r="C52" i="7" l="1"/>
  <c r="F51" i="7"/>
  <c r="F51" i="8"/>
  <c r="F287" i="7" l="1"/>
  <c r="C287" i="7" s="1"/>
  <c r="C51" i="7"/>
  <c r="F50" i="7"/>
  <c r="C50" i="7" s="1"/>
  <c r="F287" i="8"/>
  <c r="C287" i="8" s="1"/>
  <c r="F50" i="8"/>
  <c r="C50" i="8" s="1"/>
  <c r="C51" i="8"/>
  <c r="D125" i="6" l="1"/>
  <c r="O298" i="6"/>
  <c r="L298" i="6"/>
  <c r="I298" i="6"/>
  <c r="F298" i="6"/>
  <c r="C298" i="6"/>
  <c r="O297" i="6"/>
  <c r="L297" i="6"/>
  <c r="I297" i="6"/>
  <c r="F297" i="6"/>
  <c r="O296" i="6"/>
  <c r="L296" i="6"/>
  <c r="I296" i="6"/>
  <c r="F296" i="6"/>
  <c r="O295" i="6"/>
  <c r="L295" i="6"/>
  <c r="C295" i="6" s="1"/>
  <c r="I295" i="6"/>
  <c r="F295" i="6"/>
  <c r="O294" i="6"/>
  <c r="L294" i="6"/>
  <c r="I294" i="6"/>
  <c r="F294" i="6"/>
  <c r="C294" i="6"/>
  <c r="O293" i="6"/>
  <c r="L293" i="6"/>
  <c r="I293" i="6"/>
  <c r="F293" i="6"/>
  <c r="O292" i="6"/>
  <c r="L292" i="6"/>
  <c r="I292" i="6"/>
  <c r="F292" i="6"/>
  <c r="O291" i="6"/>
  <c r="L291" i="6"/>
  <c r="I291" i="6"/>
  <c r="F291" i="6"/>
  <c r="O290" i="6"/>
  <c r="N290" i="6"/>
  <c r="M290" i="6"/>
  <c r="K290" i="6"/>
  <c r="J290" i="6"/>
  <c r="H290" i="6"/>
  <c r="G290" i="6"/>
  <c r="E290" i="6"/>
  <c r="D290" i="6"/>
  <c r="O285" i="6"/>
  <c r="L285" i="6"/>
  <c r="I285" i="6"/>
  <c r="F285" i="6"/>
  <c r="C285" i="6" s="1"/>
  <c r="O284" i="6"/>
  <c r="L284" i="6"/>
  <c r="L283" i="6" s="1"/>
  <c r="I284" i="6"/>
  <c r="I283" i="6" s="1"/>
  <c r="F284" i="6"/>
  <c r="O283" i="6"/>
  <c r="N283" i="6"/>
  <c r="M283" i="6"/>
  <c r="K283" i="6"/>
  <c r="J283" i="6"/>
  <c r="H283" i="6"/>
  <c r="G283" i="6"/>
  <c r="F283" i="6"/>
  <c r="E283" i="6"/>
  <c r="D283" i="6"/>
  <c r="O282" i="6"/>
  <c r="O281" i="6" s="1"/>
  <c r="L282" i="6"/>
  <c r="I282" i="6"/>
  <c r="F282" i="6"/>
  <c r="F281" i="6" s="1"/>
  <c r="C282" i="6"/>
  <c r="N281" i="6"/>
  <c r="M281" i="6"/>
  <c r="L281" i="6"/>
  <c r="K281" i="6"/>
  <c r="J281" i="6"/>
  <c r="I281" i="6"/>
  <c r="H281" i="6"/>
  <c r="G281" i="6"/>
  <c r="E281" i="6"/>
  <c r="D281" i="6"/>
  <c r="O280" i="6"/>
  <c r="L280" i="6"/>
  <c r="I280" i="6"/>
  <c r="F280" i="6"/>
  <c r="O279" i="6"/>
  <c r="L279" i="6"/>
  <c r="I279" i="6"/>
  <c r="F279" i="6"/>
  <c r="O278" i="6"/>
  <c r="O276" i="6" s="1"/>
  <c r="L278" i="6"/>
  <c r="I278" i="6"/>
  <c r="F278" i="6"/>
  <c r="C278" i="6"/>
  <c r="O277" i="6"/>
  <c r="L277" i="6"/>
  <c r="I277" i="6"/>
  <c r="F277" i="6"/>
  <c r="N276" i="6"/>
  <c r="M276" i="6"/>
  <c r="K276" i="6"/>
  <c r="J276" i="6"/>
  <c r="I276" i="6"/>
  <c r="H276" i="6"/>
  <c r="G276" i="6"/>
  <c r="E276" i="6"/>
  <c r="D276" i="6"/>
  <c r="O275" i="6"/>
  <c r="L275" i="6"/>
  <c r="C275" i="6" s="1"/>
  <c r="I275" i="6"/>
  <c r="F275" i="6"/>
  <c r="O274" i="6"/>
  <c r="O272" i="6" s="1"/>
  <c r="L274" i="6"/>
  <c r="I274" i="6"/>
  <c r="F274" i="6"/>
  <c r="C274" i="6"/>
  <c r="O273" i="6"/>
  <c r="L273" i="6"/>
  <c r="I273" i="6"/>
  <c r="F273" i="6"/>
  <c r="N272" i="6"/>
  <c r="N270" i="6" s="1"/>
  <c r="N269" i="6" s="1"/>
  <c r="M272" i="6"/>
  <c r="L272" i="6"/>
  <c r="K272" i="6"/>
  <c r="J272" i="6"/>
  <c r="J270" i="6" s="1"/>
  <c r="J269" i="6" s="1"/>
  <c r="I272" i="6"/>
  <c r="H272" i="6"/>
  <c r="G272" i="6"/>
  <c r="E272" i="6"/>
  <c r="D272" i="6"/>
  <c r="O271" i="6"/>
  <c r="L271" i="6"/>
  <c r="I271" i="6"/>
  <c r="F271" i="6"/>
  <c r="O270" i="6"/>
  <c r="O269" i="6" s="1"/>
  <c r="K270" i="6"/>
  <c r="K269" i="6" s="1"/>
  <c r="H270" i="6"/>
  <c r="G270" i="6"/>
  <c r="G269" i="6" s="1"/>
  <c r="D270" i="6"/>
  <c r="H269" i="6"/>
  <c r="D269" i="6"/>
  <c r="O268" i="6"/>
  <c r="L268" i="6"/>
  <c r="I268" i="6"/>
  <c r="I264" i="6" s="1"/>
  <c r="F268" i="6"/>
  <c r="C268" i="6" s="1"/>
  <c r="O267" i="6"/>
  <c r="L267" i="6"/>
  <c r="I267" i="6"/>
  <c r="F267" i="6"/>
  <c r="O266" i="6"/>
  <c r="L266" i="6"/>
  <c r="I266" i="6"/>
  <c r="F266" i="6"/>
  <c r="C266" i="6"/>
  <c r="O265" i="6"/>
  <c r="L265" i="6"/>
  <c r="I265" i="6"/>
  <c r="F265" i="6"/>
  <c r="N264" i="6"/>
  <c r="M264" i="6"/>
  <c r="K264" i="6"/>
  <c r="J264" i="6"/>
  <c r="H264" i="6"/>
  <c r="G264" i="6"/>
  <c r="E264" i="6"/>
  <c r="D264" i="6"/>
  <c r="O263" i="6"/>
  <c r="L263" i="6"/>
  <c r="I263" i="6"/>
  <c r="F263" i="6"/>
  <c r="O262" i="6"/>
  <c r="L262" i="6"/>
  <c r="I262" i="6"/>
  <c r="F262" i="6"/>
  <c r="C262" i="6"/>
  <c r="O261" i="6"/>
  <c r="O260" i="6" s="1"/>
  <c r="L261" i="6"/>
  <c r="I261" i="6"/>
  <c r="F261" i="6"/>
  <c r="N260" i="6"/>
  <c r="M260" i="6"/>
  <c r="M259" i="6" s="1"/>
  <c r="K260" i="6"/>
  <c r="J260" i="6"/>
  <c r="I260" i="6"/>
  <c r="I259" i="6" s="1"/>
  <c r="H260" i="6"/>
  <c r="G260" i="6"/>
  <c r="E260" i="6"/>
  <c r="D260" i="6"/>
  <c r="N259" i="6"/>
  <c r="K259" i="6"/>
  <c r="J259" i="6"/>
  <c r="H259" i="6"/>
  <c r="G259" i="6"/>
  <c r="D259" i="6"/>
  <c r="O258" i="6"/>
  <c r="L258" i="6"/>
  <c r="I258" i="6"/>
  <c r="F258" i="6"/>
  <c r="C258" i="6"/>
  <c r="O257" i="6"/>
  <c r="L257" i="6"/>
  <c r="I257" i="6"/>
  <c r="F257" i="6"/>
  <c r="C257" i="6" s="1"/>
  <c r="O256" i="6"/>
  <c r="L256" i="6"/>
  <c r="I256" i="6"/>
  <c r="I252" i="6" s="1"/>
  <c r="I251" i="6" s="1"/>
  <c r="F256" i="6"/>
  <c r="C256" i="6" s="1"/>
  <c r="O255" i="6"/>
  <c r="L255" i="6"/>
  <c r="I255" i="6"/>
  <c r="F255" i="6"/>
  <c r="O254" i="6"/>
  <c r="O252" i="6" s="1"/>
  <c r="L254" i="6"/>
  <c r="I254" i="6"/>
  <c r="F254" i="6"/>
  <c r="C254" i="6"/>
  <c r="O253" i="6"/>
  <c r="L253" i="6"/>
  <c r="I253" i="6"/>
  <c r="F253" i="6"/>
  <c r="N252" i="6"/>
  <c r="M252" i="6"/>
  <c r="M251" i="6" s="1"/>
  <c r="K252" i="6"/>
  <c r="J252" i="6"/>
  <c r="H252" i="6"/>
  <c r="G252" i="6"/>
  <c r="E252" i="6"/>
  <c r="E251" i="6" s="1"/>
  <c r="D252" i="6"/>
  <c r="N251" i="6"/>
  <c r="K251" i="6"/>
  <c r="J251" i="6"/>
  <c r="H251" i="6"/>
  <c r="G251" i="6"/>
  <c r="D251" i="6"/>
  <c r="O250" i="6"/>
  <c r="L250" i="6"/>
  <c r="I250" i="6"/>
  <c r="F250" i="6"/>
  <c r="C250" i="6"/>
  <c r="O249" i="6"/>
  <c r="L249" i="6"/>
  <c r="I249" i="6"/>
  <c r="F249" i="6"/>
  <c r="O248" i="6"/>
  <c r="L248" i="6"/>
  <c r="I248" i="6"/>
  <c r="I246" i="6" s="1"/>
  <c r="F248" i="6"/>
  <c r="O247" i="6"/>
  <c r="L247" i="6"/>
  <c r="I247" i="6"/>
  <c r="F247" i="6"/>
  <c r="O246" i="6"/>
  <c r="N246" i="6"/>
  <c r="M246" i="6"/>
  <c r="K246" i="6"/>
  <c r="J246" i="6"/>
  <c r="H246" i="6"/>
  <c r="G246" i="6"/>
  <c r="E246" i="6"/>
  <c r="D246" i="6"/>
  <c r="O245" i="6"/>
  <c r="L245" i="6"/>
  <c r="I245" i="6"/>
  <c r="F245" i="6"/>
  <c r="C245" i="6" s="1"/>
  <c r="O244" i="6"/>
  <c r="L244" i="6"/>
  <c r="I244" i="6"/>
  <c r="F244" i="6"/>
  <c r="C244" i="6" s="1"/>
  <c r="O243" i="6"/>
  <c r="L243" i="6"/>
  <c r="C243" i="6" s="1"/>
  <c r="I243" i="6"/>
  <c r="F243" i="6"/>
  <c r="O242" i="6"/>
  <c r="O238" i="6" s="1"/>
  <c r="L242" i="6"/>
  <c r="I242" i="6"/>
  <c r="F242" i="6"/>
  <c r="C242" i="6"/>
  <c r="O241" i="6"/>
  <c r="L241" i="6"/>
  <c r="I241" i="6"/>
  <c r="F241" i="6"/>
  <c r="O240" i="6"/>
  <c r="L240" i="6"/>
  <c r="I240" i="6"/>
  <c r="I238" i="6" s="1"/>
  <c r="F240" i="6"/>
  <c r="O239" i="6"/>
  <c r="L239" i="6"/>
  <c r="I239" i="6"/>
  <c r="F239" i="6"/>
  <c r="N238" i="6"/>
  <c r="M238" i="6"/>
  <c r="K238" i="6"/>
  <c r="K231" i="6" s="1"/>
  <c r="K230" i="6" s="1"/>
  <c r="J238" i="6"/>
  <c r="H238" i="6"/>
  <c r="G238" i="6"/>
  <c r="G231" i="6" s="1"/>
  <c r="G230" i="6" s="1"/>
  <c r="E238" i="6"/>
  <c r="D238" i="6"/>
  <c r="O237" i="6"/>
  <c r="L237" i="6"/>
  <c r="I237" i="6"/>
  <c r="F237" i="6"/>
  <c r="C237" i="6" s="1"/>
  <c r="O236" i="6"/>
  <c r="L236" i="6"/>
  <c r="L235" i="6" s="1"/>
  <c r="I236" i="6"/>
  <c r="I235" i="6" s="1"/>
  <c r="F236" i="6"/>
  <c r="C236" i="6" s="1"/>
  <c r="O235" i="6"/>
  <c r="N235" i="6"/>
  <c r="M235" i="6"/>
  <c r="K235" i="6"/>
  <c r="J235" i="6"/>
  <c r="J231" i="6" s="1"/>
  <c r="J230" i="6" s="1"/>
  <c r="H235" i="6"/>
  <c r="G235" i="6"/>
  <c r="F235" i="6"/>
  <c r="E235" i="6"/>
  <c r="D235" i="6"/>
  <c r="O234" i="6"/>
  <c r="O233" i="6" s="1"/>
  <c r="L234" i="6"/>
  <c r="I234" i="6"/>
  <c r="F234" i="6"/>
  <c r="F233" i="6" s="1"/>
  <c r="C234" i="6"/>
  <c r="N233" i="6"/>
  <c r="M233" i="6"/>
  <c r="L233" i="6"/>
  <c r="K233" i="6"/>
  <c r="J233" i="6"/>
  <c r="I233" i="6"/>
  <c r="H233" i="6"/>
  <c r="H231" i="6" s="1"/>
  <c r="H230" i="6" s="1"/>
  <c r="G233" i="6"/>
  <c r="E233" i="6"/>
  <c r="D233" i="6"/>
  <c r="D231" i="6" s="1"/>
  <c r="D230" i="6" s="1"/>
  <c r="O232" i="6"/>
  <c r="L232" i="6"/>
  <c r="I232" i="6"/>
  <c r="F232" i="6"/>
  <c r="C232" i="6" s="1"/>
  <c r="N231" i="6"/>
  <c r="N230" i="6" s="1"/>
  <c r="M231" i="6"/>
  <c r="E231" i="6"/>
  <c r="O229" i="6"/>
  <c r="L229" i="6"/>
  <c r="I229" i="6"/>
  <c r="F229" i="6"/>
  <c r="C229" i="6" s="1"/>
  <c r="O228" i="6"/>
  <c r="L228" i="6"/>
  <c r="L227" i="6" s="1"/>
  <c r="I228" i="6"/>
  <c r="I227" i="6" s="1"/>
  <c r="F228" i="6"/>
  <c r="O227" i="6"/>
  <c r="N227" i="6"/>
  <c r="N204" i="6" s="1"/>
  <c r="M227" i="6"/>
  <c r="K227" i="6"/>
  <c r="J227" i="6"/>
  <c r="J204" i="6" s="1"/>
  <c r="H227" i="6"/>
  <c r="G227" i="6"/>
  <c r="F227" i="6"/>
  <c r="E227" i="6"/>
  <c r="D227" i="6"/>
  <c r="O226" i="6"/>
  <c r="L226" i="6"/>
  <c r="I226" i="6"/>
  <c r="F226" i="6"/>
  <c r="C226" i="6"/>
  <c r="O225" i="6"/>
  <c r="L225" i="6"/>
  <c r="I225" i="6"/>
  <c r="F225" i="6"/>
  <c r="C225" i="6" s="1"/>
  <c r="O224" i="6"/>
  <c r="L224" i="6"/>
  <c r="I224" i="6"/>
  <c r="F224" i="6"/>
  <c r="C224" i="6" s="1"/>
  <c r="O223" i="6"/>
  <c r="L223" i="6"/>
  <c r="C223" i="6" s="1"/>
  <c r="I223" i="6"/>
  <c r="F223" i="6"/>
  <c r="O222" i="6"/>
  <c r="L222" i="6"/>
  <c r="I222" i="6"/>
  <c r="F222" i="6"/>
  <c r="C222" i="6"/>
  <c r="O221" i="6"/>
  <c r="L221" i="6"/>
  <c r="I221" i="6"/>
  <c r="F221" i="6"/>
  <c r="C221" i="6" s="1"/>
  <c r="O220" i="6"/>
  <c r="L220" i="6"/>
  <c r="I220" i="6"/>
  <c r="I216" i="6" s="1"/>
  <c r="F220" i="6"/>
  <c r="O219" i="6"/>
  <c r="L219" i="6"/>
  <c r="I219" i="6"/>
  <c r="F219" i="6"/>
  <c r="O218" i="6"/>
  <c r="L218" i="6"/>
  <c r="I218" i="6"/>
  <c r="F218" i="6"/>
  <c r="C218" i="6"/>
  <c r="O217" i="6"/>
  <c r="L217" i="6"/>
  <c r="I217" i="6"/>
  <c r="F217" i="6"/>
  <c r="N216" i="6"/>
  <c r="M216" i="6"/>
  <c r="K216" i="6"/>
  <c r="J216" i="6"/>
  <c r="H216" i="6"/>
  <c r="G216" i="6"/>
  <c r="E216" i="6"/>
  <c r="D216" i="6"/>
  <c r="O215" i="6"/>
  <c r="L215" i="6"/>
  <c r="C215" i="6" s="1"/>
  <c r="I215" i="6"/>
  <c r="F215" i="6"/>
  <c r="O214" i="6"/>
  <c r="L214" i="6"/>
  <c r="I214" i="6"/>
  <c r="F214" i="6"/>
  <c r="C214" i="6"/>
  <c r="O213" i="6"/>
  <c r="L213" i="6"/>
  <c r="I213" i="6"/>
  <c r="F213" i="6"/>
  <c r="C213" i="6" s="1"/>
  <c r="O212" i="6"/>
  <c r="L212" i="6"/>
  <c r="I212" i="6"/>
  <c r="F212" i="6"/>
  <c r="C212" i="6" s="1"/>
  <c r="O211" i="6"/>
  <c r="L211" i="6"/>
  <c r="C211" i="6" s="1"/>
  <c r="I211" i="6"/>
  <c r="F211" i="6"/>
  <c r="O210" i="6"/>
  <c r="L210" i="6"/>
  <c r="I210" i="6"/>
  <c r="F210" i="6"/>
  <c r="C210" i="6"/>
  <c r="O209" i="6"/>
  <c r="L209" i="6"/>
  <c r="I209" i="6"/>
  <c r="F209" i="6"/>
  <c r="C209" i="6" s="1"/>
  <c r="O208" i="6"/>
  <c r="L208" i="6"/>
  <c r="I208" i="6"/>
  <c r="I205" i="6" s="1"/>
  <c r="I204" i="6" s="1"/>
  <c r="F208" i="6"/>
  <c r="O207" i="6"/>
  <c r="L207" i="6"/>
  <c r="C207" i="6" s="1"/>
  <c r="I207" i="6"/>
  <c r="F207" i="6"/>
  <c r="O206" i="6"/>
  <c r="L206" i="6"/>
  <c r="I206" i="6"/>
  <c r="F206" i="6"/>
  <c r="C206" i="6"/>
  <c r="N205" i="6"/>
  <c r="M205" i="6"/>
  <c r="L205" i="6"/>
  <c r="K205" i="6"/>
  <c r="J205" i="6"/>
  <c r="H205" i="6"/>
  <c r="H204" i="6" s="1"/>
  <c r="H195" i="6" s="1"/>
  <c r="H194" i="6" s="1"/>
  <c r="G205" i="6"/>
  <c r="E205" i="6"/>
  <c r="D205" i="6"/>
  <c r="D204" i="6" s="1"/>
  <c r="M204" i="6"/>
  <c r="K204" i="6"/>
  <c r="G204" i="6"/>
  <c r="E204" i="6"/>
  <c r="O203" i="6"/>
  <c r="L203" i="6"/>
  <c r="C203" i="6" s="1"/>
  <c r="I203" i="6"/>
  <c r="F203" i="6"/>
  <c r="O202" i="6"/>
  <c r="L202" i="6"/>
  <c r="I202" i="6"/>
  <c r="F202" i="6"/>
  <c r="C202" i="6"/>
  <c r="O201" i="6"/>
  <c r="L201" i="6"/>
  <c r="I201" i="6"/>
  <c r="F201" i="6"/>
  <c r="C201" i="6" s="1"/>
  <c r="O200" i="6"/>
  <c r="L200" i="6"/>
  <c r="I200" i="6"/>
  <c r="F200" i="6"/>
  <c r="O199" i="6"/>
  <c r="L199" i="6"/>
  <c r="I199" i="6"/>
  <c r="F199" i="6"/>
  <c r="F198" i="6" s="1"/>
  <c r="O198" i="6"/>
  <c r="N198" i="6"/>
  <c r="M198" i="6"/>
  <c r="K198" i="6"/>
  <c r="K196" i="6" s="1"/>
  <c r="K195" i="6" s="1"/>
  <c r="J198" i="6"/>
  <c r="H198" i="6"/>
  <c r="G198" i="6"/>
  <c r="G196" i="6" s="1"/>
  <c r="G195" i="6" s="1"/>
  <c r="E198" i="6"/>
  <c r="D198" i="6"/>
  <c r="O197" i="6"/>
  <c r="L197" i="6"/>
  <c r="I197" i="6"/>
  <c r="F197" i="6"/>
  <c r="N196" i="6"/>
  <c r="M196" i="6"/>
  <c r="J196" i="6"/>
  <c r="H196" i="6"/>
  <c r="E196" i="6"/>
  <c r="D196" i="6"/>
  <c r="N195" i="6"/>
  <c r="J195" i="6"/>
  <c r="J194" i="6" s="1"/>
  <c r="O193" i="6"/>
  <c r="O192" i="6" s="1"/>
  <c r="O191" i="6" s="1"/>
  <c r="L193" i="6"/>
  <c r="I193" i="6"/>
  <c r="F193" i="6"/>
  <c r="N192" i="6"/>
  <c r="M192" i="6"/>
  <c r="M191" i="6" s="1"/>
  <c r="L192" i="6"/>
  <c r="L191" i="6" s="1"/>
  <c r="L187" i="6" s="1"/>
  <c r="K192" i="6"/>
  <c r="J192" i="6"/>
  <c r="I192" i="6"/>
  <c r="I191" i="6" s="1"/>
  <c r="H192" i="6"/>
  <c r="H191" i="6" s="1"/>
  <c r="H187" i="6" s="1"/>
  <c r="G192" i="6"/>
  <c r="E192" i="6"/>
  <c r="E191" i="6" s="1"/>
  <c r="D192" i="6"/>
  <c r="D191" i="6" s="1"/>
  <c r="N191" i="6"/>
  <c r="N187" i="6" s="1"/>
  <c r="K191" i="6"/>
  <c r="J191" i="6"/>
  <c r="G191" i="6"/>
  <c r="O190" i="6"/>
  <c r="L190" i="6"/>
  <c r="I190" i="6"/>
  <c r="F190" i="6"/>
  <c r="C190" i="6"/>
  <c r="O189" i="6"/>
  <c r="L189" i="6"/>
  <c r="I189" i="6"/>
  <c r="F189" i="6"/>
  <c r="C189" i="6" s="1"/>
  <c r="N188" i="6"/>
  <c r="M188" i="6"/>
  <c r="M187" i="6" s="1"/>
  <c r="L188" i="6"/>
  <c r="K188" i="6"/>
  <c r="J188" i="6"/>
  <c r="I188" i="6"/>
  <c r="H188" i="6"/>
  <c r="G188" i="6"/>
  <c r="E188" i="6"/>
  <c r="D188" i="6"/>
  <c r="K187" i="6"/>
  <c r="J187" i="6"/>
  <c r="I187" i="6"/>
  <c r="G187" i="6"/>
  <c r="E187" i="6"/>
  <c r="D187" i="6"/>
  <c r="O186" i="6"/>
  <c r="L186" i="6"/>
  <c r="I186" i="6"/>
  <c r="C186" i="6" s="1"/>
  <c r="F186" i="6"/>
  <c r="O185" i="6"/>
  <c r="O184" i="6" s="1"/>
  <c r="L185" i="6"/>
  <c r="I185" i="6"/>
  <c r="F185" i="6"/>
  <c r="F184" i="6" s="1"/>
  <c r="C185" i="6"/>
  <c r="N184" i="6"/>
  <c r="M184" i="6"/>
  <c r="L184" i="6"/>
  <c r="K184" i="6"/>
  <c r="J184" i="6"/>
  <c r="H184" i="6"/>
  <c r="G184" i="6"/>
  <c r="E184" i="6"/>
  <c r="D184" i="6"/>
  <c r="O183" i="6"/>
  <c r="L183" i="6"/>
  <c r="I183" i="6"/>
  <c r="F183" i="6"/>
  <c r="O182" i="6"/>
  <c r="L182" i="6"/>
  <c r="L179" i="6" s="1"/>
  <c r="I182" i="6"/>
  <c r="F182" i="6"/>
  <c r="O181" i="6"/>
  <c r="L181" i="6"/>
  <c r="I181" i="6"/>
  <c r="F181" i="6"/>
  <c r="C181" i="6"/>
  <c r="O180" i="6"/>
  <c r="L180" i="6"/>
  <c r="I180" i="6"/>
  <c r="F180" i="6"/>
  <c r="N179" i="6"/>
  <c r="M179" i="6"/>
  <c r="K179" i="6"/>
  <c r="J179" i="6"/>
  <c r="I179" i="6"/>
  <c r="H179" i="6"/>
  <c r="G179" i="6"/>
  <c r="E179" i="6"/>
  <c r="D179" i="6"/>
  <c r="O178" i="6"/>
  <c r="L178" i="6"/>
  <c r="L175" i="6" s="1"/>
  <c r="I178" i="6"/>
  <c r="C178" i="6" s="1"/>
  <c r="F178" i="6"/>
  <c r="O177" i="6"/>
  <c r="L177" i="6"/>
  <c r="I177" i="6"/>
  <c r="F177" i="6"/>
  <c r="C177" i="6"/>
  <c r="O176" i="6"/>
  <c r="L176" i="6"/>
  <c r="I176" i="6"/>
  <c r="F176" i="6"/>
  <c r="N175" i="6"/>
  <c r="M175" i="6"/>
  <c r="M174" i="6" s="1"/>
  <c r="M173" i="6" s="1"/>
  <c r="K175" i="6"/>
  <c r="J175" i="6"/>
  <c r="I175" i="6"/>
  <c r="H175" i="6"/>
  <c r="H174" i="6" s="1"/>
  <c r="H173" i="6" s="1"/>
  <c r="G175" i="6"/>
  <c r="E175" i="6"/>
  <c r="D175" i="6"/>
  <c r="D174" i="6" s="1"/>
  <c r="D173" i="6" s="1"/>
  <c r="N174" i="6"/>
  <c r="N173" i="6" s="1"/>
  <c r="K174" i="6"/>
  <c r="J174" i="6"/>
  <c r="J173" i="6" s="1"/>
  <c r="G174" i="6"/>
  <c r="K173" i="6"/>
  <c r="G173" i="6"/>
  <c r="O172" i="6"/>
  <c r="L172" i="6"/>
  <c r="I172" i="6"/>
  <c r="F172" i="6"/>
  <c r="C172" i="6" s="1"/>
  <c r="O171" i="6"/>
  <c r="L171" i="6"/>
  <c r="I171" i="6"/>
  <c r="F171" i="6"/>
  <c r="C171" i="6" s="1"/>
  <c r="O170" i="6"/>
  <c r="L170" i="6"/>
  <c r="I170" i="6"/>
  <c r="F170" i="6"/>
  <c r="O169" i="6"/>
  <c r="L169" i="6"/>
  <c r="I169" i="6"/>
  <c r="F169" i="6"/>
  <c r="C169" i="6"/>
  <c r="O168" i="6"/>
  <c r="L168" i="6"/>
  <c r="I168" i="6"/>
  <c r="F168" i="6"/>
  <c r="C168" i="6" s="1"/>
  <c r="O167" i="6"/>
  <c r="L167" i="6"/>
  <c r="I167" i="6"/>
  <c r="I166" i="6" s="1"/>
  <c r="I165" i="6" s="1"/>
  <c r="F167" i="6"/>
  <c r="N166" i="6"/>
  <c r="N165" i="6" s="1"/>
  <c r="M166" i="6"/>
  <c r="M165" i="6" s="1"/>
  <c r="K166" i="6"/>
  <c r="J166" i="6"/>
  <c r="J165" i="6" s="1"/>
  <c r="H166" i="6"/>
  <c r="G166" i="6"/>
  <c r="F166" i="6"/>
  <c r="E166" i="6"/>
  <c r="E165" i="6" s="1"/>
  <c r="D166" i="6"/>
  <c r="K165" i="6"/>
  <c r="H165" i="6"/>
  <c r="G165" i="6"/>
  <c r="D165" i="6"/>
  <c r="O164" i="6"/>
  <c r="L164" i="6"/>
  <c r="I164" i="6"/>
  <c r="F164" i="6"/>
  <c r="C164" i="6" s="1"/>
  <c r="O163" i="6"/>
  <c r="L163" i="6"/>
  <c r="I163" i="6"/>
  <c r="F163" i="6"/>
  <c r="C163" i="6" s="1"/>
  <c r="O162" i="6"/>
  <c r="L162" i="6"/>
  <c r="I162" i="6"/>
  <c r="F162" i="6"/>
  <c r="O161" i="6"/>
  <c r="O160" i="6" s="1"/>
  <c r="L161" i="6"/>
  <c r="I161" i="6"/>
  <c r="F161" i="6"/>
  <c r="F160" i="6" s="1"/>
  <c r="C161" i="6"/>
  <c r="N160" i="6"/>
  <c r="M160" i="6"/>
  <c r="L160" i="6"/>
  <c r="K160" i="6"/>
  <c r="J160" i="6"/>
  <c r="H160" i="6"/>
  <c r="G160" i="6"/>
  <c r="E160" i="6"/>
  <c r="D160" i="6"/>
  <c r="O159" i="6"/>
  <c r="L159" i="6"/>
  <c r="I159" i="6"/>
  <c r="F159" i="6"/>
  <c r="O158" i="6"/>
  <c r="L158" i="6"/>
  <c r="I158" i="6"/>
  <c r="F158" i="6"/>
  <c r="O157" i="6"/>
  <c r="L157" i="6"/>
  <c r="I157" i="6"/>
  <c r="F157" i="6"/>
  <c r="C157" i="6"/>
  <c r="O156" i="6"/>
  <c r="L156" i="6"/>
  <c r="I156" i="6"/>
  <c r="F156" i="6"/>
  <c r="C156" i="6" s="1"/>
  <c r="O155" i="6"/>
  <c r="L155" i="6"/>
  <c r="I155" i="6"/>
  <c r="F155" i="6"/>
  <c r="O154" i="6"/>
  <c r="L154" i="6"/>
  <c r="I154" i="6"/>
  <c r="F154" i="6"/>
  <c r="O153" i="6"/>
  <c r="C153" i="6" s="1"/>
  <c r="L153" i="6"/>
  <c r="I153" i="6"/>
  <c r="F153" i="6"/>
  <c r="O152" i="6"/>
  <c r="L152" i="6"/>
  <c r="I152" i="6"/>
  <c r="F152" i="6"/>
  <c r="N151" i="6"/>
  <c r="M151" i="6"/>
  <c r="K151" i="6"/>
  <c r="J151" i="6"/>
  <c r="I151" i="6"/>
  <c r="H151" i="6"/>
  <c r="G151" i="6"/>
  <c r="E151" i="6"/>
  <c r="D151" i="6"/>
  <c r="O150" i="6"/>
  <c r="L150" i="6"/>
  <c r="I150" i="6"/>
  <c r="C150" i="6" s="1"/>
  <c r="F150" i="6"/>
  <c r="O149" i="6"/>
  <c r="L149" i="6"/>
  <c r="I149" i="6"/>
  <c r="F149" i="6"/>
  <c r="C149" i="6"/>
  <c r="O148" i="6"/>
  <c r="L148" i="6"/>
  <c r="I148" i="6"/>
  <c r="F148" i="6"/>
  <c r="C148" i="6" s="1"/>
  <c r="O147" i="6"/>
  <c r="L147" i="6"/>
  <c r="I147" i="6"/>
  <c r="F147" i="6"/>
  <c r="O146" i="6"/>
  <c r="L146" i="6"/>
  <c r="L144" i="6" s="1"/>
  <c r="I146" i="6"/>
  <c r="F146" i="6"/>
  <c r="O145" i="6"/>
  <c r="L145" i="6"/>
  <c r="I145" i="6"/>
  <c r="F145" i="6"/>
  <c r="F144" i="6" s="1"/>
  <c r="C145" i="6"/>
  <c r="N144" i="6"/>
  <c r="M144" i="6"/>
  <c r="K144" i="6"/>
  <c r="J144" i="6"/>
  <c r="H144" i="6"/>
  <c r="G144" i="6"/>
  <c r="E144" i="6"/>
  <c r="D144" i="6"/>
  <c r="O143" i="6"/>
  <c r="L143" i="6"/>
  <c r="I143" i="6"/>
  <c r="F143" i="6"/>
  <c r="C143" i="6" s="1"/>
  <c r="O142" i="6"/>
  <c r="L142" i="6"/>
  <c r="L141" i="6" s="1"/>
  <c r="C141" i="6" s="1"/>
  <c r="I142" i="6"/>
  <c r="I141" i="6" s="1"/>
  <c r="F142" i="6"/>
  <c r="O141" i="6"/>
  <c r="N141" i="6"/>
  <c r="M141" i="6"/>
  <c r="K141" i="6"/>
  <c r="J141" i="6"/>
  <c r="H141" i="6"/>
  <c r="G141" i="6"/>
  <c r="F141" i="6"/>
  <c r="E141" i="6"/>
  <c r="D141" i="6"/>
  <c r="O140" i="6"/>
  <c r="L140" i="6"/>
  <c r="I140" i="6"/>
  <c r="F140" i="6"/>
  <c r="C140" i="6" s="1"/>
  <c r="O139" i="6"/>
  <c r="L139" i="6"/>
  <c r="I139" i="6"/>
  <c r="F139" i="6"/>
  <c r="O138" i="6"/>
  <c r="L138" i="6"/>
  <c r="L136" i="6" s="1"/>
  <c r="I138" i="6"/>
  <c r="F138" i="6"/>
  <c r="O137" i="6"/>
  <c r="O136" i="6" s="1"/>
  <c r="L137" i="6"/>
  <c r="I137" i="6"/>
  <c r="F137" i="6"/>
  <c r="F136" i="6" s="1"/>
  <c r="N136" i="6"/>
  <c r="M136" i="6"/>
  <c r="K136" i="6"/>
  <c r="K130" i="6" s="1"/>
  <c r="J136" i="6"/>
  <c r="H136" i="6"/>
  <c r="G136" i="6"/>
  <c r="G130" i="6" s="1"/>
  <c r="E136" i="6"/>
  <c r="D136" i="6"/>
  <c r="O135" i="6"/>
  <c r="L135" i="6"/>
  <c r="I135" i="6"/>
  <c r="I131" i="6" s="1"/>
  <c r="F135" i="6"/>
  <c r="O134" i="6"/>
  <c r="L134" i="6"/>
  <c r="L131" i="6" s="1"/>
  <c r="I134" i="6"/>
  <c r="C134" i="6" s="1"/>
  <c r="F134" i="6"/>
  <c r="O133" i="6"/>
  <c r="L133" i="6"/>
  <c r="I133" i="6"/>
  <c r="F133" i="6"/>
  <c r="C133" i="6"/>
  <c r="O132" i="6"/>
  <c r="L132" i="6"/>
  <c r="I132" i="6"/>
  <c r="F132" i="6"/>
  <c r="N131" i="6"/>
  <c r="M131" i="6"/>
  <c r="M130" i="6" s="1"/>
  <c r="K131" i="6"/>
  <c r="J131" i="6"/>
  <c r="H131" i="6"/>
  <c r="H130" i="6" s="1"/>
  <c r="G131" i="6"/>
  <c r="E131" i="6"/>
  <c r="D131" i="6"/>
  <c r="N130" i="6"/>
  <c r="J130" i="6"/>
  <c r="O129" i="6"/>
  <c r="O128" i="6" s="1"/>
  <c r="L129" i="6"/>
  <c r="I129" i="6"/>
  <c r="F129" i="6"/>
  <c r="C129" i="6"/>
  <c r="N128" i="6"/>
  <c r="M128" i="6"/>
  <c r="L128" i="6"/>
  <c r="C128" i="6" s="1"/>
  <c r="K128" i="6"/>
  <c r="J128" i="6"/>
  <c r="I128" i="6"/>
  <c r="H128" i="6"/>
  <c r="G128" i="6"/>
  <c r="F128" i="6"/>
  <c r="E128" i="6"/>
  <c r="D128" i="6"/>
  <c r="O127" i="6"/>
  <c r="L127" i="6"/>
  <c r="I127" i="6"/>
  <c r="F127" i="6"/>
  <c r="O126" i="6"/>
  <c r="L126" i="6"/>
  <c r="I126" i="6"/>
  <c r="F126" i="6"/>
  <c r="O125" i="6"/>
  <c r="L125" i="6"/>
  <c r="I125" i="6"/>
  <c r="O124" i="6"/>
  <c r="L124" i="6"/>
  <c r="I124" i="6"/>
  <c r="F124" i="6"/>
  <c r="O123" i="6"/>
  <c r="L123" i="6"/>
  <c r="L122" i="6" s="1"/>
  <c r="I123" i="6"/>
  <c r="I122" i="6" s="1"/>
  <c r="F123" i="6"/>
  <c r="O122" i="6"/>
  <c r="N122" i="6"/>
  <c r="M122" i="6"/>
  <c r="K122" i="6"/>
  <c r="J122" i="6"/>
  <c r="H122" i="6"/>
  <c r="G122" i="6"/>
  <c r="E122" i="6"/>
  <c r="O121" i="6"/>
  <c r="L121" i="6"/>
  <c r="I121" i="6"/>
  <c r="F121" i="6"/>
  <c r="C121" i="6" s="1"/>
  <c r="O120" i="6"/>
  <c r="L120" i="6"/>
  <c r="I120" i="6"/>
  <c r="F120" i="6"/>
  <c r="O119" i="6"/>
  <c r="L119" i="6"/>
  <c r="L116" i="6" s="1"/>
  <c r="I119" i="6"/>
  <c r="F119" i="6"/>
  <c r="O118" i="6"/>
  <c r="C118" i="6" s="1"/>
  <c r="L118" i="6"/>
  <c r="I118" i="6"/>
  <c r="F118" i="6"/>
  <c r="O117" i="6"/>
  <c r="L117" i="6"/>
  <c r="I117" i="6"/>
  <c r="F117" i="6"/>
  <c r="N116" i="6"/>
  <c r="M116" i="6"/>
  <c r="K116" i="6"/>
  <c r="J116" i="6"/>
  <c r="I116" i="6"/>
  <c r="H116" i="6"/>
  <c r="G116" i="6"/>
  <c r="E116" i="6"/>
  <c r="D116" i="6"/>
  <c r="O115" i="6"/>
  <c r="L115" i="6"/>
  <c r="L112" i="6" s="1"/>
  <c r="I115" i="6"/>
  <c r="C115" i="6" s="1"/>
  <c r="F115" i="6"/>
  <c r="O114" i="6"/>
  <c r="L114" i="6"/>
  <c r="I114" i="6"/>
  <c r="F114" i="6"/>
  <c r="C114" i="6"/>
  <c r="O113" i="6"/>
  <c r="L113" i="6"/>
  <c r="I113" i="6"/>
  <c r="F113" i="6"/>
  <c r="N112" i="6"/>
  <c r="M112" i="6"/>
  <c r="K112" i="6"/>
  <c r="J112" i="6"/>
  <c r="I112" i="6"/>
  <c r="H112" i="6"/>
  <c r="G112" i="6"/>
  <c r="E112" i="6"/>
  <c r="D112" i="6"/>
  <c r="O111" i="6"/>
  <c r="L111" i="6"/>
  <c r="I111" i="6"/>
  <c r="F111" i="6"/>
  <c r="O110" i="6"/>
  <c r="L110" i="6"/>
  <c r="I110" i="6"/>
  <c r="F110" i="6"/>
  <c r="C110" i="6"/>
  <c r="O109" i="6"/>
  <c r="L109" i="6"/>
  <c r="I109" i="6"/>
  <c r="F109" i="6"/>
  <c r="C109" i="6" s="1"/>
  <c r="O108" i="6"/>
  <c r="L108" i="6"/>
  <c r="I108" i="6"/>
  <c r="F108" i="6"/>
  <c r="C108" i="6" s="1"/>
  <c r="O107" i="6"/>
  <c r="L107" i="6"/>
  <c r="I107" i="6"/>
  <c r="F107" i="6"/>
  <c r="O106" i="6"/>
  <c r="L106" i="6"/>
  <c r="I106" i="6"/>
  <c r="F106" i="6"/>
  <c r="C106" i="6"/>
  <c r="O105" i="6"/>
  <c r="L105" i="6"/>
  <c r="I105" i="6"/>
  <c r="F105" i="6"/>
  <c r="C105" i="6" s="1"/>
  <c r="O104" i="6"/>
  <c r="L104" i="6"/>
  <c r="I104" i="6"/>
  <c r="I103" i="6" s="1"/>
  <c r="F104" i="6"/>
  <c r="N103" i="6"/>
  <c r="M103" i="6"/>
  <c r="K103" i="6"/>
  <c r="J103" i="6"/>
  <c r="H103" i="6"/>
  <c r="G103" i="6"/>
  <c r="E103" i="6"/>
  <c r="D103" i="6"/>
  <c r="O102" i="6"/>
  <c r="C102" i="6" s="1"/>
  <c r="L102" i="6"/>
  <c r="I102" i="6"/>
  <c r="F102" i="6"/>
  <c r="O101" i="6"/>
  <c r="L101" i="6"/>
  <c r="I101" i="6"/>
  <c r="F101" i="6"/>
  <c r="C101" i="6" s="1"/>
  <c r="O100" i="6"/>
  <c r="L100" i="6"/>
  <c r="I100" i="6"/>
  <c r="F100" i="6"/>
  <c r="O99" i="6"/>
  <c r="L99" i="6"/>
  <c r="I99" i="6"/>
  <c r="C99" i="6" s="1"/>
  <c r="F99" i="6"/>
  <c r="O98" i="6"/>
  <c r="L98" i="6"/>
  <c r="I98" i="6"/>
  <c r="F98" i="6"/>
  <c r="C98" i="6"/>
  <c r="O97" i="6"/>
  <c r="L97" i="6"/>
  <c r="I97" i="6"/>
  <c r="F97" i="6"/>
  <c r="C97" i="6" s="1"/>
  <c r="O96" i="6"/>
  <c r="L96" i="6"/>
  <c r="I96" i="6"/>
  <c r="F96" i="6"/>
  <c r="N95" i="6"/>
  <c r="N83" i="6" s="1"/>
  <c r="M95" i="6"/>
  <c r="M83" i="6" s="1"/>
  <c r="K95" i="6"/>
  <c r="J95" i="6"/>
  <c r="I95" i="6"/>
  <c r="H95" i="6"/>
  <c r="G95" i="6"/>
  <c r="E95" i="6"/>
  <c r="E83" i="6" s="1"/>
  <c r="D95" i="6"/>
  <c r="O94" i="6"/>
  <c r="L94" i="6"/>
  <c r="I94" i="6"/>
  <c r="F94" i="6"/>
  <c r="C94" i="6"/>
  <c r="O93" i="6"/>
  <c r="L93" i="6"/>
  <c r="I93" i="6"/>
  <c r="F93" i="6"/>
  <c r="C93" i="6" s="1"/>
  <c r="O92" i="6"/>
  <c r="L92" i="6"/>
  <c r="I92" i="6"/>
  <c r="F92" i="6"/>
  <c r="O91" i="6"/>
  <c r="L91" i="6"/>
  <c r="I91" i="6"/>
  <c r="F91" i="6"/>
  <c r="O90" i="6"/>
  <c r="O89" i="6" s="1"/>
  <c r="L90" i="6"/>
  <c r="I90" i="6"/>
  <c r="F90" i="6"/>
  <c r="C90" i="6"/>
  <c r="N89" i="6"/>
  <c r="M89" i="6"/>
  <c r="L89" i="6"/>
  <c r="K89" i="6"/>
  <c r="J89" i="6"/>
  <c r="H89" i="6"/>
  <c r="G89" i="6"/>
  <c r="E89" i="6"/>
  <c r="D89" i="6"/>
  <c r="O88" i="6"/>
  <c r="L88" i="6"/>
  <c r="I88" i="6"/>
  <c r="F88" i="6"/>
  <c r="O87" i="6"/>
  <c r="L87" i="6"/>
  <c r="I87" i="6"/>
  <c r="I84" i="6" s="1"/>
  <c r="F87" i="6"/>
  <c r="O86" i="6"/>
  <c r="C86" i="6" s="1"/>
  <c r="L86" i="6"/>
  <c r="I86" i="6"/>
  <c r="F86" i="6"/>
  <c r="O85" i="6"/>
  <c r="L85" i="6"/>
  <c r="I85" i="6"/>
  <c r="F85" i="6"/>
  <c r="F84" i="6" s="1"/>
  <c r="N84" i="6"/>
  <c r="M84" i="6"/>
  <c r="L84" i="6"/>
  <c r="K84" i="6"/>
  <c r="J84" i="6"/>
  <c r="H84" i="6"/>
  <c r="H83" i="6" s="1"/>
  <c r="G84" i="6"/>
  <c r="E84" i="6"/>
  <c r="D84" i="6"/>
  <c r="K83" i="6"/>
  <c r="J83" i="6"/>
  <c r="G83" i="6"/>
  <c r="O82" i="6"/>
  <c r="L82" i="6"/>
  <c r="I82" i="6"/>
  <c r="F82" i="6"/>
  <c r="C82" i="6" s="1"/>
  <c r="O81" i="6"/>
  <c r="O80" i="6" s="1"/>
  <c r="L81" i="6"/>
  <c r="I81" i="6"/>
  <c r="I80" i="6" s="1"/>
  <c r="F81" i="6"/>
  <c r="C81" i="6" s="1"/>
  <c r="N80" i="6"/>
  <c r="M80" i="6"/>
  <c r="L80" i="6"/>
  <c r="K80" i="6"/>
  <c r="J80" i="6"/>
  <c r="H80" i="6"/>
  <c r="G80" i="6"/>
  <c r="F80" i="6"/>
  <c r="C80" i="6" s="1"/>
  <c r="E80" i="6"/>
  <c r="D80" i="6"/>
  <c r="O79" i="6"/>
  <c r="C79" i="6" s="1"/>
  <c r="L79" i="6"/>
  <c r="I79" i="6"/>
  <c r="F79" i="6"/>
  <c r="O78" i="6"/>
  <c r="O77" i="6" s="1"/>
  <c r="L78" i="6"/>
  <c r="I78" i="6"/>
  <c r="F78" i="6"/>
  <c r="C78" i="6" s="1"/>
  <c r="N77" i="6"/>
  <c r="M77" i="6"/>
  <c r="M76" i="6" s="1"/>
  <c r="M75" i="6" s="1"/>
  <c r="L77" i="6"/>
  <c r="L76" i="6" s="1"/>
  <c r="K77" i="6"/>
  <c r="K76" i="6" s="1"/>
  <c r="K75" i="6" s="1"/>
  <c r="J77" i="6"/>
  <c r="I77" i="6"/>
  <c r="I76" i="6" s="1"/>
  <c r="H77" i="6"/>
  <c r="H76" i="6" s="1"/>
  <c r="H75" i="6" s="1"/>
  <c r="G77" i="6"/>
  <c r="G76" i="6" s="1"/>
  <c r="G75" i="6" s="1"/>
  <c r="E77" i="6"/>
  <c r="E76" i="6" s="1"/>
  <c r="D77" i="6"/>
  <c r="D76" i="6" s="1"/>
  <c r="N76" i="6"/>
  <c r="N75" i="6" s="1"/>
  <c r="J76" i="6"/>
  <c r="J75" i="6" s="1"/>
  <c r="O74" i="6"/>
  <c r="L74" i="6"/>
  <c r="I74" i="6"/>
  <c r="F74" i="6"/>
  <c r="C74" i="6" s="1"/>
  <c r="O73" i="6"/>
  <c r="L73" i="6"/>
  <c r="I73" i="6"/>
  <c r="F73" i="6"/>
  <c r="C73" i="6" s="1"/>
  <c r="O72" i="6"/>
  <c r="L72" i="6"/>
  <c r="L69" i="6" s="1"/>
  <c r="I72" i="6"/>
  <c r="F72" i="6"/>
  <c r="C72" i="6" s="1"/>
  <c r="O71" i="6"/>
  <c r="L71" i="6"/>
  <c r="I71" i="6"/>
  <c r="F71" i="6"/>
  <c r="C71" i="6"/>
  <c r="O70" i="6"/>
  <c r="O69" i="6" s="1"/>
  <c r="O67" i="6" s="1"/>
  <c r="L70" i="6"/>
  <c r="I70" i="6"/>
  <c r="F70" i="6"/>
  <c r="C70" i="6" s="1"/>
  <c r="N69" i="6"/>
  <c r="M69" i="6"/>
  <c r="M67" i="6" s="1"/>
  <c r="K69" i="6"/>
  <c r="J69" i="6"/>
  <c r="I69" i="6"/>
  <c r="H69" i="6"/>
  <c r="H67" i="6" s="1"/>
  <c r="G69" i="6"/>
  <c r="E69" i="6"/>
  <c r="E67" i="6" s="1"/>
  <c r="D69" i="6"/>
  <c r="D67" i="6" s="1"/>
  <c r="O68" i="6"/>
  <c r="L68" i="6"/>
  <c r="I68" i="6"/>
  <c r="I67" i="6" s="1"/>
  <c r="F68" i="6"/>
  <c r="C68" i="6" s="1"/>
  <c r="N67" i="6"/>
  <c r="K67" i="6"/>
  <c r="J67" i="6"/>
  <c r="G67" i="6"/>
  <c r="O66" i="6"/>
  <c r="L66" i="6"/>
  <c r="I66" i="6"/>
  <c r="F66" i="6"/>
  <c r="C66" i="6" s="1"/>
  <c r="O65" i="6"/>
  <c r="L65" i="6"/>
  <c r="I65" i="6"/>
  <c r="F65" i="6"/>
  <c r="C65" i="6" s="1"/>
  <c r="O64" i="6"/>
  <c r="L64" i="6"/>
  <c r="I64" i="6"/>
  <c r="F64" i="6"/>
  <c r="C64" i="6" s="1"/>
  <c r="O63" i="6"/>
  <c r="L63" i="6"/>
  <c r="I63" i="6"/>
  <c r="F63" i="6"/>
  <c r="C63" i="6"/>
  <c r="O62" i="6"/>
  <c r="L62" i="6"/>
  <c r="I62" i="6"/>
  <c r="F62" i="6"/>
  <c r="C62" i="6" s="1"/>
  <c r="O61" i="6"/>
  <c r="L61" i="6"/>
  <c r="I61" i="6"/>
  <c r="F61" i="6"/>
  <c r="C61" i="6" s="1"/>
  <c r="O60" i="6"/>
  <c r="L60" i="6"/>
  <c r="I60" i="6"/>
  <c r="F60" i="6"/>
  <c r="C60" i="6" s="1"/>
  <c r="O59" i="6"/>
  <c r="O58" i="6" s="1"/>
  <c r="L59" i="6"/>
  <c r="I59" i="6"/>
  <c r="I58" i="6" s="1"/>
  <c r="F59" i="6"/>
  <c r="C59" i="6"/>
  <c r="N58" i="6"/>
  <c r="M58" i="6"/>
  <c r="L58" i="6"/>
  <c r="K58" i="6"/>
  <c r="J58" i="6"/>
  <c r="H58" i="6"/>
  <c r="G58" i="6"/>
  <c r="E58" i="6"/>
  <c r="D58" i="6"/>
  <c r="O57" i="6"/>
  <c r="L57" i="6"/>
  <c r="I57" i="6"/>
  <c r="F57" i="6"/>
  <c r="C57" i="6" s="1"/>
  <c r="O56" i="6"/>
  <c r="L56" i="6"/>
  <c r="L55" i="6" s="1"/>
  <c r="L54" i="6" s="1"/>
  <c r="I56" i="6"/>
  <c r="I55" i="6" s="1"/>
  <c r="F56" i="6"/>
  <c r="C56" i="6" s="1"/>
  <c r="O55" i="6"/>
  <c r="O54" i="6" s="1"/>
  <c r="O53" i="6" s="1"/>
  <c r="N55" i="6"/>
  <c r="N54" i="6" s="1"/>
  <c r="N53" i="6" s="1"/>
  <c r="N52" i="6" s="1"/>
  <c r="M55" i="6"/>
  <c r="M54" i="6" s="1"/>
  <c r="K55" i="6"/>
  <c r="K54" i="6" s="1"/>
  <c r="K53" i="6" s="1"/>
  <c r="K52" i="6" s="1"/>
  <c r="J55" i="6"/>
  <c r="J54" i="6" s="1"/>
  <c r="J53" i="6" s="1"/>
  <c r="J52" i="6" s="1"/>
  <c r="J51" i="6" s="1"/>
  <c r="J50" i="6" s="1"/>
  <c r="H55" i="6"/>
  <c r="G55" i="6"/>
  <c r="G54" i="6" s="1"/>
  <c r="G53" i="6" s="1"/>
  <c r="G52" i="6" s="1"/>
  <c r="F55" i="6"/>
  <c r="E55" i="6"/>
  <c r="E54" i="6" s="1"/>
  <c r="E53" i="6" s="1"/>
  <c r="D55" i="6"/>
  <c r="H54" i="6"/>
  <c r="D54" i="6"/>
  <c r="O47" i="6"/>
  <c r="C47" i="6" s="1"/>
  <c r="O46" i="6"/>
  <c r="N45" i="6"/>
  <c r="M45" i="6"/>
  <c r="L44" i="6"/>
  <c r="I44" i="6"/>
  <c r="F44" i="6"/>
  <c r="C44" i="6" s="1"/>
  <c r="L43" i="6"/>
  <c r="K43" i="6"/>
  <c r="J43" i="6"/>
  <c r="I43" i="6"/>
  <c r="H43" i="6"/>
  <c r="G43" i="6"/>
  <c r="F43" i="6"/>
  <c r="C43" i="6" s="1"/>
  <c r="E43" i="6"/>
  <c r="D43" i="6"/>
  <c r="F42" i="6"/>
  <c r="E41" i="6"/>
  <c r="D41" i="6"/>
  <c r="L40" i="6"/>
  <c r="C40" i="6" s="1"/>
  <c r="L39" i="6"/>
  <c r="C39" i="6" s="1"/>
  <c r="L38" i="6"/>
  <c r="C38" i="6" s="1"/>
  <c r="L37" i="6"/>
  <c r="K36" i="6"/>
  <c r="J36" i="6"/>
  <c r="L35" i="6"/>
  <c r="C35" i="6" s="1"/>
  <c r="L34" i="6"/>
  <c r="K33" i="6"/>
  <c r="J33" i="6"/>
  <c r="L32" i="6"/>
  <c r="C32" i="6" s="1"/>
  <c r="L31" i="6"/>
  <c r="C31" i="6" s="1"/>
  <c r="K31" i="6"/>
  <c r="K26" i="6" s="1"/>
  <c r="J31" i="6"/>
  <c r="L30" i="6"/>
  <c r="C30" i="6" s="1"/>
  <c r="L29" i="6"/>
  <c r="C29" i="6" s="1"/>
  <c r="L28" i="6"/>
  <c r="K27" i="6"/>
  <c r="J27" i="6"/>
  <c r="J26" i="6" s="1"/>
  <c r="F25" i="6"/>
  <c r="C25" i="6" s="1"/>
  <c r="I24" i="6"/>
  <c r="O23" i="6"/>
  <c r="L23" i="6"/>
  <c r="I23" i="6"/>
  <c r="F23" i="6"/>
  <c r="C23" i="6"/>
  <c r="O22" i="6"/>
  <c r="L22" i="6"/>
  <c r="I22" i="6"/>
  <c r="F22" i="6"/>
  <c r="N21" i="6"/>
  <c r="N289" i="6" s="1"/>
  <c r="N288" i="6" s="1"/>
  <c r="M21" i="6"/>
  <c r="L21" i="6"/>
  <c r="L289" i="6" s="1"/>
  <c r="K21" i="6"/>
  <c r="K289" i="6" s="1"/>
  <c r="K288" i="6" s="1"/>
  <c r="J21" i="6"/>
  <c r="J289" i="6" s="1"/>
  <c r="J288" i="6" s="1"/>
  <c r="I21" i="6"/>
  <c r="H21" i="6"/>
  <c r="H289" i="6" s="1"/>
  <c r="H288" i="6" s="1"/>
  <c r="G21" i="6"/>
  <c r="G289" i="6" s="1"/>
  <c r="G288" i="6" s="1"/>
  <c r="E21" i="6"/>
  <c r="D21" i="6"/>
  <c r="D289" i="6" s="1"/>
  <c r="D288" i="6" s="1"/>
  <c r="N20" i="6"/>
  <c r="G20" i="6"/>
  <c r="J287" i="6" l="1"/>
  <c r="J20" i="6"/>
  <c r="C22" i="6"/>
  <c r="F21" i="6"/>
  <c r="C42" i="6"/>
  <c r="F41" i="6"/>
  <c r="C41" i="6" s="1"/>
  <c r="D53" i="6"/>
  <c r="O76" i="6"/>
  <c r="I83" i="6"/>
  <c r="I289" i="6"/>
  <c r="I20" i="6"/>
  <c r="M289" i="6"/>
  <c r="M288" i="6" s="1"/>
  <c r="M20" i="6"/>
  <c r="C28" i="6"/>
  <c r="L27" i="6"/>
  <c r="K20" i="6"/>
  <c r="H53" i="6"/>
  <c r="H52" i="6" s="1"/>
  <c r="H51" i="6" s="1"/>
  <c r="M53" i="6"/>
  <c r="M52" i="6" s="1"/>
  <c r="C55" i="6"/>
  <c r="I54" i="6"/>
  <c r="I53" i="6" s="1"/>
  <c r="L67" i="6"/>
  <c r="E289" i="6"/>
  <c r="E288" i="6" s="1"/>
  <c r="E20" i="6"/>
  <c r="O21" i="6"/>
  <c r="C34" i="6"/>
  <c r="L33" i="6"/>
  <c r="C33" i="6" s="1"/>
  <c r="C37" i="6"/>
  <c r="L36" i="6"/>
  <c r="C36" i="6" s="1"/>
  <c r="L53" i="6"/>
  <c r="G194" i="6"/>
  <c r="G51" i="6" s="1"/>
  <c r="G286" i="6"/>
  <c r="C46" i="6"/>
  <c r="O45" i="6"/>
  <c r="F165" i="6"/>
  <c r="C166" i="6"/>
  <c r="C291" i="6"/>
  <c r="L290" i="6"/>
  <c r="F69" i="6"/>
  <c r="F77" i="6"/>
  <c r="C88" i="6"/>
  <c r="C92" i="6"/>
  <c r="F89" i="6"/>
  <c r="C89" i="6" s="1"/>
  <c r="F95" i="6"/>
  <c r="C96" i="6"/>
  <c r="O95" i="6"/>
  <c r="L95" i="6"/>
  <c r="L83" i="6" s="1"/>
  <c r="L75" i="6" s="1"/>
  <c r="C107" i="6"/>
  <c r="C111" i="6"/>
  <c r="O112" i="6"/>
  <c r="C120" i="6"/>
  <c r="D130" i="6"/>
  <c r="O131" i="6"/>
  <c r="C136" i="6"/>
  <c r="C139" i="6"/>
  <c r="O144" i="6"/>
  <c r="C155" i="6"/>
  <c r="C162" i="6"/>
  <c r="L166" i="6"/>
  <c r="L165" i="6" s="1"/>
  <c r="C170" i="6"/>
  <c r="I174" i="6"/>
  <c r="O175" i="6"/>
  <c r="L174" i="6"/>
  <c r="L173" i="6" s="1"/>
  <c r="C183" i="6"/>
  <c r="L260" i="6"/>
  <c r="L259" i="6" s="1"/>
  <c r="C263" i="6"/>
  <c r="K286" i="6"/>
  <c r="C117" i="6"/>
  <c r="F116" i="6"/>
  <c r="C137" i="6"/>
  <c r="C152" i="6"/>
  <c r="F151" i="6"/>
  <c r="C180" i="6"/>
  <c r="F179" i="6"/>
  <c r="H20" i="6"/>
  <c r="F58" i="6"/>
  <c r="C58" i="6" s="1"/>
  <c r="C87" i="6"/>
  <c r="C91" i="6"/>
  <c r="I89" i="6"/>
  <c r="O103" i="6"/>
  <c r="L103" i="6"/>
  <c r="C113" i="6"/>
  <c r="F112" i="6"/>
  <c r="C112" i="6" s="1"/>
  <c r="C119" i="6"/>
  <c r="C124" i="6"/>
  <c r="F125" i="6"/>
  <c r="D122" i="6"/>
  <c r="D83" i="6" s="1"/>
  <c r="D75" i="6" s="1"/>
  <c r="D286" i="6" s="1"/>
  <c r="C126" i="6"/>
  <c r="C127" i="6"/>
  <c r="E130" i="6"/>
  <c r="E75" i="6" s="1"/>
  <c r="E52" i="6" s="1"/>
  <c r="C132" i="6"/>
  <c r="F131" i="6"/>
  <c r="C138" i="6"/>
  <c r="C144" i="6"/>
  <c r="C147" i="6"/>
  <c r="C154" i="6"/>
  <c r="C159" i="6"/>
  <c r="O166" i="6"/>
  <c r="O165" i="6" s="1"/>
  <c r="E174" i="6"/>
  <c r="E173" i="6" s="1"/>
  <c r="C176" i="6"/>
  <c r="F175" i="6"/>
  <c r="C182" i="6"/>
  <c r="K194" i="6"/>
  <c r="K51" i="6" s="1"/>
  <c r="K50" i="6" s="1"/>
  <c r="C198" i="6"/>
  <c r="L276" i="6"/>
  <c r="C279" i="6"/>
  <c r="L288" i="6"/>
  <c r="C85" i="6"/>
  <c r="O84" i="6"/>
  <c r="C84" i="6" s="1"/>
  <c r="C100" i="6"/>
  <c r="F103" i="6"/>
  <c r="C104" i="6"/>
  <c r="O116" i="6"/>
  <c r="C135" i="6"/>
  <c r="C146" i="6"/>
  <c r="O151" i="6"/>
  <c r="L151" i="6"/>
  <c r="L130" i="6" s="1"/>
  <c r="C158" i="6"/>
  <c r="C167" i="6"/>
  <c r="O179" i="6"/>
  <c r="C184" i="6"/>
  <c r="C200" i="6"/>
  <c r="I198" i="6"/>
  <c r="I196" i="6" s="1"/>
  <c r="I195" i="6" s="1"/>
  <c r="C247" i="6"/>
  <c r="L246" i="6"/>
  <c r="L231" i="6" s="1"/>
  <c r="L230" i="6" s="1"/>
  <c r="C123" i="6"/>
  <c r="I136" i="6"/>
  <c r="I130" i="6" s="1"/>
  <c r="C142" i="6"/>
  <c r="I144" i="6"/>
  <c r="I160" i="6"/>
  <c r="C160" i="6" s="1"/>
  <c r="I184" i="6"/>
  <c r="F188" i="6"/>
  <c r="N194" i="6"/>
  <c r="N51" i="6" s="1"/>
  <c r="C197" i="6"/>
  <c r="F196" i="6"/>
  <c r="C199" i="6"/>
  <c r="L198" i="6"/>
  <c r="L196" i="6" s="1"/>
  <c r="L216" i="6"/>
  <c r="C219" i="6"/>
  <c r="I231" i="6"/>
  <c r="I230" i="6" s="1"/>
  <c r="C235" i="6"/>
  <c r="C239" i="6"/>
  <c r="L238" i="6"/>
  <c r="M230" i="6"/>
  <c r="M286" i="6" s="1"/>
  <c r="E259" i="6"/>
  <c r="C261" i="6"/>
  <c r="F260" i="6"/>
  <c r="H286" i="6"/>
  <c r="I270" i="6"/>
  <c r="I269" i="6" s="1"/>
  <c r="M270" i="6"/>
  <c r="M269" i="6" s="1"/>
  <c r="C277" i="6"/>
  <c r="F276" i="6"/>
  <c r="C276" i="6" s="1"/>
  <c r="C281" i="6"/>
  <c r="N286" i="6"/>
  <c r="O188" i="6"/>
  <c r="O187" i="6" s="1"/>
  <c r="D195" i="6"/>
  <c r="D194" i="6" s="1"/>
  <c r="O196" i="6"/>
  <c r="O205" i="6"/>
  <c r="C217" i="6"/>
  <c r="F216" i="6"/>
  <c r="O216" i="6"/>
  <c r="O231" i="6"/>
  <c r="C248" i="6"/>
  <c r="C249" i="6"/>
  <c r="F246" i="6"/>
  <c r="L252" i="6"/>
  <c r="L251" i="6" s="1"/>
  <c r="C255" i="6"/>
  <c r="O264" i="6"/>
  <c r="O259" i="6" s="1"/>
  <c r="L264" i="6"/>
  <c r="C267" i="6"/>
  <c r="E270" i="6"/>
  <c r="E269" i="6" s="1"/>
  <c r="C280" i="6"/>
  <c r="J286" i="6"/>
  <c r="C292" i="6"/>
  <c r="C293" i="6"/>
  <c r="F290" i="6"/>
  <c r="C193" i="6"/>
  <c r="F192" i="6"/>
  <c r="E195" i="6"/>
  <c r="M195" i="6"/>
  <c r="L204" i="6"/>
  <c r="F205" i="6"/>
  <c r="C208" i="6"/>
  <c r="C220" i="6"/>
  <c r="C227" i="6"/>
  <c r="C228" i="6"/>
  <c r="E230" i="6"/>
  <c r="C233" i="6"/>
  <c r="C240" i="6"/>
  <c r="C241" i="6"/>
  <c r="F238" i="6"/>
  <c r="C253" i="6"/>
  <c r="F252" i="6"/>
  <c r="O251" i="6"/>
  <c r="C265" i="6"/>
  <c r="F264" i="6"/>
  <c r="C271" i="6"/>
  <c r="L270" i="6"/>
  <c r="L269" i="6" s="1"/>
  <c r="C273" i="6"/>
  <c r="F272" i="6"/>
  <c r="C283" i="6"/>
  <c r="C284" i="6"/>
  <c r="I290" i="6"/>
  <c r="C296" i="6"/>
  <c r="C297" i="6"/>
  <c r="N50" i="6" l="1"/>
  <c r="N287" i="6"/>
  <c r="E286" i="6"/>
  <c r="I75" i="6"/>
  <c r="O230" i="6"/>
  <c r="C131" i="6"/>
  <c r="F130" i="6"/>
  <c r="C151" i="6"/>
  <c r="F67" i="6"/>
  <c r="C67" i="6" s="1"/>
  <c r="C69" i="6"/>
  <c r="L52" i="6"/>
  <c r="F289" i="6"/>
  <c r="C21" i="6"/>
  <c r="F270" i="6"/>
  <c r="C272" i="6"/>
  <c r="C264" i="6"/>
  <c r="M194" i="6"/>
  <c r="M51" i="6" s="1"/>
  <c r="C290" i="6"/>
  <c r="C246" i="6"/>
  <c r="O204" i="6"/>
  <c r="O195" i="6" s="1"/>
  <c r="O194" i="6" s="1"/>
  <c r="C260" i="6"/>
  <c r="F259" i="6"/>
  <c r="C259" i="6" s="1"/>
  <c r="C196" i="6"/>
  <c r="F195" i="6"/>
  <c r="I194" i="6"/>
  <c r="C103" i="6"/>
  <c r="C179" i="6"/>
  <c r="I173" i="6"/>
  <c r="I286" i="6" s="1"/>
  <c r="C165" i="6"/>
  <c r="K287" i="6"/>
  <c r="D52" i="6"/>
  <c r="D51" i="6" s="1"/>
  <c r="C252" i="6"/>
  <c r="F251" i="6"/>
  <c r="C251" i="6" s="1"/>
  <c r="C188" i="6"/>
  <c r="F187" i="6"/>
  <c r="C187" i="6" s="1"/>
  <c r="C238" i="6"/>
  <c r="F231" i="6"/>
  <c r="E194" i="6"/>
  <c r="E51" i="6" s="1"/>
  <c r="C125" i="6"/>
  <c r="F122" i="6"/>
  <c r="C122" i="6" s="1"/>
  <c r="O130" i="6"/>
  <c r="O75" i="6" s="1"/>
  <c r="O52" i="6" s="1"/>
  <c r="G287" i="6"/>
  <c r="G50" i="6"/>
  <c r="O289" i="6"/>
  <c r="O288" i="6" s="1"/>
  <c r="O20" i="6"/>
  <c r="H287" i="6"/>
  <c r="H50" i="6"/>
  <c r="C27" i="6"/>
  <c r="L26" i="6"/>
  <c r="O174" i="6"/>
  <c r="O173" i="6" s="1"/>
  <c r="F54" i="6"/>
  <c r="C205" i="6"/>
  <c r="F204" i="6"/>
  <c r="C192" i="6"/>
  <c r="F191" i="6"/>
  <c r="C191" i="6" s="1"/>
  <c r="C216" i="6"/>
  <c r="L195" i="6"/>
  <c r="L194" i="6" s="1"/>
  <c r="O83" i="6"/>
  <c r="C175" i="6"/>
  <c r="F174" i="6"/>
  <c r="C116" i="6"/>
  <c r="C95" i="6"/>
  <c r="C77" i="6"/>
  <c r="F76" i="6"/>
  <c r="C45" i="6"/>
  <c r="I288" i="6"/>
  <c r="E287" i="6" l="1"/>
  <c r="E50" i="6"/>
  <c r="O51" i="6"/>
  <c r="M50" i="6"/>
  <c r="M287" i="6"/>
  <c r="F173" i="6"/>
  <c r="C173" i="6" s="1"/>
  <c r="C174" i="6"/>
  <c r="C195" i="6"/>
  <c r="O286" i="6"/>
  <c r="I52" i="6"/>
  <c r="I51" i="6" s="1"/>
  <c r="C54" i="6"/>
  <c r="F53" i="6"/>
  <c r="F230" i="6"/>
  <c r="C230" i="6" s="1"/>
  <c r="C231" i="6"/>
  <c r="F83" i="6"/>
  <c r="C83" i="6" s="1"/>
  <c r="C289" i="6"/>
  <c r="F288" i="6"/>
  <c r="C288" i="6" s="1"/>
  <c r="C76" i="6"/>
  <c r="F269" i="6"/>
  <c r="C270" i="6"/>
  <c r="L51" i="6"/>
  <c r="L50" i="6" s="1"/>
  <c r="C130" i="6"/>
  <c r="L287" i="6"/>
  <c r="C26" i="6"/>
  <c r="L20" i="6"/>
  <c r="C204" i="6"/>
  <c r="D24" i="6"/>
  <c r="D287" i="6" s="1"/>
  <c r="D50" i="6"/>
  <c r="L286" i="6"/>
  <c r="C269" i="6" l="1"/>
  <c r="C53" i="6"/>
  <c r="F194" i="6"/>
  <c r="C194" i="6" s="1"/>
  <c r="F75" i="6"/>
  <c r="C75" i="6" s="1"/>
  <c r="I287" i="6"/>
  <c r="I50" i="6"/>
  <c r="O50" i="6"/>
  <c r="O287" i="6"/>
  <c r="F24" i="6"/>
  <c r="D20" i="6"/>
  <c r="F286" i="6" l="1"/>
  <c r="C286" i="6" s="1"/>
  <c r="F52" i="6"/>
  <c r="C24" i="6"/>
  <c r="F20" i="6"/>
  <c r="C20" i="6" s="1"/>
  <c r="F51" i="6" l="1"/>
  <c r="C52" i="6"/>
  <c r="F287" i="6" l="1"/>
  <c r="C287" i="6" s="1"/>
  <c r="F50" i="6"/>
  <c r="C50" i="6" s="1"/>
  <c r="C51" i="6"/>
  <c r="J46" i="5" l="1"/>
  <c r="I46" i="5"/>
  <c r="J45" i="5"/>
  <c r="I45" i="5"/>
  <c r="J44" i="5"/>
  <c r="I44" i="5"/>
  <c r="J43" i="5"/>
  <c r="I43" i="5"/>
  <c r="J42" i="5"/>
  <c r="I42" i="5"/>
  <c r="J41" i="5"/>
  <c r="I41" i="5"/>
  <c r="J40" i="5"/>
  <c r="I40" i="5"/>
  <c r="J39" i="5"/>
  <c r="I39" i="5"/>
  <c r="J38" i="5"/>
  <c r="I38" i="5"/>
  <c r="J37" i="5"/>
  <c r="I37" i="5"/>
  <c r="J36" i="5"/>
  <c r="E36" i="5"/>
  <c r="I36" i="5" s="1"/>
  <c r="J35" i="5"/>
  <c r="J34" i="5" s="1"/>
  <c r="E35" i="5"/>
  <c r="I35" i="5" s="1"/>
  <c r="H34" i="5"/>
  <c r="G34" i="5"/>
  <c r="F34" i="5"/>
  <c r="J28" i="5"/>
  <c r="I28" i="5"/>
  <c r="J27" i="5"/>
  <c r="I27" i="5"/>
  <c r="E27" i="5"/>
  <c r="J26" i="5"/>
  <c r="I26" i="5"/>
  <c r="J25" i="5"/>
  <c r="I25" i="5"/>
  <c r="J24" i="5"/>
  <c r="I24" i="5"/>
  <c r="J23" i="5"/>
  <c r="I23" i="5"/>
  <c r="J22" i="5"/>
  <c r="I22" i="5"/>
  <c r="J21" i="5"/>
  <c r="I21" i="5"/>
  <c r="J20" i="5"/>
  <c r="I20" i="5"/>
  <c r="J19" i="5"/>
  <c r="I19" i="5"/>
  <c r="J18" i="5"/>
  <c r="I18" i="5"/>
  <c r="J17" i="5"/>
  <c r="I17" i="5"/>
  <c r="J16" i="5"/>
  <c r="I16" i="5"/>
  <c r="J15" i="5"/>
  <c r="E15" i="5"/>
  <c r="I15" i="5" s="1"/>
  <c r="J14" i="5"/>
  <c r="I14" i="5"/>
  <c r="E14" i="5"/>
  <c r="J13" i="5"/>
  <c r="I13" i="5"/>
  <c r="H12" i="5"/>
  <c r="G12" i="5"/>
  <c r="F12" i="5"/>
  <c r="O298" i="4"/>
  <c r="L298" i="4"/>
  <c r="I298" i="4"/>
  <c r="F298" i="4"/>
  <c r="O297" i="4"/>
  <c r="L297" i="4"/>
  <c r="I297" i="4"/>
  <c r="F297" i="4"/>
  <c r="O296" i="4"/>
  <c r="L296" i="4"/>
  <c r="I296" i="4"/>
  <c r="F296" i="4"/>
  <c r="O295" i="4"/>
  <c r="L295" i="4"/>
  <c r="I295" i="4"/>
  <c r="F295" i="4"/>
  <c r="O294" i="4"/>
  <c r="L294" i="4"/>
  <c r="I294" i="4"/>
  <c r="F294" i="4"/>
  <c r="C294" i="4" s="1"/>
  <c r="O293" i="4"/>
  <c r="L293" i="4"/>
  <c r="I293" i="4"/>
  <c r="F293" i="4"/>
  <c r="O292" i="4"/>
  <c r="L292" i="4"/>
  <c r="I292" i="4"/>
  <c r="F292" i="4"/>
  <c r="O291" i="4"/>
  <c r="L291" i="4"/>
  <c r="I291" i="4"/>
  <c r="F291" i="4"/>
  <c r="N290" i="4"/>
  <c r="M290" i="4"/>
  <c r="K290" i="4"/>
  <c r="J290" i="4"/>
  <c r="H290" i="4"/>
  <c r="G290" i="4"/>
  <c r="E290" i="4"/>
  <c r="D290" i="4"/>
  <c r="O285" i="4"/>
  <c r="L285" i="4"/>
  <c r="I285" i="4"/>
  <c r="F285" i="4"/>
  <c r="O284" i="4"/>
  <c r="O283" i="4" s="1"/>
  <c r="L284" i="4"/>
  <c r="L283" i="4" s="1"/>
  <c r="I284" i="4"/>
  <c r="I283" i="4" s="1"/>
  <c r="F284" i="4"/>
  <c r="F283" i="4" s="1"/>
  <c r="N283" i="4"/>
  <c r="M283" i="4"/>
  <c r="K283" i="4"/>
  <c r="J283" i="4"/>
  <c r="H283" i="4"/>
  <c r="G283" i="4"/>
  <c r="E283" i="4"/>
  <c r="D283" i="4"/>
  <c r="O282" i="4"/>
  <c r="O281" i="4" s="1"/>
  <c r="L282" i="4"/>
  <c r="L281" i="4" s="1"/>
  <c r="I282" i="4"/>
  <c r="I281" i="4" s="1"/>
  <c r="F282" i="4"/>
  <c r="N281" i="4"/>
  <c r="M281" i="4"/>
  <c r="K281" i="4"/>
  <c r="J281" i="4"/>
  <c r="H281" i="4"/>
  <c r="G281" i="4"/>
  <c r="E281" i="4"/>
  <c r="D281" i="4"/>
  <c r="O280" i="4"/>
  <c r="L280" i="4"/>
  <c r="I280" i="4"/>
  <c r="F280" i="4"/>
  <c r="O279" i="4"/>
  <c r="L279" i="4"/>
  <c r="I279" i="4"/>
  <c r="F279" i="4"/>
  <c r="O278" i="4"/>
  <c r="L278" i="4"/>
  <c r="I278" i="4"/>
  <c r="F278" i="4"/>
  <c r="O277" i="4"/>
  <c r="L277" i="4"/>
  <c r="I277" i="4"/>
  <c r="F277" i="4"/>
  <c r="F276" i="4" s="1"/>
  <c r="N276" i="4"/>
  <c r="M276" i="4"/>
  <c r="K276" i="4"/>
  <c r="J276" i="4"/>
  <c r="H276" i="4"/>
  <c r="G276" i="4"/>
  <c r="E276" i="4"/>
  <c r="D276" i="4"/>
  <c r="O275" i="4"/>
  <c r="L275" i="4"/>
  <c r="I275" i="4"/>
  <c r="F275" i="4"/>
  <c r="O274" i="4"/>
  <c r="L274" i="4"/>
  <c r="I274" i="4"/>
  <c r="F274" i="4"/>
  <c r="O273" i="4"/>
  <c r="L273" i="4"/>
  <c r="L272" i="4" s="1"/>
  <c r="I273" i="4"/>
  <c r="F273" i="4"/>
  <c r="F272" i="4" s="1"/>
  <c r="N272" i="4"/>
  <c r="M272" i="4"/>
  <c r="M270" i="4" s="1"/>
  <c r="M269" i="4" s="1"/>
  <c r="K272" i="4"/>
  <c r="K270" i="4" s="1"/>
  <c r="J272" i="4"/>
  <c r="H272" i="4"/>
  <c r="H270" i="4" s="1"/>
  <c r="H269" i="4" s="1"/>
  <c r="G272" i="4"/>
  <c r="G270" i="4" s="1"/>
  <c r="G269" i="4" s="1"/>
  <c r="E272" i="4"/>
  <c r="D272" i="4"/>
  <c r="D270" i="4" s="1"/>
  <c r="D269" i="4" s="1"/>
  <c r="O271" i="4"/>
  <c r="L271" i="4"/>
  <c r="I271" i="4"/>
  <c r="F271" i="4"/>
  <c r="N270" i="4"/>
  <c r="O268" i="4"/>
  <c r="L268" i="4"/>
  <c r="I268" i="4"/>
  <c r="F268" i="4"/>
  <c r="O267" i="4"/>
  <c r="L267" i="4"/>
  <c r="I267" i="4"/>
  <c r="F267" i="4"/>
  <c r="O266" i="4"/>
  <c r="L266" i="4"/>
  <c r="I266" i="4"/>
  <c r="F266" i="4"/>
  <c r="O265" i="4"/>
  <c r="L265" i="4"/>
  <c r="I265" i="4"/>
  <c r="I264" i="4" s="1"/>
  <c r="F265" i="4"/>
  <c r="N264" i="4"/>
  <c r="M264" i="4"/>
  <c r="K264" i="4"/>
  <c r="J264" i="4"/>
  <c r="H264" i="4"/>
  <c r="G264" i="4"/>
  <c r="E264" i="4"/>
  <c r="D264" i="4"/>
  <c r="O263" i="4"/>
  <c r="L263" i="4"/>
  <c r="I263" i="4"/>
  <c r="F263" i="4"/>
  <c r="O262" i="4"/>
  <c r="L262" i="4"/>
  <c r="I262" i="4"/>
  <c r="F262" i="4"/>
  <c r="O261" i="4"/>
  <c r="L261" i="4"/>
  <c r="I261" i="4"/>
  <c r="F261" i="4"/>
  <c r="N260" i="4"/>
  <c r="M260" i="4"/>
  <c r="K260" i="4"/>
  <c r="K259" i="4" s="1"/>
  <c r="J260" i="4"/>
  <c r="H260" i="4"/>
  <c r="H259" i="4" s="1"/>
  <c r="G260" i="4"/>
  <c r="G259" i="4" s="1"/>
  <c r="E260" i="4"/>
  <c r="E259" i="4" s="1"/>
  <c r="D260" i="4"/>
  <c r="D259" i="4"/>
  <c r="O258" i="4"/>
  <c r="L258" i="4"/>
  <c r="I258" i="4"/>
  <c r="F258" i="4"/>
  <c r="O257" i="4"/>
  <c r="L257" i="4"/>
  <c r="I257" i="4"/>
  <c r="F257" i="4"/>
  <c r="O256" i="4"/>
  <c r="L256" i="4"/>
  <c r="I256" i="4"/>
  <c r="F256" i="4"/>
  <c r="O255" i="4"/>
  <c r="L255" i="4"/>
  <c r="I255" i="4"/>
  <c r="F255" i="4"/>
  <c r="O254" i="4"/>
  <c r="L254" i="4"/>
  <c r="I254" i="4"/>
  <c r="F254" i="4"/>
  <c r="O253" i="4"/>
  <c r="L253" i="4"/>
  <c r="I253" i="4"/>
  <c r="I252" i="4" s="1"/>
  <c r="I251" i="4" s="1"/>
  <c r="F253" i="4"/>
  <c r="F252" i="4" s="1"/>
  <c r="N252" i="4"/>
  <c r="M252" i="4"/>
  <c r="M251" i="4" s="1"/>
  <c r="K252" i="4"/>
  <c r="K251" i="4" s="1"/>
  <c r="J252" i="4"/>
  <c r="J251" i="4" s="1"/>
  <c r="H252" i="4"/>
  <c r="H251" i="4" s="1"/>
  <c r="G252" i="4"/>
  <c r="G251" i="4" s="1"/>
  <c r="E252" i="4"/>
  <c r="E251" i="4" s="1"/>
  <c r="D252" i="4"/>
  <c r="D251" i="4" s="1"/>
  <c r="N251" i="4"/>
  <c r="O250" i="4"/>
  <c r="L250" i="4"/>
  <c r="I250" i="4"/>
  <c r="F250" i="4"/>
  <c r="O249" i="4"/>
  <c r="L249" i="4"/>
  <c r="I249" i="4"/>
  <c r="F249" i="4"/>
  <c r="O248" i="4"/>
  <c r="L248" i="4"/>
  <c r="I248" i="4"/>
  <c r="F248" i="4"/>
  <c r="O247" i="4"/>
  <c r="L247" i="4"/>
  <c r="L246" i="4" s="1"/>
  <c r="I247" i="4"/>
  <c r="F247" i="4"/>
  <c r="N246" i="4"/>
  <c r="M246" i="4"/>
  <c r="K246" i="4"/>
  <c r="J246" i="4"/>
  <c r="H246" i="4"/>
  <c r="G246" i="4"/>
  <c r="E246" i="4"/>
  <c r="D246" i="4"/>
  <c r="O245" i="4"/>
  <c r="L245" i="4"/>
  <c r="I245" i="4"/>
  <c r="F245" i="4"/>
  <c r="O244" i="4"/>
  <c r="L244" i="4"/>
  <c r="I244" i="4"/>
  <c r="F244" i="4"/>
  <c r="O243" i="4"/>
  <c r="L243" i="4"/>
  <c r="I243" i="4"/>
  <c r="F243" i="4"/>
  <c r="O242" i="4"/>
  <c r="L242" i="4"/>
  <c r="I242" i="4"/>
  <c r="F242" i="4"/>
  <c r="O241" i="4"/>
  <c r="L241" i="4"/>
  <c r="I241" i="4"/>
  <c r="F241" i="4"/>
  <c r="O240" i="4"/>
  <c r="L240" i="4"/>
  <c r="I240" i="4"/>
  <c r="F240" i="4"/>
  <c r="O239" i="4"/>
  <c r="L239" i="4"/>
  <c r="I239" i="4"/>
  <c r="F239" i="4"/>
  <c r="N238" i="4"/>
  <c r="M238" i="4"/>
  <c r="K238" i="4"/>
  <c r="J238" i="4"/>
  <c r="H238" i="4"/>
  <c r="G238" i="4"/>
  <c r="E238" i="4"/>
  <c r="D238" i="4"/>
  <c r="O237" i="4"/>
  <c r="O235" i="4" s="1"/>
  <c r="L237" i="4"/>
  <c r="I237" i="4"/>
  <c r="F237" i="4"/>
  <c r="O236" i="4"/>
  <c r="L236" i="4"/>
  <c r="L235" i="4" s="1"/>
  <c r="I236" i="4"/>
  <c r="I235" i="4" s="1"/>
  <c r="F236" i="4"/>
  <c r="N235" i="4"/>
  <c r="M235" i="4"/>
  <c r="K235" i="4"/>
  <c r="J235" i="4"/>
  <c r="H235" i="4"/>
  <c r="G235" i="4"/>
  <c r="F235" i="4"/>
  <c r="E235" i="4"/>
  <c r="D235" i="4"/>
  <c r="O234" i="4"/>
  <c r="O233" i="4" s="1"/>
  <c r="L234" i="4"/>
  <c r="L233" i="4" s="1"/>
  <c r="I234" i="4"/>
  <c r="I233" i="4" s="1"/>
  <c r="F234" i="4"/>
  <c r="N233" i="4"/>
  <c r="M233" i="4"/>
  <c r="K233" i="4"/>
  <c r="J233" i="4"/>
  <c r="H233" i="4"/>
  <c r="G233" i="4"/>
  <c r="G231" i="4" s="1"/>
  <c r="E233" i="4"/>
  <c r="D233" i="4"/>
  <c r="O232" i="4"/>
  <c r="L232" i="4"/>
  <c r="I232" i="4"/>
  <c r="F232" i="4"/>
  <c r="O229" i="4"/>
  <c r="L229" i="4"/>
  <c r="I229" i="4"/>
  <c r="F229" i="4"/>
  <c r="O228" i="4"/>
  <c r="L228" i="4"/>
  <c r="L227" i="4" s="1"/>
  <c r="I228" i="4"/>
  <c r="I227" i="4" s="1"/>
  <c r="F228" i="4"/>
  <c r="O227" i="4"/>
  <c r="N227" i="4"/>
  <c r="M227" i="4"/>
  <c r="K227" i="4"/>
  <c r="J227" i="4"/>
  <c r="H227" i="4"/>
  <c r="G227" i="4"/>
  <c r="E227" i="4"/>
  <c r="D227" i="4"/>
  <c r="O226" i="4"/>
  <c r="L226" i="4"/>
  <c r="I226" i="4"/>
  <c r="F226" i="4"/>
  <c r="O225" i="4"/>
  <c r="L225" i="4"/>
  <c r="I225" i="4"/>
  <c r="F225" i="4"/>
  <c r="O224" i="4"/>
  <c r="L224" i="4"/>
  <c r="I224" i="4"/>
  <c r="F224" i="4"/>
  <c r="O223" i="4"/>
  <c r="L223" i="4"/>
  <c r="I223" i="4"/>
  <c r="F223" i="4"/>
  <c r="O222" i="4"/>
  <c r="L222" i="4"/>
  <c r="I222" i="4"/>
  <c r="F222" i="4"/>
  <c r="O221" i="4"/>
  <c r="L221" i="4"/>
  <c r="I221" i="4"/>
  <c r="F221" i="4"/>
  <c r="O220" i="4"/>
  <c r="L220" i="4"/>
  <c r="I220" i="4"/>
  <c r="F220" i="4"/>
  <c r="O219" i="4"/>
  <c r="L219" i="4"/>
  <c r="I219" i="4"/>
  <c r="F219" i="4"/>
  <c r="O218" i="4"/>
  <c r="L218" i="4"/>
  <c r="I218" i="4"/>
  <c r="F218" i="4"/>
  <c r="O217" i="4"/>
  <c r="L217" i="4"/>
  <c r="I217" i="4"/>
  <c r="F217" i="4"/>
  <c r="N216" i="4"/>
  <c r="M216" i="4"/>
  <c r="K216" i="4"/>
  <c r="J216" i="4"/>
  <c r="H216" i="4"/>
  <c r="G216" i="4"/>
  <c r="E216" i="4"/>
  <c r="D216" i="4"/>
  <c r="O215" i="4"/>
  <c r="L215" i="4"/>
  <c r="I215" i="4"/>
  <c r="F215" i="4"/>
  <c r="O214" i="4"/>
  <c r="L214" i="4"/>
  <c r="I214" i="4"/>
  <c r="F214" i="4"/>
  <c r="O213" i="4"/>
  <c r="L213" i="4"/>
  <c r="I213" i="4"/>
  <c r="F213" i="4"/>
  <c r="O212" i="4"/>
  <c r="L212" i="4"/>
  <c r="I212" i="4"/>
  <c r="F212" i="4"/>
  <c r="O211" i="4"/>
  <c r="L211" i="4"/>
  <c r="I211" i="4"/>
  <c r="F211" i="4"/>
  <c r="O210" i="4"/>
  <c r="L210" i="4"/>
  <c r="I210" i="4"/>
  <c r="F210" i="4"/>
  <c r="O209" i="4"/>
  <c r="L209" i="4"/>
  <c r="I209" i="4"/>
  <c r="F209" i="4"/>
  <c r="O208" i="4"/>
  <c r="L208" i="4"/>
  <c r="I208" i="4"/>
  <c r="F208" i="4"/>
  <c r="O207" i="4"/>
  <c r="L207" i="4"/>
  <c r="I207" i="4"/>
  <c r="F207" i="4"/>
  <c r="O206" i="4"/>
  <c r="L206" i="4"/>
  <c r="I206" i="4"/>
  <c r="F206" i="4"/>
  <c r="N205" i="4"/>
  <c r="M205" i="4"/>
  <c r="K205" i="4"/>
  <c r="K204" i="4" s="1"/>
  <c r="J205" i="4"/>
  <c r="H205" i="4"/>
  <c r="G205" i="4"/>
  <c r="E205" i="4"/>
  <c r="E204" i="4" s="1"/>
  <c r="D205" i="4"/>
  <c r="O203" i="4"/>
  <c r="L203" i="4"/>
  <c r="I203" i="4"/>
  <c r="F203" i="4"/>
  <c r="O202" i="4"/>
  <c r="L202" i="4"/>
  <c r="I202" i="4"/>
  <c r="F202" i="4"/>
  <c r="O201" i="4"/>
  <c r="L201" i="4"/>
  <c r="I201" i="4"/>
  <c r="F201" i="4"/>
  <c r="O200" i="4"/>
  <c r="L200" i="4"/>
  <c r="I200" i="4"/>
  <c r="F200" i="4"/>
  <c r="O199" i="4"/>
  <c r="L199" i="4"/>
  <c r="L198" i="4" s="1"/>
  <c r="I199" i="4"/>
  <c r="I198" i="4" s="1"/>
  <c r="F199" i="4"/>
  <c r="O198" i="4"/>
  <c r="N198" i="4"/>
  <c r="N196" i="4" s="1"/>
  <c r="M198" i="4"/>
  <c r="M196" i="4" s="1"/>
  <c r="K198" i="4"/>
  <c r="K196" i="4" s="1"/>
  <c r="J198" i="4"/>
  <c r="J196" i="4" s="1"/>
  <c r="H198" i="4"/>
  <c r="H196" i="4" s="1"/>
  <c r="G198" i="4"/>
  <c r="G196" i="4" s="1"/>
  <c r="E198" i="4"/>
  <c r="E196" i="4" s="1"/>
  <c r="D198" i="4"/>
  <c r="D196" i="4" s="1"/>
  <c r="O197" i="4"/>
  <c r="L197" i="4"/>
  <c r="I197" i="4"/>
  <c r="F197" i="4"/>
  <c r="O193" i="4"/>
  <c r="L193" i="4"/>
  <c r="L192" i="4" s="1"/>
  <c r="L191" i="4" s="1"/>
  <c r="I193" i="4"/>
  <c r="F193" i="4"/>
  <c r="O192" i="4"/>
  <c r="O191" i="4" s="1"/>
  <c r="N192" i="4"/>
  <c r="N191" i="4" s="1"/>
  <c r="M192" i="4"/>
  <c r="M191" i="4" s="1"/>
  <c r="K192" i="4"/>
  <c r="K191" i="4" s="1"/>
  <c r="J192" i="4"/>
  <c r="J191" i="4" s="1"/>
  <c r="I192" i="4"/>
  <c r="I191" i="4" s="1"/>
  <c r="H192" i="4"/>
  <c r="G192" i="4"/>
  <c r="G191" i="4" s="1"/>
  <c r="E192" i="4"/>
  <c r="E191" i="4" s="1"/>
  <c r="D192" i="4"/>
  <c r="D191" i="4" s="1"/>
  <c r="H191" i="4"/>
  <c r="O190" i="4"/>
  <c r="L190" i="4"/>
  <c r="I190" i="4"/>
  <c r="F190" i="4"/>
  <c r="O189" i="4"/>
  <c r="O188" i="4" s="1"/>
  <c r="L189" i="4"/>
  <c r="L188" i="4" s="1"/>
  <c r="I189" i="4"/>
  <c r="I188" i="4" s="1"/>
  <c r="F189" i="4"/>
  <c r="N188" i="4"/>
  <c r="M188" i="4"/>
  <c r="K188" i="4"/>
  <c r="J188" i="4"/>
  <c r="H188" i="4"/>
  <c r="G188" i="4"/>
  <c r="E188" i="4"/>
  <c r="D188" i="4"/>
  <c r="H187" i="4"/>
  <c r="O186" i="4"/>
  <c r="L186" i="4"/>
  <c r="I186" i="4"/>
  <c r="F186" i="4"/>
  <c r="O185" i="4"/>
  <c r="O184" i="4" s="1"/>
  <c r="L185" i="4"/>
  <c r="L184" i="4" s="1"/>
  <c r="I185" i="4"/>
  <c r="F185" i="4"/>
  <c r="N184" i="4"/>
  <c r="M184" i="4"/>
  <c r="K184" i="4"/>
  <c r="J184" i="4"/>
  <c r="H184" i="4"/>
  <c r="G184" i="4"/>
  <c r="E184" i="4"/>
  <c r="D184" i="4"/>
  <c r="O183" i="4"/>
  <c r="L183" i="4"/>
  <c r="I183" i="4"/>
  <c r="F183" i="4"/>
  <c r="O182" i="4"/>
  <c r="L182" i="4"/>
  <c r="I182" i="4"/>
  <c r="F182" i="4"/>
  <c r="O181" i="4"/>
  <c r="L181" i="4"/>
  <c r="I181" i="4"/>
  <c r="F181" i="4"/>
  <c r="O180" i="4"/>
  <c r="O179" i="4" s="1"/>
  <c r="L180" i="4"/>
  <c r="L179" i="4" s="1"/>
  <c r="I180" i="4"/>
  <c r="I179" i="4" s="1"/>
  <c r="F180" i="4"/>
  <c r="N179" i="4"/>
  <c r="M179" i="4"/>
  <c r="K179" i="4"/>
  <c r="J179" i="4"/>
  <c r="H179" i="4"/>
  <c r="G179" i="4"/>
  <c r="E179" i="4"/>
  <c r="D179" i="4"/>
  <c r="O178" i="4"/>
  <c r="L178" i="4"/>
  <c r="I178" i="4"/>
  <c r="D178" i="4"/>
  <c r="F178" i="4" s="1"/>
  <c r="O177" i="4"/>
  <c r="L177" i="4"/>
  <c r="I177" i="4"/>
  <c r="F177" i="4"/>
  <c r="O176" i="4"/>
  <c r="L176" i="4"/>
  <c r="L175" i="4" s="1"/>
  <c r="I176" i="4"/>
  <c r="F176" i="4"/>
  <c r="F175" i="4" s="1"/>
  <c r="N175" i="4"/>
  <c r="M175" i="4"/>
  <c r="K175" i="4"/>
  <c r="J175" i="4"/>
  <c r="J174" i="4" s="1"/>
  <c r="H175" i="4"/>
  <c r="G175" i="4"/>
  <c r="G174" i="4" s="1"/>
  <c r="E175" i="4"/>
  <c r="O172" i="4"/>
  <c r="L172" i="4"/>
  <c r="I172" i="4"/>
  <c r="F172" i="4"/>
  <c r="O171" i="4"/>
  <c r="L171" i="4"/>
  <c r="I171" i="4"/>
  <c r="F171" i="4"/>
  <c r="O170" i="4"/>
  <c r="L170" i="4"/>
  <c r="I170" i="4"/>
  <c r="F170" i="4"/>
  <c r="O169" i="4"/>
  <c r="L169" i="4"/>
  <c r="I169" i="4"/>
  <c r="F169" i="4"/>
  <c r="O168" i="4"/>
  <c r="L168" i="4"/>
  <c r="I168" i="4"/>
  <c r="F168" i="4"/>
  <c r="O167" i="4"/>
  <c r="O166" i="4" s="1"/>
  <c r="O165" i="4" s="1"/>
  <c r="L167" i="4"/>
  <c r="I167" i="4"/>
  <c r="I166" i="4" s="1"/>
  <c r="I165" i="4" s="1"/>
  <c r="F167" i="4"/>
  <c r="F166" i="4" s="1"/>
  <c r="N166" i="4"/>
  <c r="N165" i="4" s="1"/>
  <c r="M166" i="4"/>
  <c r="M165" i="4" s="1"/>
  <c r="K166" i="4"/>
  <c r="K165" i="4" s="1"/>
  <c r="J166" i="4"/>
  <c r="J165" i="4" s="1"/>
  <c r="H166" i="4"/>
  <c r="H165" i="4" s="1"/>
  <c r="G166" i="4"/>
  <c r="G165" i="4" s="1"/>
  <c r="E166" i="4"/>
  <c r="E165" i="4" s="1"/>
  <c r="D166" i="4"/>
  <c r="D165" i="4" s="1"/>
  <c r="O164" i="4"/>
  <c r="L164" i="4"/>
  <c r="I164" i="4"/>
  <c r="F164" i="4"/>
  <c r="O163" i="4"/>
  <c r="L163" i="4"/>
  <c r="I163" i="4"/>
  <c r="F163" i="4"/>
  <c r="O162" i="4"/>
  <c r="L162" i="4"/>
  <c r="I162" i="4"/>
  <c r="F162" i="4"/>
  <c r="O161" i="4"/>
  <c r="O160" i="4" s="1"/>
  <c r="L161" i="4"/>
  <c r="L160" i="4" s="1"/>
  <c r="I161" i="4"/>
  <c r="I160" i="4" s="1"/>
  <c r="F161" i="4"/>
  <c r="N160" i="4"/>
  <c r="M160" i="4"/>
  <c r="K160" i="4"/>
  <c r="J160" i="4"/>
  <c r="H160" i="4"/>
  <c r="G160" i="4"/>
  <c r="E160" i="4"/>
  <c r="D160" i="4"/>
  <c r="O159" i="4"/>
  <c r="L159" i="4"/>
  <c r="I159" i="4"/>
  <c r="F159" i="4"/>
  <c r="O158" i="4"/>
  <c r="L158" i="4"/>
  <c r="I158" i="4"/>
  <c r="F158" i="4"/>
  <c r="O157" i="4"/>
  <c r="L157" i="4"/>
  <c r="I157" i="4"/>
  <c r="F157" i="4"/>
  <c r="O156" i="4"/>
  <c r="L156" i="4"/>
  <c r="I156" i="4"/>
  <c r="F156" i="4"/>
  <c r="O155" i="4"/>
  <c r="L155" i="4"/>
  <c r="I155" i="4"/>
  <c r="F155" i="4"/>
  <c r="O154" i="4"/>
  <c r="L154" i="4"/>
  <c r="I154" i="4"/>
  <c r="F154" i="4"/>
  <c r="O153" i="4"/>
  <c r="L153" i="4"/>
  <c r="I153" i="4"/>
  <c r="F153" i="4"/>
  <c r="O152" i="4"/>
  <c r="L152" i="4"/>
  <c r="I152" i="4"/>
  <c r="F152" i="4"/>
  <c r="N151" i="4"/>
  <c r="M151" i="4"/>
  <c r="K151" i="4"/>
  <c r="J151" i="4"/>
  <c r="H151" i="4"/>
  <c r="G151" i="4"/>
  <c r="E151" i="4"/>
  <c r="D151" i="4"/>
  <c r="O150" i="4"/>
  <c r="L150" i="4"/>
  <c r="I150" i="4"/>
  <c r="F150" i="4"/>
  <c r="O149" i="4"/>
  <c r="L149" i="4"/>
  <c r="I149" i="4"/>
  <c r="F149" i="4"/>
  <c r="O148" i="4"/>
  <c r="L148" i="4"/>
  <c r="I148" i="4"/>
  <c r="F148" i="4"/>
  <c r="O147" i="4"/>
  <c r="L147" i="4"/>
  <c r="I147" i="4"/>
  <c r="F147" i="4"/>
  <c r="O146" i="4"/>
  <c r="L146" i="4"/>
  <c r="I146" i="4"/>
  <c r="F146" i="4"/>
  <c r="O145" i="4"/>
  <c r="L145" i="4"/>
  <c r="I145" i="4"/>
  <c r="F145" i="4"/>
  <c r="N144" i="4"/>
  <c r="M144" i="4"/>
  <c r="K144" i="4"/>
  <c r="J144" i="4"/>
  <c r="H144" i="4"/>
  <c r="G144" i="4"/>
  <c r="E144" i="4"/>
  <c r="D144" i="4"/>
  <c r="O143" i="4"/>
  <c r="L143" i="4"/>
  <c r="I143" i="4"/>
  <c r="F143" i="4"/>
  <c r="O142" i="4"/>
  <c r="L142" i="4"/>
  <c r="L141" i="4" s="1"/>
  <c r="I142" i="4"/>
  <c r="F142" i="4"/>
  <c r="O141" i="4"/>
  <c r="N141" i="4"/>
  <c r="M141" i="4"/>
  <c r="K141" i="4"/>
  <c r="J141" i="4"/>
  <c r="H141" i="4"/>
  <c r="G141" i="4"/>
  <c r="E141" i="4"/>
  <c r="D141" i="4"/>
  <c r="O140" i="4"/>
  <c r="L140" i="4"/>
  <c r="I140" i="4"/>
  <c r="F140" i="4"/>
  <c r="O139" i="4"/>
  <c r="L139" i="4"/>
  <c r="I139" i="4"/>
  <c r="F139" i="4"/>
  <c r="O138" i="4"/>
  <c r="L138" i="4"/>
  <c r="I138" i="4"/>
  <c r="F138" i="4"/>
  <c r="O137" i="4"/>
  <c r="O136" i="4" s="1"/>
  <c r="L137" i="4"/>
  <c r="L136" i="4" s="1"/>
  <c r="I137" i="4"/>
  <c r="I136" i="4" s="1"/>
  <c r="F137" i="4"/>
  <c r="N136" i="4"/>
  <c r="M136" i="4"/>
  <c r="K136" i="4"/>
  <c r="J136" i="4"/>
  <c r="H136" i="4"/>
  <c r="G136" i="4"/>
  <c r="E136" i="4"/>
  <c r="D136" i="4"/>
  <c r="O135" i="4"/>
  <c r="L135" i="4"/>
  <c r="I135" i="4"/>
  <c r="F135" i="4"/>
  <c r="O134" i="4"/>
  <c r="L134" i="4"/>
  <c r="I134" i="4"/>
  <c r="F134" i="4"/>
  <c r="O133" i="4"/>
  <c r="L133" i="4"/>
  <c r="I133" i="4"/>
  <c r="F133" i="4"/>
  <c r="O132" i="4"/>
  <c r="L132" i="4"/>
  <c r="L131" i="4" s="1"/>
  <c r="I132" i="4"/>
  <c r="I131" i="4" s="1"/>
  <c r="F132" i="4"/>
  <c r="N131" i="4"/>
  <c r="M131" i="4"/>
  <c r="K131" i="4"/>
  <c r="J131" i="4"/>
  <c r="H131" i="4"/>
  <c r="G131" i="4"/>
  <c r="E131" i="4"/>
  <c r="D131" i="4"/>
  <c r="O129" i="4"/>
  <c r="O128" i="4" s="1"/>
  <c r="L129" i="4"/>
  <c r="L128" i="4" s="1"/>
  <c r="I129" i="4"/>
  <c r="I128" i="4" s="1"/>
  <c r="F129" i="4"/>
  <c r="N128" i="4"/>
  <c r="M128" i="4"/>
  <c r="K128" i="4"/>
  <c r="J128" i="4"/>
  <c r="H128" i="4"/>
  <c r="G128" i="4"/>
  <c r="E128" i="4"/>
  <c r="D128" i="4"/>
  <c r="O127" i="4"/>
  <c r="L127" i="4"/>
  <c r="I127" i="4"/>
  <c r="F127" i="4"/>
  <c r="O126" i="4"/>
  <c r="L126" i="4"/>
  <c r="I126" i="4"/>
  <c r="F126" i="4"/>
  <c r="O125" i="4"/>
  <c r="L125" i="4"/>
  <c r="I125" i="4"/>
  <c r="F125" i="4"/>
  <c r="O124" i="4"/>
  <c r="L124" i="4"/>
  <c r="I124" i="4"/>
  <c r="F124" i="4"/>
  <c r="O123" i="4"/>
  <c r="O122" i="4" s="1"/>
  <c r="L123" i="4"/>
  <c r="I123" i="4"/>
  <c r="I122" i="4" s="1"/>
  <c r="F123" i="4"/>
  <c r="F122" i="4" s="1"/>
  <c r="N122" i="4"/>
  <c r="M122" i="4"/>
  <c r="K122" i="4"/>
  <c r="J122" i="4"/>
  <c r="H122" i="4"/>
  <c r="G122" i="4"/>
  <c r="E122" i="4"/>
  <c r="D122" i="4"/>
  <c r="O121" i="4"/>
  <c r="L121" i="4"/>
  <c r="I121" i="4"/>
  <c r="F121" i="4"/>
  <c r="O120" i="4"/>
  <c r="L120" i="4"/>
  <c r="I120" i="4"/>
  <c r="F120" i="4"/>
  <c r="O119" i="4"/>
  <c r="L119" i="4"/>
  <c r="I119" i="4"/>
  <c r="F119" i="4"/>
  <c r="O118" i="4"/>
  <c r="L118" i="4"/>
  <c r="I118" i="4"/>
  <c r="F118" i="4"/>
  <c r="O117" i="4"/>
  <c r="O116" i="4" s="1"/>
  <c r="L117" i="4"/>
  <c r="L116" i="4" s="1"/>
  <c r="I117" i="4"/>
  <c r="F117" i="4"/>
  <c r="N116" i="4"/>
  <c r="M116" i="4"/>
  <c r="K116" i="4"/>
  <c r="J116" i="4"/>
  <c r="H116" i="4"/>
  <c r="G116" i="4"/>
  <c r="E116" i="4"/>
  <c r="D116" i="4"/>
  <c r="O115" i="4"/>
  <c r="L115" i="4"/>
  <c r="I115" i="4"/>
  <c r="F115" i="4"/>
  <c r="O114" i="4"/>
  <c r="L114" i="4"/>
  <c r="I114" i="4"/>
  <c r="F114" i="4"/>
  <c r="O113" i="4"/>
  <c r="O112" i="4" s="1"/>
  <c r="L113" i="4"/>
  <c r="L112" i="4" s="1"/>
  <c r="I113" i="4"/>
  <c r="I112" i="4" s="1"/>
  <c r="F113" i="4"/>
  <c r="N112" i="4"/>
  <c r="M112" i="4"/>
  <c r="K112" i="4"/>
  <c r="J112" i="4"/>
  <c r="H112" i="4"/>
  <c r="G112" i="4"/>
  <c r="E112" i="4"/>
  <c r="D112" i="4"/>
  <c r="O111" i="4"/>
  <c r="L111" i="4"/>
  <c r="I111" i="4"/>
  <c r="F111" i="4"/>
  <c r="O110" i="4"/>
  <c r="L110" i="4"/>
  <c r="I110" i="4"/>
  <c r="F110" i="4"/>
  <c r="O109" i="4"/>
  <c r="L109" i="4"/>
  <c r="I109" i="4"/>
  <c r="F109" i="4"/>
  <c r="O108" i="4"/>
  <c r="L108" i="4"/>
  <c r="I108" i="4"/>
  <c r="F108" i="4"/>
  <c r="O107" i="4"/>
  <c r="L107" i="4"/>
  <c r="I107" i="4"/>
  <c r="F107" i="4"/>
  <c r="O106" i="4"/>
  <c r="L106" i="4"/>
  <c r="I106" i="4"/>
  <c r="F106" i="4"/>
  <c r="O105" i="4"/>
  <c r="L105" i="4"/>
  <c r="I105" i="4"/>
  <c r="F105" i="4"/>
  <c r="O104" i="4"/>
  <c r="L104" i="4"/>
  <c r="I104" i="4"/>
  <c r="I103" i="4" s="1"/>
  <c r="F104" i="4"/>
  <c r="N103" i="4"/>
  <c r="M103" i="4"/>
  <c r="K103" i="4"/>
  <c r="J103" i="4"/>
  <c r="H103" i="4"/>
  <c r="G103" i="4"/>
  <c r="E103" i="4"/>
  <c r="D103" i="4"/>
  <c r="O102" i="4"/>
  <c r="L102" i="4"/>
  <c r="I102" i="4"/>
  <c r="F102" i="4"/>
  <c r="O101" i="4"/>
  <c r="L101" i="4"/>
  <c r="I101" i="4"/>
  <c r="F101" i="4"/>
  <c r="O100" i="4"/>
  <c r="L100" i="4"/>
  <c r="I100" i="4"/>
  <c r="F100" i="4"/>
  <c r="O99" i="4"/>
  <c r="L99" i="4"/>
  <c r="I99" i="4"/>
  <c r="F99" i="4"/>
  <c r="O98" i="4"/>
  <c r="L98" i="4"/>
  <c r="I98" i="4"/>
  <c r="F98" i="4"/>
  <c r="O97" i="4"/>
  <c r="L97" i="4"/>
  <c r="I97" i="4"/>
  <c r="F97" i="4"/>
  <c r="O96" i="4"/>
  <c r="L96" i="4"/>
  <c r="I96" i="4"/>
  <c r="F96" i="4"/>
  <c r="N95" i="4"/>
  <c r="M95" i="4"/>
  <c r="K95" i="4"/>
  <c r="J95" i="4"/>
  <c r="H95" i="4"/>
  <c r="G95" i="4"/>
  <c r="E95" i="4"/>
  <c r="D95" i="4"/>
  <c r="O94" i="4"/>
  <c r="L94" i="4"/>
  <c r="I94" i="4"/>
  <c r="F94" i="4"/>
  <c r="O93" i="4"/>
  <c r="L93" i="4"/>
  <c r="I93" i="4"/>
  <c r="F93" i="4"/>
  <c r="O92" i="4"/>
  <c r="L92" i="4"/>
  <c r="I92" i="4"/>
  <c r="F92" i="4"/>
  <c r="O91" i="4"/>
  <c r="L91" i="4"/>
  <c r="I91" i="4"/>
  <c r="F91" i="4"/>
  <c r="O90" i="4"/>
  <c r="L90" i="4"/>
  <c r="L89" i="4" s="1"/>
  <c r="I90" i="4"/>
  <c r="F90" i="4"/>
  <c r="O89" i="4"/>
  <c r="N89" i="4"/>
  <c r="M89" i="4"/>
  <c r="K89" i="4"/>
  <c r="J89" i="4"/>
  <c r="H89" i="4"/>
  <c r="G89" i="4"/>
  <c r="E89" i="4"/>
  <c r="D89" i="4"/>
  <c r="O88" i="4"/>
  <c r="L88" i="4"/>
  <c r="I88" i="4"/>
  <c r="F88" i="4"/>
  <c r="O87" i="4"/>
  <c r="L87" i="4"/>
  <c r="I87" i="4"/>
  <c r="F87" i="4"/>
  <c r="O86" i="4"/>
  <c r="L86" i="4"/>
  <c r="I86" i="4"/>
  <c r="F86" i="4"/>
  <c r="O85" i="4"/>
  <c r="O84" i="4" s="1"/>
  <c r="L85" i="4"/>
  <c r="L84" i="4" s="1"/>
  <c r="I85" i="4"/>
  <c r="I84" i="4" s="1"/>
  <c r="F85" i="4"/>
  <c r="N84" i="4"/>
  <c r="M84" i="4"/>
  <c r="K84" i="4"/>
  <c r="J84" i="4"/>
  <c r="H84" i="4"/>
  <c r="G84" i="4"/>
  <c r="E84" i="4"/>
  <c r="D84" i="4"/>
  <c r="O82" i="4"/>
  <c r="L82" i="4"/>
  <c r="I82" i="4"/>
  <c r="F82" i="4"/>
  <c r="O81" i="4"/>
  <c r="O80" i="4" s="1"/>
  <c r="L81" i="4"/>
  <c r="L80" i="4" s="1"/>
  <c r="I81" i="4"/>
  <c r="I80" i="4" s="1"/>
  <c r="F81" i="4"/>
  <c r="F80" i="4" s="1"/>
  <c r="N80" i="4"/>
  <c r="M80" i="4"/>
  <c r="K80" i="4"/>
  <c r="J80" i="4"/>
  <c r="H80" i="4"/>
  <c r="G80" i="4"/>
  <c r="E80" i="4"/>
  <c r="D80" i="4"/>
  <c r="O79" i="4"/>
  <c r="L79" i="4"/>
  <c r="I79" i="4"/>
  <c r="F79" i="4"/>
  <c r="O78" i="4"/>
  <c r="O77" i="4" s="1"/>
  <c r="L78" i="4"/>
  <c r="L77" i="4" s="1"/>
  <c r="I78" i="4"/>
  <c r="F78" i="4"/>
  <c r="N77" i="4"/>
  <c r="M77" i="4"/>
  <c r="K77" i="4"/>
  <c r="J77" i="4"/>
  <c r="H77" i="4"/>
  <c r="G77" i="4"/>
  <c r="E77" i="4"/>
  <c r="D77" i="4"/>
  <c r="O74" i="4"/>
  <c r="L74" i="4"/>
  <c r="I74" i="4"/>
  <c r="F74" i="4"/>
  <c r="O73" i="4"/>
  <c r="L73" i="4"/>
  <c r="I73" i="4"/>
  <c r="F73" i="4"/>
  <c r="O72" i="4"/>
  <c r="L72" i="4"/>
  <c r="I72" i="4"/>
  <c r="F72" i="4"/>
  <c r="O71" i="4"/>
  <c r="L71" i="4"/>
  <c r="I71" i="4"/>
  <c r="F71" i="4"/>
  <c r="O70" i="4"/>
  <c r="L70" i="4"/>
  <c r="I70" i="4"/>
  <c r="F70" i="4"/>
  <c r="F69" i="4" s="1"/>
  <c r="N69" i="4"/>
  <c r="M69" i="4"/>
  <c r="K69" i="4"/>
  <c r="K67" i="4" s="1"/>
  <c r="J69" i="4"/>
  <c r="J67" i="4" s="1"/>
  <c r="H69" i="4"/>
  <c r="H67" i="4" s="1"/>
  <c r="G69" i="4"/>
  <c r="G67" i="4" s="1"/>
  <c r="E69" i="4"/>
  <c r="E67" i="4" s="1"/>
  <c r="D69" i="4"/>
  <c r="D67" i="4" s="1"/>
  <c r="O68" i="4"/>
  <c r="L68" i="4"/>
  <c r="I68" i="4"/>
  <c r="F68" i="4"/>
  <c r="N67" i="4"/>
  <c r="M67" i="4"/>
  <c r="O66" i="4"/>
  <c r="L66" i="4"/>
  <c r="I66" i="4"/>
  <c r="F66" i="4"/>
  <c r="O65" i="4"/>
  <c r="L65" i="4"/>
  <c r="I65" i="4"/>
  <c r="F65" i="4"/>
  <c r="O64" i="4"/>
  <c r="L64" i="4"/>
  <c r="I64" i="4"/>
  <c r="F64" i="4"/>
  <c r="O63" i="4"/>
  <c r="L63" i="4"/>
  <c r="I63" i="4"/>
  <c r="F63" i="4"/>
  <c r="O62" i="4"/>
  <c r="L62" i="4"/>
  <c r="I62" i="4"/>
  <c r="F62" i="4"/>
  <c r="O61" i="4"/>
  <c r="L61" i="4"/>
  <c r="I61" i="4"/>
  <c r="F61" i="4"/>
  <c r="O60" i="4"/>
  <c r="L60" i="4"/>
  <c r="I60" i="4"/>
  <c r="F60" i="4"/>
  <c r="O59" i="4"/>
  <c r="L59" i="4"/>
  <c r="L58" i="4" s="1"/>
  <c r="I59" i="4"/>
  <c r="F59" i="4"/>
  <c r="N58" i="4"/>
  <c r="M58" i="4"/>
  <c r="K58" i="4"/>
  <c r="J58" i="4"/>
  <c r="H58" i="4"/>
  <c r="G58" i="4"/>
  <c r="E58" i="4"/>
  <c r="D58" i="4"/>
  <c r="O57" i="4"/>
  <c r="L57" i="4"/>
  <c r="I57" i="4"/>
  <c r="F57" i="4"/>
  <c r="O56" i="4"/>
  <c r="L56" i="4"/>
  <c r="L55" i="4" s="1"/>
  <c r="I56" i="4"/>
  <c r="I55" i="4" s="1"/>
  <c r="F56" i="4"/>
  <c r="N55" i="4"/>
  <c r="M55" i="4"/>
  <c r="M54" i="4" s="1"/>
  <c r="K55" i="4"/>
  <c r="J55" i="4"/>
  <c r="J54" i="4" s="1"/>
  <c r="H55" i="4"/>
  <c r="G55" i="4"/>
  <c r="E55" i="4"/>
  <c r="D55" i="4"/>
  <c r="H54" i="4"/>
  <c r="G54" i="4"/>
  <c r="O47" i="4"/>
  <c r="C47" i="4" s="1"/>
  <c r="O46" i="4"/>
  <c r="N45" i="4"/>
  <c r="M45" i="4"/>
  <c r="L44" i="4"/>
  <c r="L43" i="4" s="1"/>
  <c r="I44" i="4"/>
  <c r="F44" i="4"/>
  <c r="F43" i="4" s="1"/>
  <c r="K43" i="4"/>
  <c r="J43" i="4"/>
  <c r="I43" i="4"/>
  <c r="H43" i="4"/>
  <c r="G43" i="4"/>
  <c r="E43" i="4"/>
  <c r="D43" i="4"/>
  <c r="F42" i="4"/>
  <c r="C42" i="4" s="1"/>
  <c r="E41" i="4"/>
  <c r="D41" i="4"/>
  <c r="L40" i="4"/>
  <c r="C40" i="4" s="1"/>
  <c r="L39" i="4"/>
  <c r="L38" i="4"/>
  <c r="C38" i="4" s="1"/>
  <c r="L37" i="4"/>
  <c r="C37" i="4" s="1"/>
  <c r="K36" i="4"/>
  <c r="J36" i="4"/>
  <c r="L35" i="4"/>
  <c r="C35" i="4" s="1"/>
  <c r="L34" i="4"/>
  <c r="C34" i="4" s="1"/>
  <c r="K33" i="4"/>
  <c r="J33" i="4"/>
  <c r="L32" i="4"/>
  <c r="C32" i="4" s="1"/>
  <c r="K31" i="4"/>
  <c r="J31" i="4"/>
  <c r="L30" i="4"/>
  <c r="C30" i="4" s="1"/>
  <c r="L29" i="4"/>
  <c r="C29" i="4" s="1"/>
  <c r="L28" i="4"/>
  <c r="C28" i="4" s="1"/>
  <c r="K27" i="4"/>
  <c r="J27" i="4"/>
  <c r="F25" i="4"/>
  <c r="C25" i="4" s="1"/>
  <c r="I24" i="4"/>
  <c r="D24" i="4"/>
  <c r="F24" i="4" s="1"/>
  <c r="O23" i="4"/>
  <c r="L23" i="4"/>
  <c r="I23" i="4"/>
  <c r="F23" i="4"/>
  <c r="O22" i="4"/>
  <c r="L22" i="4"/>
  <c r="I22" i="4"/>
  <c r="F22" i="4"/>
  <c r="F21" i="4" s="1"/>
  <c r="N21" i="4"/>
  <c r="N289" i="4" s="1"/>
  <c r="N288" i="4" s="1"/>
  <c r="M21" i="4"/>
  <c r="K21" i="4"/>
  <c r="J21" i="4"/>
  <c r="H21" i="4"/>
  <c r="H289" i="4" s="1"/>
  <c r="H288" i="4" s="1"/>
  <c r="G21" i="4"/>
  <c r="E21" i="4"/>
  <c r="D21" i="4"/>
  <c r="M187" i="4" l="1"/>
  <c r="G173" i="4"/>
  <c r="M174" i="4"/>
  <c r="M173" i="4" s="1"/>
  <c r="L174" i="4"/>
  <c r="L173" i="4" s="1"/>
  <c r="N204" i="4"/>
  <c r="N195" i="4" s="1"/>
  <c r="I260" i="4"/>
  <c r="N20" i="4"/>
  <c r="N76" i="4"/>
  <c r="O21" i="4"/>
  <c r="O289" i="4" s="1"/>
  <c r="D289" i="4"/>
  <c r="G76" i="4"/>
  <c r="H20" i="4"/>
  <c r="G289" i="4"/>
  <c r="G288" i="4" s="1"/>
  <c r="M289" i="4"/>
  <c r="M288" i="4" s="1"/>
  <c r="C57" i="4"/>
  <c r="O76" i="4"/>
  <c r="J173" i="4"/>
  <c r="K187" i="4"/>
  <c r="O103" i="4"/>
  <c r="I196" i="4"/>
  <c r="C292" i="4"/>
  <c r="C293" i="4"/>
  <c r="M53" i="4"/>
  <c r="C199" i="4"/>
  <c r="C201" i="4"/>
  <c r="C226" i="4"/>
  <c r="C242" i="4"/>
  <c r="J289" i="4"/>
  <c r="J288" i="4" s="1"/>
  <c r="C133" i="4"/>
  <c r="O144" i="4"/>
  <c r="C214" i="4"/>
  <c r="J204" i="4"/>
  <c r="J195" i="4" s="1"/>
  <c r="C222" i="4"/>
  <c r="C223" i="4"/>
  <c r="C225" i="4"/>
  <c r="J231" i="4"/>
  <c r="J230" i="4" s="1"/>
  <c r="M231" i="4"/>
  <c r="M230" i="4" s="1"/>
  <c r="E231" i="4"/>
  <c r="E230" i="4" s="1"/>
  <c r="N259" i="4"/>
  <c r="N230" i="4" s="1"/>
  <c r="L290" i="4"/>
  <c r="L21" i="4"/>
  <c r="L289" i="4" s="1"/>
  <c r="G53" i="4"/>
  <c r="O131" i="4"/>
  <c r="O276" i="4"/>
  <c r="C43" i="4"/>
  <c r="C105" i="4"/>
  <c r="C109" i="4"/>
  <c r="C113" i="4"/>
  <c r="C125" i="4"/>
  <c r="C129" i="4"/>
  <c r="E289" i="4"/>
  <c r="E288" i="4" s="1"/>
  <c r="K289" i="4"/>
  <c r="K26" i="4"/>
  <c r="K20" i="4" s="1"/>
  <c r="J26" i="4"/>
  <c r="J20" i="4" s="1"/>
  <c r="C65" i="4"/>
  <c r="E76" i="4"/>
  <c r="K76" i="4"/>
  <c r="D76" i="4"/>
  <c r="M76" i="4"/>
  <c r="C91" i="4"/>
  <c r="C101" i="4"/>
  <c r="C119" i="4"/>
  <c r="E130" i="4"/>
  <c r="K130" i="4"/>
  <c r="N174" i="4"/>
  <c r="N173" i="4" s="1"/>
  <c r="I187" i="4"/>
  <c r="L187" i="4"/>
  <c r="C206" i="4"/>
  <c r="C208" i="4"/>
  <c r="J259" i="4"/>
  <c r="I276" i="4"/>
  <c r="C282" i="4"/>
  <c r="O196" i="4"/>
  <c r="L216" i="4"/>
  <c r="G230" i="4"/>
  <c r="O252" i="4"/>
  <c r="O251" i="4" s="1"/>
  <c r="I259" i="4"/>
  <c r="J187" i="4"/>
  <c r="C23" i="4"/>
  <c r="C138" i="4"/>
  <c r="C140" i="4"/>
  <c r="N130" i="4"/>
  <c r="E187" i="4"/>
  <c r="O187" i="4"/>
  <c r="C193" i="4"/>
  <c r="L205" i="4"/>
  <c r="C220" i="4"/>
  <c r="L238" i="4"/>
  <c r="L231" i="4" s="1"/>
  <c r="C250" i="4"/>
  <c r="C258" i="4"/>
  <c r="C262" i="4"/>
  <c r="C263" i="4"/>
  <c r="N269" i="4"/>
  <c r="O272" i="4"/>
  <c r="F281" i="4"/>
  <c r="E83" i="4"/>
  <c r="L144" i="4"/>
  <c r="C180" i="4"/>
  <c r="D54" i="4"/>
  <c r="D53" i="4" s="1"/>
  <c r="O55" i="4"/>
  <c r="H53" i="4"/>
  <c r="C73" i="4"/>
  <c r="H76" i="4"/>
  <c r="L76" i="4"/>
  <c r="C80" i="4"/>
  <c r="J76" i="4"/>
  <c r="C81" i="4"/>
  <c r="D83" i="4"/>
  <c r="C85" i="4"/>
  <c r="F112" i="4"/>
  <c r="C112" i="4" s="1"/>
  <c r="F128" i="4"/>
  <c r="C128" i="4" s="1"/>
  <c r="C149" i="4"/>
  <c r="C150" i="4"/>
  <c r="C169" i="4"/>
  <c r="C170" i="4"/>
  <c r="C172" i="4"/>
  <c r="O175" i="4"/>
  <c r="O174" i="4" s="1"/>
  <c r="O173" i="4" s="1"/>
  <c r="G187" i="4"/>
  <c r="C190" i="4"/>
  <c r="D187" i="4"/>
  <c r="C232" i="4"/>
  <c r="C254" i="4"/>
  <c r="C271" i="4"/>
  <c r="J270" i="4"/>
  <c r="J269" i="4" s="1"/>
  <c r="C278" i="4"/>
  <c r="K54" i="4"/>
  <c r="K53" i="4" s="1"/>
  <c r="G83" i="4"/>
  <c r="C202" i="4"/>
  <c r="D288" i="4"/>
  <c r="F41" i="4"/>
  <c r="C41" i="4" s="1"/>
  <c r="J53" i="4"/>
  <c r="C61" i="4"/>
  <c r="C64" i="4"/>
  <c r="C93" i="4"/>
  <c r="C94" i="4"/>
  <c r="F103" i="4"/>
  <c r="C121" i="4"/>
  <c r="F131" i="4"/>
  <c r="C147" i="4"/>
  <c r="C157" i="4"/>
  <c r="C159" i="4"/>
  <c r="D204" i="4"/>
  <c r="D195" i="4" s="1"/>
  <c r="C211" i="4"/>
  <c r="C213" i="4"/>
  <c r="O216" i="4"/>
  <c r="G204" i="4"/>
  <c r="G195" i="4" s="1"/>
  <c r="C229" i="4"/>
  <c r="N231" i="4"/>
  <c r="C239" i="4"/>
  <c r="C241" i="4"/>
  <c r="O238" i="4"/>
  <c r="O246" i="4"/>
  <c r="M259" i="4"/>
  <c r="C274" i="4"/>
  <c r="J12" i="5"/>
  <c r="I34" i="5"/>
  <c r="C234" i="4"/>
  <c r="F233" i="4"/>
  <c r="C233" i="4" s="1"/>
  <c r="L264" i="4"/>
  <c r="D20" i="4"/>
  <c r="I95" i="4"/>
  <c r="L122" i="4"/>
  <c r="C122" i="4" s="1"/>
  <c r="I151" i="4"/>
  <c r="C177" i="4"/>
  <c r="I175" i="4"/>
  <c r="N187" i="4"/>
  <c r="M204" i="4"/>
  <c r="C218" i="4"/>
  <c r="I216" i="4"/>
  <c r="H231" i="4"/>
  <c r="H230" i="4" s="1"/>
  <c r="O290" i="4"/>
  <c r="O288" i="4" s="1"/>
  <c r="C39" i="4"/>
  <c r="L36" i="4"/>
  <c r="C36" i="4" s="1"/>
  <c r="M83" i="4"/>
  <c r="C97" i="4"/>
  <c r="N83" i="4"/>
  <c r="J130" i="4"/>
  <c r="I144" i="4"/>
  <c r="C145" i="4"/>
  <c r="C153" i="4"/>
  <c r="C161" i="4"/>
  <c r="I205" i="4"/>
  <c r="D231" i="4"/>
  <c r="D230" i="4" s="1"/>
  <c r="K231" i="4"/>
  <c r="K230" i="4" s="1"/>
  <c r="C266" i="4"/>
  <c r="I272" i="4"/>
  <c r="C298" i="4"/>
  <c r="C137" i="4"/>
  <c r="F136" i="4"/>
  <c r="C136" i="4" s="1"/>
  <c r="C46" i="4"/>
  <c r="O45" i="4"/>
  <c r="C45" i="4" s="1"/>
  <c r="I116" i="4"/>
  <c r="C117" i="4"/>
  <c r="K195" i="4"/>
  <c r="C210" i="4"/>
  <c r="F205" i="4"/>
  <c r="C228" i="4"/>
  <c r="F227" i="4"/>
  <c r="C227" i="4" s="1"/>
  <c r="E54" i="4"/>
  <c r="E53" i="4" s="1"/>
  <c r="L54" i="4"/>
  <c r="C68" i="4"/>
  <c r="C72" i="4"/>
  <c r="F95" i="4"/>
  <c r="O95" i="4"/>
  <c r="C106" i="4"/>
  <c r="C108" i="4"/>
  <c r="C114" i="4"/>
  <c r="J83" i="4"/>
  <c r="C124" i="4"/>
  <c r="G130" i="4"/>
  <c r="C134" i="4"/>
  <c r="D130" i="4"/>
  <c r="H130" i="4"/>
  <c r="C139" i="4"/>
  <c r="C142" i="4"/>
  <c r="F151" i="4"/>
  <c r="O151" i="4"/>
  <c r="F160" i="4"/>
  <c r="C171" i="4"/>
  <c r="C181" i="4"/>
  <c r="C183" i="4"/>
  <c r="C200" i="4"/>
  <c r="C203" i="4"/>
  <c r="C212" i="4"/>
  <c r="C215" i="4"/>
  <c r="C224" i="4"/>
  <c r="C240" i="4"/>
  <c r="C243" i="4"/>
  <c r="C245" i="4"/>
  <c r="L252" i="4"/>
  <c r="L251" i="4" s="1"/>
  <c r="F264" i="4"/>
  <c r="O264" i="4"/>
  <c r="O259" i="4" s="1"/>
  <c r="E270" i="4"/>
  <c r="E269" i="4" s="1"/>
  <c r="C279" i="4"/>
  <c r="C291" i="4"/>
  <c r="I290" i="4"/>
  <c r="C296" i="4"/>
  <c r="C44" i="4"/>
  <c r="C56" i="4"/>
  <c r="N54" i="4"/>
  <c r="N53" i="4" s="1"/>
  <c r="C62" i="4"/>
  <c r="C78" i="4"/>
  <c r="C82" i="4"/>
  <c r="C86" i="4"/>
  <c r="C88" i="4"/>
  <c r="C98" i="4"/>
  <c r="C100" i="4"/>
  <c r="L103" i="4"/>
  <c r="C107" i="4"/>
  <c r="C110" i="4"/>
  <c r="C115" i="4"/>
  <c r="C126" i="4"/>
  <c r="M130" i="4"/>
  <c r="C135" i="4"/>
  <c r="C143" i="4"/>
  <c r="C154" i="4"/>
  <c r="C156" i="4"/>
  <c r="C162" i="4"/>
  <c r="C164" i="4"/>
  <c r="L166" i="4"/>
  <c r="L165" i="4" s="1"/>
  <c r="E174" i="4"/>
  <c r="E173" i="4" s="1"/>
  <c r="H174" i="4"/>
  <c r="H173" i="4" s="1"/>
  <c r="C182" i="4"/>
  <c r="C185" i="4"/>
  <c r="E195" i="4"/>
  <c r="C197" i="4"/>
  <c r="O205" i="4"/>
  <c r="F216" i="4"/>
  <c r="C235" i="4"/>
  <c r="C244" i="4"/>
  <c r="C247" i="4"/>
  <c r="C249" i="4"/>
  <c r="L260" i="4"/>
  <c r="C267" i="4"/>
  <c r="K269" i="4"/>
  <c r="O270" i="4"/>
  <c r="O269" i="4" s="1"/>
  <c r="C280" i="4"/>
  <c r="C295" i="4"/>
  <c r="K288" i="4"/>
  <c r="C24" i="4"/>
  <c r="C60" i="4"/>
  <c r="O58" i="4"/>
  <c r="C66" i="4"/>
  <c r="C70" i="4"/>
  <c r="C74" i="4"/>
  <c r="C79" i="4"/>
  <c r="H83" i="4"/>
  <c r="C87" i="4"/>
  <c r="K83" i="4"/>
  <c r="C90" i="4"/>
  <c r="C92" i="4"/>
  <c r="L95" i="4"/>
  <c r="C99" i="4"/>
  <c r="C102" i="4"/>
  <c r="C111" i="4"/>
  <c r="C118" i="4"/>
  <c r="C120" i="4"/>
  <c r="C127" i="4"/>
  <c r="C146" i="4"/>
  <c r="C148" i="4"/>
  <c r="L151" i="4"/>
  <c r="C155" i="4"/>
  <c r="C158" i="4"/>
  <c r="C163" i="4"/>
  <c r="C168" i="4"/>
  <c r="K174" i="4"/>
  <c r="K173" i="4" s="1"/>
  <c r="C178" i="4"/>
  <c r="C186" i="4"/>
  <c r="M195" i="4"/>
  <c r="H204" i="4"/>
  <c r="H195" i="4" s="1"/>
  <c r="C207" i="4"/>
  <c r="C209" i="4"/>
  <c r="C219" i="4"/>
  <c r="C221" i="4"/>
  <c r="C236" i="4"/>
  <c r="C237" i="4"/>
  <c r="C248" i="4"/>
  <c r="C255" i="4"/>
  <c r="C256" i="4"/>
  <c r="C257" i="4"/>
  <c r="F260" i="4"/>
  <c r="C260" i="4" s="1"/>
  <c r="O260" i="4"/>
  <c r="C268" i="4"/>
  <c r="C275" i="4"/>
  <c r="L276" i="4"/>
  <c r="C276" i="4" s="1"/>
  <c r="C284" i="4"/>
  <c r="C285" i="4"/>
  <c r="F289" i="4"/>
  <c r="F20" i="4"/>
  <c r="L33" i="4"/>
  <c r="C33" i="4" s="1"/>
  <c r="E20" i="4"/>
  <c r="M20" i="4"/>
  <c r="C22" i="4"/>
  <c r="F55" i="4"/>
  <c r="C63" i="4"/>
  <c r="C71" i="4"/>
  <c r="I69" i="4"/>
  <c r="C160" i="4"/>
  <c r="I174" i="4"/>
  <c r="I21" i="4"/>
  <c r="L31" i="4"/>
  <c r="C31" i="4" s="1"/>
  <c r="F58" i="4"/>
  <c r="O69" i="4"/>
  <c r="O67" i="4" s="1"/>
  <c r="L27" i="4"/>
  <c r="G20" i="4"/>
  <c r="I58" i="4"/>
  <c r="I54" i="4" s="1"/>
  <c r="C59" i="4"/>
  <c r="F67" i="4"/>
  <c r="L69" i="4"/>
  <c r="L67" i="4" s="1"/>
  <c r="I77" i="4"/>
  <c r="I76" i="4" s="1"/>
  <c r="F84" i="4"/>
  <c r="I89" i="4"/>
  <c r="F116" i="4"/>
  <c r="C123" i="4"/>
  <c r="I141" i="4"/>
  <c r="F144" i="4"/>
  <c r="C167" i="4"/>
  <c r="F179" i="4"/>
  <c r="C179" i="4" s="1"/>
  <c r="I184" i="4"/>
  <c r="L196" i="4"/>
  <c r="F77" i="4"/>
  <c r="F89" i="4"/>
  <c r="C96" i="4"/>
  <c r="C104" i="4"/>
  <c r="C132" i="4"/>
  <c r="F141" i="4"/>
  <c r="C152" i="4"/>
  <c r="F165" i="4"/>
  <c r="D175" i="4"/>
  <c r="D174" i="4" s="1"/>
  <c r="D173" i="4" s="1"/>
  <c r="C176" i="4"/>
  <c r="F184" i="4"/>
  <c r="F188" i="4"/>
  <c r="F192" i="4"/>
  <c r="C205" i="4"/>
  <c r="I12" i="5"/>
  <c r="F251" i="4"/>
  <c r="C252" i="4"/>
  <c r="F270" i="4"/>
  <c r="C189" i="4"/>
  <c r="C281" i="4"/>
  <c r="C283" i="4"/>
  <c r="I238" i="4"/>
  <c r="I246" i="4"/>
  <c r="E34" i="5"/>
  <c r="F198" i="4"/>
  <c r="C217" i="4"/>
  <c r="F238" i="4"/>
  <c r="F246" i="4"/>
  <c r="C253" i="4"/>
  <c r="C261" i="4"/>
  <c r="C265" i="4"/>
  <c r="C273" i="4"/>
  <c r="C277" i="4"/>
  <c r="F290" i="4"/>
  <c r="C297" i="4"/>
  <c r="E12" i="5"/>
  <c r="I149" i="3"/>
  <c r="I148" i="3" s="1"/>
  <c r="H149" i="3"/>
  <c r="H148" i="3" s="1"/>
  <c r="G148" i="3"/>
  <c r="F148" i="3"/>
  <c r="E148" i="3"/>
  <c r="D148" i="3"/>
  <c r="I147" i="3"/>
  <c r="I146" i="3" s="1"/>
  <c r="H147" i="3"/>
  <c r="H146" i="3" s="1"/>
  <c r="G146" i="3"/>
  <c r="F146" i="3"/>
  <c r="E146" i="3"/>
  <c r="D146" i="3"/>
  <c r="I145" i="3"/>
  <c r="I144" i="3" s="1"/>
  <c r="H145" i="3"/>
  <c r="H144" i="3" s="1"/>
  <c r="G144" i="3"/>
  <c r="G130" i="3" s="1"/>
  <c r="F144" i="3"/>
  <c r="E144" i="3"/>
  <c r="D144" i="3"/>
  <c r="I143" i="3"/>
  <c r="H143" i="3"/>
  <c r="I142" i="3"/>
  <c r="H142" i="3"/>
  <c r="I141" i="3"/>
  <c r="H141" i="3"/>
  <c r="I140" i="3"/>
  <c r="H140" i="3"/>
  <c r="G139" i="3"/>
  <c r="F139" i="3"/>
  <c r="E139" i="3"/>
  <c r="D139" i="3"/>
  <c r="I138" i="3"/>
  <c r="H138" i="3"/>
  <c r="I137" i="3"/>
  <c r="H137" i="3"/>
  <c r="I136" i="3"/>
  <c r="I135" i="3" s="1"/>
  <c r="H136" i="3"/>
  <c r="H135" i="3" s="1"/>
  <c r="G135" i="3"/>
  <c r="F135" i="3"/>
  <c r="E135" i="3"/>
  <c r="D135" i="3"/>
  <c r="I134" i="3"/>
  <c r="H134" i="3"/>
  <c r="I133" i="3"/>
  <c r="H133" i="3"/>
  <c r="I132" i="3"/>
  <c r="H132" i="3"/>
  <c r="I131" i="3"/>
  <c r="G131" i="3"/>
  <c r="F131" i="3"/>
  <c r="E131" i="3"/>
  <c r="D131" i="3"/>
  <c r="D130" i="3" s="1"/>
  <c r="I123" i="3"/>
  <c r="H123" i="3"/>
  <c r="I122" i="3"/>
  <c r="H122" i="3"/>
  <c r="I121" i="3"/>
  <c r="F120" i="3"/>
  <c r="E120" i="3"/>
  <c r="D120" i="3"/>
  <c r="I119" i="3"/>
  <c r="H119" i="3"/>
  <c r="I118" i="3"/>
  <c r="H118" i="3"/>
  <c r="H117" i="3"/>
  <c r="F116" i="3"/>
  <c r="E116" i="3"/>
  <c r="D116" i="3"/>
  <c r="I115" i="3"/>
  <c r="H115" i="3"/>
  <c r="I114" i="3"/>
  <c r="H114" i="3"/>
  <c r="I113" i="3"/>
  <c r="H113" i="3"/>
  <c r="F112" i="3"/>
  <c r="E112" i="3"/>
  <c r="D112" i="3"/>
  <c r="I111" i="3"/>
  <c r="I110" i="3" s="1"/>
  <c r="H111" i="3"/>
  <c r="H110" i="3" s="1"/>
  <c r="F110" i="3"/>
  <c r="E110" i="3"/>
  <c r="D110" i="3"/>
  <c r="I109" i="3"/>
  <c r="I108" i="3" s="1"/>
  <c r="H109" i="3"/>
  <c r="H108" i="3" s="1"/>
  <c r="F108" i="3"/>
  <c r="E108" i="3"/>
  <c r="D108" i="3"/>
  <c r="I107" i="3"/>
  <c r="H107" i="3"/>
  <c r="I106" i="3"/>
  <c r="H106" i="3"/>
  <c r="H105" i="3" s="1"/>
  <c r="F105" i="3"/>
  <c r="D105" i="3"/>
  <c r="I104" i="3"/>
  <c r="H104" i="3"/>
  <c r="I103" i="3"/>
  <c r="H103" i="3"/>
  <c r="F102" i="3"/>
  <c r="E102" i="3"/>
  <c r="D102" i="3"/>
  <c r="I101" i="3"/>
  <c r="H101" i="3"/>
  <c r="I100" i="3"/>
  <c r="H100" i="3"/>
  <c r="I99" i="3"/>
  <c r="H99" i="3"/>
  <c r="F98" i="3"/>
  <c r="E98" i="3"/>
  <c r="D98" i="3"/>
  <c r="I97" i="3"/>
  <c r="H97" i="3"/>
  <c r="H96" i="3" s="1"/>
  <c r="F96" i="3"/>
  <c r="E96" i="3"/>
  <c r="D96" i="3"/>
  <c r="I95" i="3"/>
  <c r="H95" i="3"/>
  <c r="I94" i="3"/>
  <c r="H94" i="3"/>
  <c r="I93" i="3"/>
  <c r="H93" i="3"/>
  <c r="I92" i="3"/>
  <c r="H92" i="3"/>
  <c r="F91" i="3"/>
  <c r="E91" i="3"/>
  <c r="D91" i="3"/>
  <c r="I90" i="3"/>
  <c r="H90" i="3"/>
  <c r="I89" i="3"/>
  <c r="H89" i="3"/>
  <c r="I88" i="3"/>
  <c r="H88" i="3"/>
  <c r="H87" i="3"/>
  <c r="I86" i="3"/>
  <c r="H86" i="3"/>
  <c r="I85" i="3"/>
  <c r="H85" i="3"/>
  <c r="I84" i="3"/>
  <c r="H84" i="3"/>
  <c r="I83" i="3"/>
  <c r="H83" i="3"/>
  <c r="F82" i="3"/>
  <c r="E82" i="3"/>
  <c r="D82" i="3"/>
  <c r="I81" i="3"/>
  <c r="H81" i="3"/>
  <c r="I80" i="3"/>
  <c r="H80" i="3"/>
  <c r="I79" i="3"/>
  <c r="H79" i="3"/>
  <c r="I78" i="3"/>
  <c r="H78" i="3"/>
  <c r="F77" i="3"/>
  <c r="E77" i="3"/>
  <c r="D77" i="3"/>
  <c r="I69" i="3"/>
  <c r="H69" i="3"/>
  <c r="I68" i="3"/>
  <c r="H68" i="3"/>
  <c r="I67" i="3"/>
  <c r="H67" i="3"/>
  <c r="F66" i="3"/>
  <c r="E66" i="3"/>
  <c r="D66" i="3"/>
  <c r="I65" i="3"/>
  <c r="H65" i="3"/>
  <c r="I64" i="3"/>
  <c r="H64" i="3"/>
  <c r="I63" i="3"/>
  <c r="H63" i="3"/>
  <c r="F62" i="3"/>
  <c r="E62" i="3"/>
  <c r="D62" i="3"/>
  <c r="I61" i="3"/>
  <c r="H61" i="3"/>
  <c r="I60" i="3"/>
  <c r="H60" i="3"/>
  <c r="I59" i="3"/>
  <c r="H59" i="3"/>
  <c r="F58" i="3"/>
  <c r="E58" i="3"/>
  <c r="D58" i="3"/>
  <c r="I57" i="3"/>
  <c r="H57" i="3"/>
  <c r="I56" i="3"/>
  <c r="H56" i="3"/>
  <c r="I55" i="3"/>
  <c r="H55" i="3"/>
  <c r="I54" i="3"/>
  <c r="H54" i="3"/>
  <c r="F53" i="3"/>
  <c r="E53" i="3"/>
  <c r="D53" i="3"/>
  <c r="I52" i="3"/>
  <c r="H52" i="3"/>
  <c r="I51" i="3"/>
  <c r="H51" i="3"/>
  <c r="I50" i="3"/>
  <c r="H50" i="3"/>
  <c r="I49" i="3"/>
  <c r="H49" i="3"/>
  <c r="F48" i="3"/>
  <c r="E48" i="3"/>
  <c r="D48" i="3"/>
  <c r="I47" i="3"/>
  <c r="H47" i="3"/>
  <c r="I46" i="3"/>
  <c r="H46" i="3"/>
  <c r="I45" i="3"/>
  <c r="H45" i="3"/>
  <c r="I44" i="3"/>
  <c r="H44" i="3"/>
  <c r="F43" i="3"/>
  <c r="E43" i="3"/>
  <c r="D43" i="3"/>
  <c r="I42" i="3"/>
  <c r="I41" i="3" s="1"/>
  <c r="H42" i="3"/>
  <c r="H41" i="3" s="1"/>
  <c r="F41" i="3"/>
  <c r="E41" i="3"/>
  <c r="D41" i="3"/>
  <c r="I40" i="3"/>
  <c r="H40" i="3"/>
  <c r="I39" i="3"/>
  <c r="H39" i="3"/>
  <c r="I38" i="3"/>
  <c r="H38" i="3"/>
  <c r="I37" i="3"/>
  <c r="H37" i="3"/>
  <c r="I36" i="3"/>
  <c r="H36" i="3"/>
  <c r="I35" i="3"/>
  <c r="I34" i="3" s="1"/>
  <c r="H35" i="3"/>
  <c r="F34" i="3"/>
  <c r="E34" i="3"/>
  <c r="D34" i="3"/>
  <c r="D33" i="3" s="1"/>
  <c r="I26" i="3"/>
  <c r="H26" i="3"/>
  <c r="I25" i="3"/>
  <c r="H25" i="3"/>
  <c r="I24" i="3"/>
  <c r="H24" i="3"/>
  <c r="I23" i="3"/>
  <c r="H23" i="3"/>
  <c r="I22" i="3"/>
  <c r="H22" i="3"/>
  <c r="I21" i="3"/>
  <c r="I20" i="3" s="1"/>
  <c r="H21" i="3"/>
  <c r="H20" i="3" s="1"/>
  <c r="F20" i="3"/>
  <c r="E20" i="3"/>
  <c r="D20" i="3"/>
  <c r="I19" i="3"/>
  <c r="H19" i="3"/>
  <c r="I18" i="3"/>
  <c r="H18" i="3"/>
  <c r="I17" i="3"/>
  <c r="H17" i="3"/>
  <c r="I16" i="3"/>
  <c r="H16" i="3"/>
  <c r="I15" i="3"/>
  <c r="H15" i="3"/>
  <c r="F14" i="3"/>
  <c r="E14" i="3"/>
  <c r="D14" i="3"/>
  <c r="H77" i="3" l="1"/>
  <c r="I53" i="3"/>
  <c r="I62" i="3"/>
  <c r="H66" i="3"/>
  <c r="I102" i="3"/>
  <c r="I139" i="3"/>
  <c r="I130" i="3"/>
  <c r="O20" i="4"/>
  <c r="H194" i="4"/>
  <c r="N75" i="4"/>
  <c r="O231" i="4"/>
  <c r="E75" i="4"/>
  <c r="L204" i="4"/>
  <c r="I204" i="4"/>
  <c r="D75" i="4"/>
  <c r="D286" i="4" s="1"/>
  <c r="L53" i="4"/>
  <c r="I270" i="4"/>
  <c r="I269" i="4" s="1"/>
  <c r="I195" i="4"/>
  <c r="G194" i="4"/>
  <c r="C131" i="4"/>
  <c r="L288" i="4"/>
  <c r="C290" i="4"/>
  <c r="C165" i="4"/>
  <c r="F204" i="4"/>
  <c r="C144" i="4"/>
  <c r="L83" i="4"/>
  <c r="O130" i="4"/>
  <c r="N194" i="4"/>
  <c r="G75" i="4"/>
  <c r="N286" i="4"/>
  <c r="O230" i="4"/>
  <c r="I83" i="4"/>
  <c r="F259" i="4"/>
  <c r="C216" i="4"/>
  <c r="O83" i="4"/>
  <c r="O75" i="4" s="1"/>
  <c r="N52" i="4"/>
  <c r="N51" i="4" s="1"/>
  <c r="C103" i="4"/>
  <c r="I130" i="4"/>
  <c r="C21" i="4"/>
  <c r="C151" i="4"/>
  <c r="M194" i="4"/>
  <c r="L130" i="4"/>
  <c r="K75" i="4"/>
  <c r="K52" i="4" s="1"/>
  <c r="O54" i="4"/>
  <c r="O53" i="4" s="1"/>
  <c r="O204" i="4"/>
  <c r="O195" i="4" s="1"/>
  <c r="J194" i="4"/>
  <c r="H75" i="4"/>
  <c r="H52" i="4" s="1"/>
  <c r="H51" i="4" s="1"/>
  <c r="E286" i="4"/>
  <c r="G286" i="4"/>
  <c r="C116" i="4"/>
  <c r="J75" i="4"/>
  <c r="J52" i="4" s="1"/>
  <c r="J51" i="4" s="1"/>
  <c r="D194" i="4"/>
  <c r="C175" i="4"/>
  <c r="I231" i="4"/>
  <c r="I230" i="4" s="1"/>
  <c r="I194" i="4" s="1"/>
  <c r="C89" i="4"/>
  <c r="C272" i="4"/>
  <c r="C251" i="4"/>
  <c r="L259" i="4"/>
  <c r="C259" i="4" s="1"/>
  <c r="C95" i="4"/>
  <c r="C166" i="4"/>
  <c r="L270" i="4"/>
  <c r="L269" i="4" s="1"/>
  <c r="E52" i="4"/>
  <c r="K194" i="4"/>
  <c r="M75" i="4"/>
  <c r="L75" i="4"/>
  <c r="L52" i="4" s="1"/>
  <c r="E194" i="4"/>
  <c r="C264" i="4"/>
  <c r="C192" i="4"/>
  <c r="F191" i="4"/>
  <c r="C191" i="4" s="1"/>
  <c r="F196" i="4"/>
  <c r="C198" i="4"/>
  <c r="F269" i="4"/>
  <c r="F288" i="4"/>
  <c r="C184" i="4"/>
  <c r="L26" i="4"/>
  <c r="C27" i="4"/>
  <c r="C58" i="4"/>
  <c r="I173" i="4"/>
  <c r="C55" i="4"/>
  <c r="F54" i="4"/>
  <c r="C238" i="4"/>
  <c r="F231" i="4"/>
  <c r="C246" i="4"/>
  <c r="C204" i="4"/>
  <c r="C141" i="4"/>
  <c r="L195" i="4"/>
  <c r="F130" i="4"/>
  <c r="I67" i="4"/>
  <c r="C67" i="4" s="1"/>
  <c r="C69" i="4"/>
  <c r="G52" i="4"/>
  <c r="G51" i="4" s="1"/>
  <c r="F76" i="4"/>
  <c r="C77" i="4"/>
  <c r="F83" i="4"/>
  <c r="C84" i="4"/>
  <c r="C188" i="4"/>
  <c r="I75" i="4"/>
  <c r="F174" i="4"/>
  <c r="I289" i="4"/>
  <c r="I288" i="4" s="1"/>
  <c r="I20" i="4"/>
  <c r="I91" i="3"/>
  <c r="F33" i="3"/>
  <c r="H53" i="3"/>
  <c r="I58" i="3"/>
  <c r="I77" i="3"/>
  <c r="I120" i="3"/>
  <c r="I43" i="3"/>
  <c r="I14" i="3"/>
  <c r="I13" i="3" s="1"/>
  <c r="E13" i="3"/>
  <c r="D13" i="3"/>
  <c r="H98" i="3"/>
  <c r="H131" i="3"/>
  <c r="H48" i="3"/>
  <c r="I98" i="3"/>
  <c r="H102" i="3"/>
  <c r="H112" i="3"/>
  <c r="H139" i="3"/>
  <c r="H130" i="3" s="1"/>
  <c r="G120" i="3"/>
  <c r="G116" i="3" s="1"/>
  <c r="G112" i="3" s="1"/>
  <c r="G110" i="3" s="1"/>
  <c r="G108" i="3" s="1"/>
  <c r="G105" i="3" s="1"/>
  <c r="G102" i="3" s="1"/>
  <c r="G98" i="3" s="1"/>
  <c r="G96" i="3" s="1"/>
  <c r="G91" i="3" s="1"/>
  <c r="G82" i="3" s="1"/>
  <c r="G77" i="3" s="1"/>
  <c r="G76" i="3" s="1"/>
  <c r="G66" i="3" s="1"/>
  <c r="G62" i="3" s="1"/>
  <c r="G58" i="3" s="1"/>
  <c r="G53" i="3" s="1"/>
  <c r="G48" i="3" s="1"/>
  <c r="G43" i="3" s="1"/>
  <c r="G41" i="3" s="1"/>
  <c r="G34" i="3" s="1"/>
  <c r="G33" i="3" s="1"/>
  <c r="G20" i="3" s="1"/>
  <c r="G14" i="3" s="1"/>
  <c r="E33" i="3"/>
  <c r="H43" i="3"/>
  <c r="I82" i="3"/>
  <c r="F76" i="3"/>
  <c r="I112" i="3"/>
  <c r="I105" i="3" s="1"/>
  <c r="I96" i="3" s="1"/>
  <c r="I116" i="3"/>
  <c r="E130" i="3"/>
  <c r="E105" i="3" s="1"/>
  <c r="H14" i="3"/>
  <c r="H13" i="3" s="1"/>
  <c r="H34" i="3"/>
  <c r="H58" i="3"/>
  <c r="I66" i="3"/>
  <c r="D76" i="3"/>
  <c r="H91" i="3"/>
  <c r="H120" i="3"/>
  <c r="F130" i="3"/>
  <c r="H62" i="3"/>
  <c r="H82" i="3"/>
  <c r="H116" i="3"/>
  <c r="D52" i="4" l="1"/>
  <c r="D51" i="4" s="1"/>
  <c r="D50" i="4" s="1"/>
  <c r="C83" i="4"/>
  <c r="O194" i="4"/>
  <c r="O52" i="4"/>
  <c r="C130" i="4"/>
  <c r="H286" i="4"/>
  <c r="J286" i="4"/>
  <c r="K286" i="4"/>
  <c r="O286" i="4"/>
  <c r="D287" i="4"/>
  <c r="C270" i="4"/>
  <c r="K51" i="4"/>
  <c r="K50" i="4" s="1"/>
  <c r="N50" i="4"/>
  <c r="N287" i="4"/>
  <c r="M52" i="4"/>
  <c r="M51" i="4" s="1"/>
  <c r="M286" i="4"/>
  <c r="L230" i="4"/>
  <c r="L286" i="4" s="1"/>
  <c r="H287" i="4"/>
  <c r="H50" i="4"/>
  <c r="E51" i="4"/>
  <c r="J50" i="4"/>
  <c r="J287" i="4"/>
  <c r="C26" i="4"/>
  <c r="L20" i="4"/>
  <c r="C20" i="4" s="1"/>
  <c r="C174" i="4"/>
  <c r="F173" i="4"/>
  <c r="C173" i="4" s="1"/>
  <c r="C76" i="4"/>
  <c r="F75" i="4"/>
  <c r="C75" i="4" s="1"/>
  <c r="C289" i="4"/>
  <c r="C269" i="4"/>
  <c r="F187" i="4"/>
  <c r="C187" i="4" s="1"/>
  <c r="F53" i="4"/>
  <c r="C54" i="4"/>
  <c r="C288" i="4"/>
  <c r="C196" i="4"/>
  <c r="F195" i="4"/>
  <c r="I53" i="4"/>
  <c r="I52" i="4" s="1"/>
  <c r="I51" i="4" s="1"/>
  <c r="G287" i="4"/>
  <c r="G50" i="4"/>
  <c r="C231" i="4"/>
  <c r="F230" i="4"/>
  <c r="E76" i="3"/>
  <c r="H76" i="3"/>
  <c r="I76" i="3"/>
  <c r="I48" i="3" s="1"/>
  <c r="I33" i="3" s="1"/>
  <c r="H33" i="3"/>
  <c r="O51" i="4" l="1"/>
  <c r="K287" i="4"/>
  <c r="L194" i="4"/>
  <c r="L51" i="4" s="1"/>
  <c r="L50" i="4" s="1"/>
  <c r="E287" i="4"/>
  <c r="E50" i="4"/>
  <c r="C230" i="4"/>
  <c r="M50" i="4"/>
  <c r="M287" i="4"/>
  <c r="C195" i="4"/>
  <c r="F194" i="4"/>
  <c r="C194" i="4" s="1"/>
  <c r="O50" i="4"/>
  <c r="O287" i="4"/>
  <c r="F286" i="4"/>
  <c r="C53" i="4"/>
  <c r="F52" i="4"/>
  <c r="I287" i="4"/>
  <c r="I50" i="4"/>
  <c r="I286" i="4"/>
  <c r="O61" i="1"/>
  <c r="O298" i="1"/>
  <c r="O297" i="1"/>
  <c r="O296" i="1"/>
  <c r="O295" i="1"/>
  <c r="O294" i="1"/>
  <c r="O293" i="1"/>
  <c r="O292" i="1"/>
  <c r="O291" i="1"/>
  <c r="O285" i="1"/>
  <c r="O284" i="1"/>
  <c r="O282" i="1"/>
  <c r="O280" i="1"/>
  <c r="O279" i="1"/>
  <c r="O278" i="1"/>
  <c r="O277" i="1"/>
  <c r="O275" i="1"/>
  <c r="O274" i="1"/>
  <c r="O273" i="1"/>
  <c r="O271" i="1"/>
  <c r="O268" i="1"/>
  <c r="O267" i="1"/>
  <c r="O266" i="1"/>
  <c r="O265" i="1"/>
  <c r="O263" i="1"/>
  <c r="O262" i="1"/>
  <c r="O261" i="1"/>
  <c r="O258" i="1"/>
  <c r="O257" i="1"/>
  <c r="O256" i="1"/>
  <c r="O255" i="1"/>
  <c r="O254" i="1"/>
  <c r="O253" i="1"/>
  <c r="O250" i="1"/>
  <c r="O249" i="1"/>
  <c r="O248" i="1"/>
  <c r="O247" i="1"/>
  <c r="O245" i="1"/>
  <c r="O244" i="1"/>
  <c r="O243" i="1"/>
  <c r="O242" i="1"/>
  <c r="O241" i="1"/>
  <c r="O240" i="1"/>
  <c r="O239" i="1"/>
  <c r="O237" i="1"/>
  <c r="O236" i="1"/>
  <c r="O234" i="1"/>
  <c r="O232" i="1"/>
  <c r="O229" i="1"/>
  <c r="O228" i="1"/>
  <c r="O226" i="1"/>
  <c r="O225" i="1"/>
  <c r="O224" i="1"/>
  <c r="O223" i="1"/>
  <c r="O222" i="1"/>
  <c r="O221" i="1"/>
  <c r="O220" i="1"/>
  <c r="O219" i="1"/>
  <c r="O218" i="1"/>
  <c r="O217" i="1"/>
  <c r="O215" i="1"/>
  <c r="O214" i="1"/>
  <c r="O213" i="1"/>
  <c r="O212" i="1"/>
  <c r="O211" i="1"/>
  <c r="O210" i="1"/>
  <c r="O209" i="1"/>
  <c r="O208" i="1"/>
  <c r="O207" i="1"/>
  <c r="O206" i="1"/>
  <c r="O203" i="1"/>
  <c r="O202" i="1"/>
  <c r="O201" i="1"/>
  <c r="O200" i="1"/>
  <c r="O199" i="1"/>
  <c r="O197" i="1"/>
  <c r="O193" i="1"/>
  <c r="O190" i="1"/>
  <c r="O189" i="1"/>
  <c r="O186" i="1"/>
  <c r="O185" i="1"/>
  <c r="O183" i="1"/>
  <c r="O182" i="1"/>
  <c r="O181" i="1"/>
  <c r="O180" i="1"/>
  <c r="O178" i="1"/>
  <c r="O177" i="1"/>
  <c r="O176" i="1"/>
  <c r="O172" i="1"/>
  <c r="O171" i="1"/>
  <c r="O170" i="1"/>
  <c r="O169" i="1"/>
  <c r="O168" i="1"/>
  <c r="O167" i="1"/>
  <c r="O164" i="1"/>
  <c r="O163" i="1"/>
  <c r="O162" i="1"/>
  <c r="O161" i="1"/>
  <c r="O159" i="1"/>
  <c r="O158" i="1"/>
  <c r="O157" i="1"/>
  <c r="O156" i="1"/>
  <c r="O155" i="1"/>
  <c r="O154" i="1"/>
  <c r="O153" i="1"/>
  <c r="O152" i="1"/>
  <c r="O150" i="1"/>
  <c r="O149" i="1"/>
  <c r="O148" i="1"/>
  <c r="O147" i="1"/>
  <c r="O146" i="1"/>
  <c r="O145" i="1"/>
  <c r="O143" i="1"/>
  <c r="O142" i="1"/>
  <c r="O140" i="1"/>
  <c r="O139" i="1"/>
  <c r="O138" i="1"/>
  <c r="O137" i="1"/>
  <c r="O135" i="1"/>
  <c r="O134" i="1"/>
  <c r="O133" i="1"/>
  <c r="O132" i="1"/>
  <c r="O129" i="1"/>
  <c r="O127" i="1"/>
  <c r="O126" i="1"/>
  <c r="O125" i="1"/>
  <c r="O124" i="1"/>
  <c r="O123" i="1"/>
  <c r="O121" i="1"/>
  <c r="O120" i="1"/>
  <c r="O119" i="1"/>
  <c r="O118" i="1"/>
  <c r="O117" i="1"/>
  <c r="O115" i="1"/>
  <c r="O114" i="1"/>
  <c r="O113" i="1"/>
  <c r="O111" i="1"/>
  <c r="O110" i="1"/>
  <c r="O109" i="1"/>
  <c r="O108" i="1"/>
  <c r="O107" i="1"/>
  <c r="O106" i="1"/>
  <c r="O105" i="1"/>
  <c r="O104" i="1"/>
  <c r="O102" i="1"/>
  <c r="O101" i="1"/>
  <c r="O100" i="1"/>
  <c r="O99" i="1"/>
  <c r="O98" i="1"/>
  <c r="O97" i="1"/>
  <c r="O96" i="1"/>
  <c r="O94" i="1"/>
  <c r="O93" i="1"/>
  <c r="O92" i="1"/>
  <c r="O91" i="1"/>
  <c r="O90" i="1"/>
  <c r="O88" i="1"/>
  <c r="O87" i="1"/>
  <c r="O86" i="1"/>
  <c r="O85" i="1"/>
  <c r="O82" i="1"/>
  <c r="O81" i="1"/>
  <c r="O79" i="1"/>
  <c r="O78" i="1"/>
  <c r="O74" i="1"/>
  <c r="O73" i="1"/>
  <c r="O72" i="1"/>
  <c r="O71" i="1"/>
  <c r="O70" i="1"/>
  <c r="O68" i="1"/>
  <c r="O66" i="1"/>
  <c r="O65" i="1"/>
  <c r="O64" i="1"/>
  <c r="O63" i="1"/>
  <c r="O62" i="1"/>
  <c r="O60" i="1"/>
  <c r="O59" i="1"/>
  <c r="O57" i="1"/>
  <c r="O56" i="1"/>
  <c r="O47" i="1"/>
  <c r="C47" i="1" s="1"/>
  <c r="O46" i="1"/>
  <c r="C46" i="1" s="1"/>
  <c r="O23" i="1"/>
  <c r="O22" i="1"/>
  <c r="I23" i="1"/>
  <c r="L287" i="4" l="1"/>
  <c r="C52" i="4"/>
  <c r="F51" i="4"/>
  <c r="C286" i="4"/>
  <c r="O290" i="1"/>
  <c r="N290" i="1"/>
  <c r="O283" i="1"/>
  <c r="N283" i="1"/>
  <c r="O281" i="1"/>
  <c r="N281" i="1"/>
  <c r="O276" i="1"/>
  <c r="N276" i="1"/>
  <c r="O272" i="1"/>
  <c r="N272" i="1"/>
  <c r="O264" i="1"/>
  <c r="N264" i="1"/>
  <c r="O260" i="1"/>
  <c r="N260" i="1"/>
  <c r="O252" i="1"/>
  <c r="O251" i="1" s="1"/>
  <c r="N252" i="1"/>
  <c r="N251" i="1" s="1"/>
  <c r="O246" i="1"/>
  <c r="N246" i="1"/>
  <c r="O238" i="1"/>
  <c r="N238" i="1"/>
  <c r="O235" i="1"/>
  <c r="N235" i="1"/>
  <c r="O233" i="1"/>
  <c r="N233" i="1"/>
  <c r="O227" i="1"/>
  <c r="N227" i="1"/>
  <c r="O216" i="1"/>
  <c r="N216" i="1"/>
  <c r="O205" i="1"/>
  <c r="N205" i="1"/>
  <c r="O198" i="1"/>
  <c r="O196" i="1" s="1"/>
  <c r="N198" i="1"/>
  <c r="N196" i="1" s="1"/>
  <c r="O192" i="1"/>
  <c r="O191" i="1" s="1"/>
  <c r="N192" i="1"/>
  <c r="N191" i="1" s="1"/>
  <c r="O188" i="1"/>
  <c r="N188" i="1"/>
  <c r="O184" i="1"/>
  <c r="N184" i="1"/>
  <c r="O179" i="1"/>
  <c r="N179" i="1"/>
  <c r="O175" i="1"/>
  <c r="N175" i="1"/>
  <c r="O166" i="1"/>
  <c r="O165" i="1" s="1"/>
  <c r="N166" i="1"/>
  <c r="N165" i="1" s="1"/>
  <c r="O160" i="1"/>
  <c r="N160" i="1"/>
  <c r="O151" i="1"/>
  <c r="N151" i="1"/>
  <c r="O144" i="1"/>
  <c r="N144" i="1"/>
  <c r="O141" i="1"/>
  <c r="N141" i="1"/>
  <c r="O136" i="1"/>
  <c r="N136" i="1"/>
  <c r="O131" i="1"/>
  <c r="N131" i="1"/>
  <c r="O128" i="1"/>
  <c r="N128" i="1"/>
  <c r="O122" i="1"/>
  <c r="N122" i="1"/>
  <c r="O116" i="1"/>
  <c r="N116" i="1"/>
  <c r="O112" i="1"/>
  <c r="N112" i="1"/>
  <c r="O103" i="1"/>
  <c r="N103" i="1"/>
  <c r="O95" i="1"/>
  <c r="N95" i="1"/>
  <c r="O89" i="1"/>
  <c r="N89" i="1"/>
  <c r="O84" i="1"/>
  <c r="N84" i="1"/>
  <c r="O80" i="1"/>
  <c r="N80" i="1"/>
  <c r="O77" i="1"/>
  <c r="N77" i="1"/>
  <c r="O69" i="1"/>
  <c r="O67" i="1" s="1"/>
  <c r="N69" i="1"/>
  <c r="N67" i="1" s="1"/>
  <c r="O58" i="1"/>
  <c r="N58" i="1"/>
  <c r="O55" i="1"/>
  <c r="N55" i="1"/>
  <c r="O45" i="1"/>
  <c r="C45" i="1" s="1"/>
  <c r="N45" i="1"/>
  <c r="O21" i="1"/>
  <c r="O289" i="1" s="1"/>
  <c r="N21" i="1"/>
  <c r="L60" i="1"/>
  <c r="L298" i="1"/>
  <c r="L297" i="1"/>
  <c r="L296" i="1"/>
  <c r="L295" i="1"/>
  <c r="L294" i="1"/>
  <c r="L293" i="1"/>
  <c r="L292" i="1"/>
  <c r="L291" i="1"/>
  <c r="L285" i="1"/>
  <c r="L284" i="1"/>
  <c r="L282" i="1"/>
  <c r="L280" i="1"/>
  <c r="L279" i="1"/>
  <c r="L278" i="1"/>
  <c r="L277" i="1"/>
  <c r="L275" i="1"/>
  <c r="L274" i="1"/>
  <c r="L273" i="1"/>
  <c r="L271" i="1"/>
  <c r="L268" i="1"/>
  <c r="L267" i="1"/>
  <c r="L266" i="1"/>
  <c r="L265" i="1"/>
  <c r="L263" i="1"/>
  <c r="L262" i="1"/>
  <c r="L261" i="1"/>
  <c r="L258" i="1"/>
  <c r="L257" i="1"/>
  <c r="L256" i="1"/>
  <c r="L255" i="1"/>
  <c r="L254" i="1"/>
  <c r="L253" i="1"/>
  <c r="L250" i="1"/>
  <c r="L249" i="1"/>
  <c r="L248" i="1"/>
  <c r="L247" i="1"/>
  <c r="L245" i="1"/>
  <c r="L244" i="1"/>
  <c r="L243" i="1"/>
  <c r="L242" i="1"/>
  <c r="L241" i="1"/>
  <c r="L240" i="1"/>
  <c r="L239" i="1"/>
  <c r="L237" i="1"/>
  <c r="L236" i="1"/>
  <c r="L234" i="1"/>
  <c r="L233" i="1" s="1"/>
  <c r="L232" i="1"/>
  <c r="L229" i="1"/>
  <c r="L228" i="1"/>
  <c r="L227" i="1" s="1"/>
  <c r="L226" i="1"/>
  <c r="L225" i="1"/>
  <c r="L224" i="1"/>
  <c r="L223" i="1"/>
  <c r="L222" i="1"/>
  <c r="L221" i="1"/>
  <c r="L220" i="1"/>
  <c r="L219" i="1"/>
  <c r="L218" i="1"/>
  <c r="L217" i="1"/>
  <c r="L215" i="1"/>
  <c r="L214" i="1"/>
  <c r="L213" i="1"/>
  <c r="L212" i="1"/>
  <c r="L211" i="1"/>
  <c r="L210" i="1"/>
  <c r="L209" i="1"/>
  <c r="L208" i="1"/>
  <c r="L207" i="1"/>
  <c r="L206" i="1"/>
  <c r="L203" i="1"/>
  <c r="L202" i="1"/>
  <c r="L201" i="1"/>
  <c r="L200" i="1"/>
  <c r="L199" i="1"/>
  <c r="L197" i="1"/>
  <c r="L193" i="1"/>
  <c r="L192" i="1" s="1"/>
  <c r="L191" i="1" s="1"/>
  <c r="L190" i="1"/>
  <c r="L189" i="1"/>
  <c r="L186" i="1"/>
  <c r="L185" i="1"/>
  <c r="L183" i="1"/>
  <c r="L182" i="1"/>
  <c r="L181" i="1"/>
  <c r="L180" i="1"/>
  <c r="L178" i="1"/>
  <c r="L177" i="1"/>
  <c r="L176" i="1"/>
  <c r="L172" i="1"/>
  <c r="L171" i="1"/>
  <c r="L170" i="1"/>
  <c r="L169" i="1"/>
  <c r="L168" i="1"/>
  <c r="L167" i="1"/>
  <c r="L164" i="1"/>
  <c r="L163" i="1"/>
  <c r="L162" i="1"/>
  <c r="L161" i="1"/>
  <c r="L159" i="1"/>
  <c r="L158" i="1"/>
  <c r="L157" i="1"/>
  <c r="L156" i="1"/>
  <c r="L155" i="1"/>
  <c r="L154" i="1"/>
  <c r="L153" i="1"/>
  <c r="L152" i="1"/>
  <c r="L150" i="1"/>
  <c r="L149" i="1"/>
  <c r="L148" i="1"/>
  <c r="L147" i="1"/>
  <c r="L146" i="1"/>
  <c r="L145" i="1"/>
  <c r="L143" i="1"/>
  <c r="L142" i="1"/>
  <c r="L140" i="1"/>
  <c r="L139" i="1"/>
  <c r="L138" i="1"/>
  <c r="L137" i="1"/>
  <c r="L135" i="1"/>
  <c r="L134" i="1"/>
  <c r="L133" i="1"/>
  <c r="L132" i="1"/>
  <c r="L129" i="1"/>
  <c r="L128" i="1" s="1"/>
  <c r="L127" i="1"/>
  <c r="L126" i="1"/>
  <c r="L125" i="1"/>
  <c r="L124" i="1"/>
  <c r="L123" i="1"/>
  <c r="L121" i="1"/>
  <c r="L120" i="1"/>
  <c r="L119" i="1"/>
  <c r="L118" i="1"/>
  <c r="L117" i="1"/>
  <c r="L115" i="1"/>
  <c r="L114" i="1"/>
  <c r="L113" i="1"/>
  <c r="L111" i="1"/>
  <c r="L110" i="1"/>
  <c r="L109" i="1"/>
  <c r="L108" i="1"/>
  <c r="L107" i="1"/>
  <c r="L106" i="1"/>
  <c r="L105" i="1"/>
  <c r="L104" i="1"/>
  <c r="L102" i="1"/>
  <c r="L101" i="1"/>
  <c r="L100" i="1"/>
  <c r="L99" i="1"/>
  <c r="L98" i="1"/>
  <c r="L97" i="1"/>
  <c r="L96" i="1"/>
  <c r="L94" i="1"/>
  <c r="L93" i="1"/>
  <c r="L92" i="1"/>
  <c r="L91" i="1"/>
  <c r="L90" i="1"/>
  <c r="L88" i="1"/>
  <c r="L87" i="1"/>
  <c r="L86" i="1"/>
  <c r="L85" i="1"/>
  <c r="L82" i="1"/>
  <c r="L81" i="1"/>
  <c r="L79" i="1"/>
  <c r="L78" i="1"/>
  <c r="L74" i="1"/>
  <c r="L73" i="1"/>
  <c r="L72" i="1"/>
  <c r="L71" i="1"/>
  <c r="L70" i="1"/>
  <c r="L68" i="1"/>
  <c r="L66" i="1"/>
  <c r="L65" i="1"/>
  <c r="L64" i="1"/>
  <c r="L63" i="1"/>
  <c r="L62" i="1"/>
  <c r="L61" i="1"/>
  <c r="L59" i="1"/>
  <c r="L57" i="1"/>
  <c r="L56" i="1"/>
  <c r="L44" i="1"/>
  <c r="L40" i="1"/>
  <c r="C40" i="1" s="1"/>
  <c r="L39" i="1"/>
  <c r="C39" i="1" s="1"/>
  <c r="L38" i="1"/>
  <c r="C38" i="1" s="1"/>
  <c r="L37" i="1"/>
  <c r="C37" i="1" s="1"/>
  <c r="L35" i="1"/>
  <c r="C35" i="1" s="1"/>
  <c r="L34" i="1"/>
  <c r="C34" i="1" s="1"/>
  <c r="L32" i="1"/>
  <c r="L30" i="1"/>
  <c r="C30" i="1" s="1"/>
  <c r="L29" i="1"/>
  <c r="C29" i="1" s="1"/>
  <c r="L28" i="1"/>
  <c r="C28" i="1" s="1"/>
  <c r="L23" i="1"/>
  <c r="L22" i="1"/>
  <c r="K290" i="1"/>
  <c r="K283" i="1"/>
  <c r="L281" i="1"/>
  <c r="K281" i="1"/>
  <c r="K276" i="1"/>
  <c r="K272" i="1"/>
  <c r="K264" i="1"/>
  <c r="K260" i="1"/>
  <c r="K252" i="1"/>
  <c r="K251" i="1" s="1"/>
  <c r="K246" i="1"/>
  <c r="K238" i="1"/>
  <c r="K235" i="1"/>
  <c r="K233" i="1"/>
  <c r="K227" i="1"/>
  <c r="K216" i="1"/>
  <c r="K205" i="1"/>
  <c r="K198" i="1"/>
  <c r="K196" i="1" s="1"/>
  <c r="K192" i="1"/>
  <c r="K191" i="1" s="1"/>
  <c r="K188" i="1"/>
  <c r="K184" i="1"/>
  <c r="K179" i="1"/>
  <c r="K175" i="1"/>
  <c r="K166" i="1"/>
  <c r="K165" i="1" s="1"/>
  <c r="K160" i="1"/>
  <c r="K151" i="1"/>
  <c r="K144" i="1"/>
  <c r="K141" i="1"/>
  <c r="K136" i="1"/>
  <c r="K131" i="1"/>
  <c r="K128" i="1"/>
  <c r="K122" i="1"/>
  <c r="K116" i="1"/>
  <c r="K112" i="1"/>
  <c r="K103" i="1"/>
  <c r="K95" i="1"/>
  <c r="K89" i="1"/>
  <c r="K84" i="1"/>
  <c r="K80" i="1"/>
  <c r="K77" i="1"/>
  <c r="K69" i="1"/>
  <c r="K67" i="1" s="1"/>
  <c r="K58" i="1"/>
  <c r="K55" i="1"/>
  <c r="L43" i="1"/>
  <c r="K43" i="1"/>
  <c r="K36" i="1"/>
  <c r="K33" i="1"/>
  <c r="K31" i="1"/>
  <c r="K27" i="1"/>
  <c r="K21" i="1"/>
  <c r="I298" i="1"/>
  <c r="I297" i="1"/>
  <c r="I296" i="1"/>
  <c r="I295" i="1"/>
  <c r="I294" i="1"/>
  <c r="I293" i="1"/>
  <c r="I292" i="1"/>
  <c r="I291" i="1"/>
  <c r="I285" i="1"/>
  <c r="I284" i="1"/>
  <c r="I282" i="1"/>
  <c r="I281" i="1" s="1"/>
  <c r="I280" i="1"/>
  <c r="I279" i="1"/>
  <c r="I278" i="1"/>
  <c r="I277" i="1"/>
  <c r="I275" i="1"/>
  <c r="I274" i="1"/>
  <c r="I273" i="1"/>
  <c r="I271" i="1"/>
  <c r="I268" i="1"/>
  <c r="I267" i="1"/>
  <c r="I266" i="1"/>
  <c r="I265" i="1"/>
  <c r="I263" i="1"/>
  <c r="I262" i="1"/>
  <c r="I261" i="1"/>
  <c r="I258" i="1"/>
  <c r="I257" i="1"/>
  <c r="I256" i="1"/>
  <c r="I255" i="1"/>
  <c r="I254" i="1"/>
  <c r="I253" i="1"/>
  <c r="I250" i="1"/>
  <c r="I249" i="1"/>
  <c r="I248" i="1"/>
  <c r="I247" i="1"/>
  <c r="I245" i="1"/>
  <c r="I244" i="1"/>
  <c r="I243" i="1"/>
  <c r="I242" i="1"/>
  <c r="I241" i="1"/>
  <c r="I240" i="1"/>
  <c r="I239" i="1"/>
  <c r="I237" i="1"/>
  <c r="I236" i="1"/>
  <c r="I234" i="1"/>
  <c r="I233" i="1" s="1"/>
  <c r="I232" i="1"/>
  <c r="I229" i="1"/>
  <c r="I228" i="1"/>
  <c r="I227" i="1" s="1"/>
  <c r="I226" i="1"/>
  <c r="I225" i="1"/>
  <c r="I224" i="1"/>
  <c r="I223" i="1"/>
  <c r="I222" i="1"/>
  <c r="I221" i="1"/>
  <c r="I220" i="1"/>
  <c r="I219" i="1"/>
  <c r="I218" i="1"/>
  <c r="I217" i="1"/>
  <c r="I215" i="1"/>
  <c r="I214" i="1"/>
  <c r="I213" i="1"/>
  <c r="I212" i="1"/>
  <c r="I211" i="1"/>
  <c r="I210" i="1"/>
  <c r="I209" i="1"/>
  <c r="I208" i="1"/>
  <c r="I207" i="1"/>
  <c r="I206" i="1"/>
  <c r="I203" i="1"/>
  <c r="I202" i="1"/>
  <c r="I201" i="1"/>
  <c r="I200" i="1"/>
  <c r="I199" i="1"/>
  <c r="I197" i="1"/>
  <c r="I193" i="1"/>
  <c r="I192" i="1" s="1"/>
  <c r="I191" i="1" s="1"/>
  <c r="I190" i="1"/>
  <c r="I189" i="1"/>
  <c r="I186" i="1"/>
  <c r="I185" i="1"/>
  <c r="I183" i="1"/>
  <c r="I182" i="1"/>
  <c r="I181" i="1"/>
  <c r="I180" i="1"/>
  <c r="I178" i="1"/>
  <c r="I177" i="1"/>
  <c r="I176" i="1"/>
  <c r="I172" i="1"/>
  <c r="I171" i="1"/>
  <c r="I170" i="1"/>
  <c r="I169" i="1"/>
  <c r="I168" i="1"/>
  <c r="I167" i="1"/>
  <c r="I164" i="1"/>
  <c r="I163" i="1"/>
  <c r="I162" i="1"/>
  <c r="I161" i="1"/>
  <c r="I159" i="1"/>
  <c r="I158" i="1"/>
  <c r="I157" i="1"/>
  <c r="I156" i="1"/>
  <c r="I155" i="1"/>
  <c r="I154" i="1"/>
  <c r="I153" i="1"/>
  <c r="I152" i="1"/>
  <c r="I150" i="1"/>
  <c r="I149" i="1"/>
  <c r="I148" i="1"/>
  <c r="I147" i="1"/>
  <c r="I146" i="1"/>
  <c r="I145" i="1"/>
  <c r="I143" i="1"/>
  <c r="I142" i="1"/>
  <c r="I140" i="1"/>
  <c r="I139" i="1"/>
  <c r="I138" i="1"/>
  <c r="I137" i="1"/>
  <c r="I135" i="1"/>
  <c r="I134" i="1"/>
  <c r="I133" i="1"/>
  <c r="I132" i="1"/>
  <c r="I129" i="1"/>
  <c r="I128" i="1" s="1"/>
  <c r="I127" i="1"/>
  <c r="I126" i="1"/>
  <c r="I125" i="1"/>
  <c r="I124" i="1"/>
  <c r="I123" i="1"/>
  <c r="I121" i="1"/>
  <c r="I120" i="1"/>
  <c r="I119" i="1"/>
  <c r="I118" i="1"/>
  <c r="I117" i="1"/>
  <c r="I115" i="1"/>
  <c r="I114" i="1"/>
  <c r="I113" i="1"/>
  <c r="I111" i="1"/>
  <c r="I110" i="1"/>
  <c r="I109" i="1"/>
  <c r="I108" i="1"/>
  <c r="I107" i="1"/>
  <c r="I106" i="1"/>
  <c r="I105" i="1"/>
  <c r="I104" i="1"/>
  <c r="I102" i="1"/>
  <c r="I101" i="1"/>
  <c r="I100" i="1"/>
  <c r="I99" i="1"/>
  <c r="I98" i="1"/>
  <c r="I97" i="1"/>
  <c r="I96" i="1"/>
  <c r="I94" i="1"/>
  <c r="I93" i="1"/>
  <c r="I92" i="1"/>
  <c r="I91" i="1"/>
  <c r="I90" i="1"/>
  <c r="I88" i="1"/>
  <c r="I87" i="1"/>
  <c r="I86" i="1"/>
  <c r="I85" i="1"/>
  <c r="I82" i="1"/>
  <c r="I81" i="1"/>
  <c r="I79" i="1"/>
  <c r="I78" i="1"/>
  <c r="I74" i="1"/>
  <c r="I73" i="1"/>
  <c r="I72" i="1"/>
  <c r="I71" i="1"/>
  <c r="I70" i="1"/>
  <c r="I68" i="1"/>
  <c r="I66" i="1"/>
  <c r="I65" i="1"/>
  <c r="I64" i="1"/>
  <c r="I63" i="1"/>
  <c r="I62" i="1"/>
  <c r="I61" i="1"/>
  <c r="I60" i="1"/>
  <c r="I59" i="1"/>
  <c r="I57" i="1"/>
  <c r="I56" i="1"/>
  <c r="I44" i="1"/>
  <c r="I43" i="1" s="1"/>
  <c r="I24" i="1"/>
  <c r="I22" i="1"/>
  <c r="I21" i="1" s="1"/>
  <c r="H290" i="1"/>
  <c r="H283" i="1"/>
  <c r="H281" i="1"/>
  <c r="H276" i="1"/>
  <c r="H272" i="1"/>
  <c r="H264" i="1"/>
  <c r="H260" i="1"/>
  <c r="H252" i="1"/>
  <c r="H251" i="1" s="1"/>
  <c r="H246" i="1"/>
  <c r="H238" i="1"/>
  <c r="H235" i="1"/>
  <c r="H233" i="1"/>
  <c r="H227" i="1"/>
  <c r="H216" i="1"/>
  <c r="H205" i="1"/>
  <c r="H198" i="1"/>
  <c r="H196" i="1" s="1"/>
  <c r="H192" i="1"/>
  <c r="H191" i="1" s="1"/>
  <c r="H188" i="1"/>
  <c r="H184" i="1"/>
  <c r="H179" i="1"/>
  <c r="H175" i="1"/>
  <c r="H166" i="1"/>
  <c r="H165" i="1" s="1"/>
  <c r="H160" i="1"/>
  <c r="H151" i="1"/>
  <c r="H144" i="1"/>
  <c r="H141" i="1"/>
  <c r="H136" i="1"/>
  <c r="H131" i="1"/>
  <c r="H128" i="1"/>
  <c r="H122" i="1"/>
  <c r="H116" i="1"/>
  <c r="H112" i="1"/>
  <c r="H103" i="1"/>
  <c r="H95" i="1"/>
  <c r="H89" i="1"/>
  <c r="H84" i="1"/>
  <c r="H80" i="1"/>
  <c r="H77" i="1"/>
  <c r="H69" i="1"/>
  <c r="H67" i="1" s="1"/>
  <c r="H58" i="1"/>
  <c r="H55" i="1"/>
  <c r="H43" i="1"/>
  <c r="H21" i="1"/>
  <c r="F298" i="1"/>
  <c r="F297" i="1"/>
  <c r="C297" i="1" s="1"/>
  <c r="F296" i="1"/>
  <c r="C296" i="1" s="1"/>
  <c r="F295" i="1"/>
  <c r="C295" i="1" s="1"/>
  <c r="F294" i="1"/>
  <c r="F293" i="1"/>
  <c r="C293" i="1" s="1"/>
  <c r="F292" i="1"/>
  <c r="C292" i="1" s="1"/>
  <c r="F291" i="1"/>
  <c r="C291" i="1" s="1"/>
  <c r="F285" i="1"/>
  <c r="F284" i="1"/>
  <c r="C284" i="1" s="1"/>
  <c r="F282" i="1"/>
  <c r="F280" i="1"/>
  <c r="C280" i="1" s="1"/>
  <c r="F279" i="1"/>
  <c r="F278" i="1"/>
  <c r="C278" i="1" s="1"/>
  <c r="F277" i="1"/>
  <c r="C277" i="1" s="1"/>
  <c r="F275" i="1"/>
  <c r="C275" i="1" s="1"/>
  <c r="F274" i="1"/>
  <c r="F273" i="1"/>
  <c r="C273" i="1" s="1"/>
  <c r="F271" i="1"/>
  <c r="C271" i="1" s="1"/>
  <c r="F268" i="1"/>
  <c r="C268" i="1" s="1"/>
  <c r="F267" i="1"/>
  <c r="F266" i="1"/>
  <c r="C266" i="1" s="1"/>
  <c r="F265" i="1"/>
  <c r="C265" i="1" s="1"/>
  <c r="F263" i="1"/>
  <c r="C263" i="1" s="1"/>
  <c r="F262" i="1"/>
  <c r="F261" i="1"/>
  <c r="C261" i="1" s="1"/>
  <c r="F258" i="1"/>
  <c r="C258" i="1" s="1"/>
  <c r="F257" i="1"/>
  <c r="C257" i="1" s="1"/>
  <c r="F256" i="1"/>
  <c r="F255" i="1"/>
  <c r="C255" i="1" s="1"/>
  <c r="F254" i="1"/>
  <c r="C254" i="1" s="1"/>
  <c r="F253" i="1"/>
  <c r="C253" i="1" s="1"/>
  <c r="F250" i="1"/>
  <c r="F249" i="1"/>
  <c r="C249" i="1" s="1"/>
  <c r="F248" i="1"/>
  <c r="C248" i="1" s="1"/>
  <c r="F247" i="1"/>
  <c r="C247" i="1" s="1"/>
  <c r="F245" i="1"/>
  <c r="F244" i="1"/>
  <c r="C244" i="1" s="1"/>
  <c r="F243" i="1"/>
  <c r="C243" i="1" s="1"/>
  <c r="F242" i="1"/>
  <c r="C242" i="1" s="1"/>
  <c r="F241" i="1"/>
  <c r="F240" i="1"/>
  <c r="C240" i="1" s="1"/>
  <c r="F239" i="1"/>
  <c r="C239" i="1" s="1"/>
  <c r="F237" i="1"/>
  <c r="C237" i="1" s="1"/>
  <c r="F236" i="1"/>
  <c r="F234" i="1"/>
  <c r="F232" i="1"/>
  <c r="C232" i="1" s="1"/>
  <c r="F229" i="1"/>
  <c r="C229" i="1" s="1"/>
  <c r="F228" i="1"/>
  <c r="F226" i="1"/>
  <c r="C226" i="1" s="1"/>
  <c r="F225" i="1"/>
  <c r="C225" i="1" s="1"/>
  <c r="F224" i="1"/>
  <c r="C224" i="1" s="1"/>
  <c r="F223" i="1"/>
  <c r="F222" i="1"/>
  <c r="C222" i="1" s="1"/>
  <c r="F221" i="1"/>
  <c r="C221" i="1" s="1"/>
  <c r="F220" i="1"/>
  <c r="C220" i="1" s="1"/>
  <c r="F219" i="1"/>
  <c r="F218" i="1"/>
  <c r="C218" i="1" s="1"/>
  <c r="F217" i="1"/>
  <c r="C217" i="1" s="1"/>
  <c r="F215" i="1"/>
  <c r="C215" i="1" s="1"/>
  <c r="F214" i="1"/>
  <c r="F213" i="1"/>
  <c r="C213" i="1" s="1"/>
  <c r="F212" i="1"/>
  <c r="C212" i="1" s="1"/>
  <c r="F211" i="1"/>
  <c r="C211" i="1" s="1"/>
  <c r="F210" i="1"/>
  <c r="F209" i="1"/>
  <c r="C209" i="1" s="1"/>
  <c r="F208" i="1"/>
  <c r="C208" i="1" s="1"/>
  <c r="F207" i="1"/>
  <c r="C207" i="1" s="1"/>
  <c r="F206" i="1"/>
  <c r="F203" i="1"/>
  <c r="C203" i="1" s="1"/>
  <c r="F202" i="1"/>
  <c r="C202" i="1" s="1"/>
  <c r="F201" i="1"/>
  <c r="C201" i="1" s="1"/>
  <c r="F200" i="1"/>
  <c r="F199" i="1"/>
  <c r="C199" i="1" s="1"/>
  <c r="F197" i="1"/>
  <c r="C197" i="1" s="1"/>
  <c r="F193" i="1"/>
  <c r="F190" i="1"/>
  <c r="F189" i="1"/>
  <c r="C189" i="1" s="1"/>
  <c r="F186" i="1"/>
  <c r="C186" i="1" s="1"/>
  <c r="F185" i="1"/>
  <c r="C185" i="1" s="1"/>
  <c r="F183" i="1"/>
  <c r="F182" i="1"/>
  <c r="C182" i="1" s="1"/>
  <c r="F181" i="1"/>
  <c r="C181" i="1" s="1"/>
  <c r="F180" i="1"/>
  <c r="C180" i="1" s="1"/>
  <c r="F178" i="1"/>
  <c r="F177" i="1"/>
  <c r="C177" i="1" s="1"/>
  <c r="F176" i="1"/>
  <c r="C176" i="1" s="1"/>
  <c r="F172" i="1"/>
  <c r="C172" i="1" s="1"/>
  <c r="F171" i="1"/>
  <c r="F170" i="1"/>
  <c r="C170" i="1" s="1"/>
  <c r="F169" i="1"/>
  <c r="C169" i="1" s="1"/>
  <c r="F168" i="1"/>
  <c r="C168" i="1" s="1"/>
  <c r="F167" i="1"/>
  <c r="F164" i="1"/>
  <c r="C164" i="1" s="1"/>
  <c r="F163" i="1"/>
  <c r="C163" i="1" s="1"/>
  <c r="F162" i="1"/>
  <c r="C162" i="1" s="1"/>
  <c r="F161" i="1"/>
  <c r="F159" i="1"/>
  <c r="C159" i="1" s="1"/>
  <c r="F158" i="1"/>
  <c r="C158" i="1" s="1"/>
  <c r="F157" i="1"/>
  <c r="C157" i="1" s="1"/>
  <c r="F156" i="1"/>
  <c r="F155" i="1"/>
  <c r="C155" i="1" s="1"/>
  <c r="F154" i="1"/>
  <c r="C154" i="1" s="1"/>
  <c r="F153" i="1"/>
  <c r="C153" i="1" s="1"/>
  <c r="F152" i="1"/>
  <c r="F150" i="1"/>
  <c r="C150" i="1" s="1"/>
  <c r="F149" i="1"/>
  <c r="C149" i="1" s="1"/>
  <c r="F148" i="1"/>
  <c r="C148" i="1" s="1"/>
  <c r="F147" i="1"/>
  <c r="F146" i="1"/>
  <c r="C146" i="1" s="1"/>
  <c r="F145" i="1"/>
  <c r="C145" i="1" s="1"/>
  <c r="F143" i="1"/>
  <c r="C143" i="1" s="1"/>
  <c r="F142" i="1"/>
  <c r="F140" i="1"/>
  <c r="C140" i="1" s="1"/>
  <c r="F139" i="1"/>
  <c r="C139" i="1" s="1"/>
  <c r="F138" i="1"/>
  <c r="C138" i="1" s="1"/>
  <c r="F137" i="1"/>
  <c r="F135" i="1"/>
  <c r="C135" i="1" s="1"/>
  <c r="F134" i="1"/>
  <c r="C134" i="1" s="1"/>
  <c r="F133" i="1"/>
  <c r="C133" i="1" s="1"/>
  <c r="F132" i="1"/>
  <c r="F129" i="1"/>
  <c r="C129" i="1" s="1"/>
  <c r="F127" i="1"/>
  <c r="C127" i="1" s="1"/>
  <c r="F126" i="1"/>
  <c r="C126" i="1" s="1"/>
  <c r="F125" i="1"/>
  <c r="F124" i="1"/>
  <c r="C124" i="1" s="1"/>
  <c r="F123" i="1"/>
  <c r="C123" i="1" s="1"/>
  <c r="F121" i="1"/>
  <c r="C121" i="1" s="1"/>
  <c r="F120" i="1"/>
  <c r="F119" i="1"/>
  <c r="C119" i="1" s="1"/>
  <c r="F118" i="1"/>
  <c r="C118" i="1" s="1"/>
  <c r="F117" i="1"/>
  <c r="C117" i="1" s="1"/>
  <c r="F115" i="1"/>
  <c r="F114" i="1"/>
  <c r="C114" i="1" s="1"/>
  <c r="F113" i="1"/>
  <c r="C113" i="1" s="1"/>
  <c r="F111" i="1"/>
  <c r="C111" i="1" s="1"/>
  <c r="F110" i="1"/>
  <c r="F109" i="1"/>
  <c r="C109" i="1" s="1"/>
  <c r="F108" i="1"/>
  <c r="C108" i="1" s="1"/>
  <c r="F107" i="1"/>
  <c r="C107" i="1" s="1"/>
  <c r="F106" i="1"/>
  <c r="F105" i="1"/>
  <c r="C105" i="1" s="1"/>
  <c r="F104" i="1"/>
  <c r="C104" i="1" s="1"/>
  <c r="F102" i="1"/>
  <c r="C102" i="1" s="1"/>
  <c r="F101" i="1"/>
  <c r="F100" i="1"/>
  <c r="C100" i="1" s="1"/>
  <c r="F99" i="1"/>
  <c r="C99" i="1" s="1"/>
  <c r="F98" i="1"/>
  <c r="C98" i="1" s="1"/>
  <c r="F97" i="1"/>
  <c r="F96" i="1"/>
  <c r="C96" i="1" s="1"/>
  <c r="F94" i="1"/>
  <c r="C94" i="1" s="1"/>
  <c r="F93" i="1"/>
  <c r="C93" i="1" s="1"/>
  <c r="F92" i="1"/>
  <c r="F91" i="1"/>
  <c r="C91" i="1" s="1"/>
  <c r="F90" i="1"/>
  <c r="C90" i="1" s="1"/>
  <c r="F88" i="1"/>
  <c r="C88" i="1" s="1"/>
  <c r="F87" i="1"/>
  <c r="F86" i="1"/>
  <c r="C86" i="1" s="1"/>
  <c r="F85" i="1"/>
  <c r="C85" i="1" s="1"/>
  <c r="F82" i="1"/>
  <c r="C82" i="1" s="1"/>
  <c r="F81" i="1"/>
  <c r="F79" i="1"/>
  <c r="C79" i="1" s="1"/>
  <c r="F78" i="1"/>
  <c r="C78" i="1" s="1"/>
  <c r="F74" i="1"/>
  <c r="C74" i="1" s="1"/>
  <c r="F73" i="1"/>
  <c r="F72" i="1"/>
  <c r="C72" i="1" s="1"/>
  <c r="F71" i="1"/>
  <c r="C71" i="1" s="1"/>
  <c r="F70" i="1"/>
  <c r="C70" i="1" s="1"/>
  <c r="F68" i="1"/>
  <c r="F66" i="1"/>
  <c r="C66" i="1" s="1"/>
  <c r="F65" i="1"/>
  <c r="C65" i="1" s="1"/>
  <c r="F64" i="1"/>
  <c r="C64" i="1" s="1"/>
  <c r="F63" i="1"/>
  <c r="F62" i="1"/>
  <c r="C62" i="1" s="1"/>
  <c r="F61" i="1"/>
  <c r="C61" i="1" s="1"/>
  <c r="F60" i="1"/>
  <c r="C60" i="1" s="1"/>
  <c r="F59" i="1"/>
  <c r="F57" i="1"/>
  <c r="F56" i="1"/>
  <c r="C56" i="1" s="1"/>
  <c r="F44" i="1"/>
  <c r="F42" i="1"/>
  <c r="F25" i="1"/>
  <c r="C25" i="1" s="1"/>
  <c r="F24" i="1"/>
  <c r="F23" i="1"/>
  <c r="C23" i="1" s="1"/>
  <c r="F22" i="1"/>
  <c r="C22" i="1" s="1"/>
  <c r="E290" i="1"/>
  <c r="E283" i="1"/>
  <c r="E281" i="1"/>
  <c r="E276" i="1"/>
  <c r="E272" i="1"/>
  <c r="E264" i="1"/>
  <c r="E260" i="1"/>
  <c r="E252" i="1"/>
  <c r="E251" i="1" s="1"/>
  <c r="E246" i="1"/>
  <c r="E238" i="1"/>
  <c r="E235" i="1"/>
  <c r="E233" i="1"/>
  <c r="E227" i="1"/>
  <c r="E216" i="1"/>
  <c r="E205" i="1"/>
  <c r="E198" i="1"/>
  <c r="E196" i="1" s="1"/>
  <c r="E192" i="1"/>
  <c r="E191" i="1" s="1"/>
  <c r="E188" i="1"/>
  <c r="E184" i="1"/>
  <c r="E179" i="1"/>
  <c r="E175" i="1"/>
  <c r="E166" i="1"/>
  <c r="E165" i="1" s="1"/>
  <c r="E160" i="1"/>
  <c r="E151" i="1"/>
  <c r="E144" i="1"/>
  <c r="E141" i="1"/>
  <c r="E136" i="1"/>
  <c r="E131" i="1"/>
  <c r="F128" i="1"/>
  <c r="C128" i="1" s="1"/>
  <c r="E128" i="1"/>
  <c r="E122" i="1"/>
  <c r="E116" i="1"/>
  <c r="E112" i="1"/>
  <c r="E103" i="1"/>
  <c r="E95" i="1"/>
  <c r="E89" i="1"/>
  <c r="E84" i="1"/>
  <c r="E80" i="1"/>
  <c r="E77" i="1"/>
  <c r="E69" i="1"/>
  <c r="E67" i="1" s="1"/>
  <c r="E58" i="1"/>
  <c r="E55" i="1"/>
  <c r="E43" i="1"/>
  <c r="E41" i="1"/>
  <c r="E21" i="1"/>
  <c r="F287" i="4" l="1"/>
  <c r="C287" i="4" s="1"/>
  <c r="C51" i="4"/>
  <c r="F50" i="4"/>
  <c r="C50" i="4" s="1"/>
  <c r="O270" i="1"/>
  <c r="O269" i="1" s="1"/>
  <c r="C24" i="1"/>
  <c r="F281" i="1"/>
  <c r="C281" i="1" s="1"/>
  <c r="C282" i="1"/>
  <c r="C57" i="1"/>
  <c r="F233" i="1"/>
  <c r="C233" i="1" s="1"/>
  <c r="C234" i="1"/>
  <c r="F43" i="1"/>
  <c r="C43" i="1" s="1"/>
  <c r="C44" i="1"/>
  <c r="F192" i="1"/>
  <c r="C193" i="1"/>
  <c r="F41" i="1"/>
  <c r="C41" i="1" s="1"/>
  <c r="C42" i="1"/>
  <c r="C59" i="1"/>
  <c r="C63" i="1"/>
  <c r="C73" i="1"/>
  <c r="C81" i="1"/>
  <c r="C87" i="1"/>
  <c r="C92" i="1"/>
  <c r="C97" i="1"/>
  <c r="C101" i="1"/>
  <c r="C106" i="1"/>
  <c r="C110" i="1"/>
  <c r="C115" i="1"/>
  <c r="C120" i="1"/>
  <c r="C125" i="1"/>
  <c r="C132" i="1"/>
  <c r="C137" i="1"/>
  <c r="C142" i="1"/>
  <c r="C147" i="1"/>
  <c r="C152" i="1"/>
  <c r="C156" i="1"/>
  <c r="C161" i="1"/>
  <c r="C167" i="1"/>
  <c r="C171" i="1"/>
  <c r="C178" i="1"/>
  <c r="C183" i="1"/>
  <c r="C190" i="1"/>
  <c r="C200" i="1"/>
  <c r="C206" i="1"/>
  <c r="C210" i="1"/>
  <c r="C214" i="1"/>
  <c r="C219" i="1"/>
  <c r="C223" i="1"/>
  <c r="F227" i="1"/>
  <c r="C227" i="1" s="1"/>
  <c r="C228" i="1"/>
  <c r="C236" i="1"/>
  <c r="C241" i="1"/>
  <c r="C245" i="1"/>
  <c r="C250" i="1"/>
  <c r="C256" i="1"/>
  <c r="C262" i="1"/>
  <c r="C267" i="1"/>
  <c r="C274" i="1"/>
  <c r="C279" i="1"/>
  <c r="C285" i="1"/>
  <c r="C294" i="1"/>
  <c r="C298" i="1"/>
  <c r="L31" i="1"/>
  <c r="C31" i="1" s="1"/>
  <c r="C32" i="1"/>
  <c r="C68" i="1"/>
  <c r="N174" i="1"/>
  <c r="N173" i="1" s="1"/>
  <c r="N204" i="1"/>
  <c r="L141" i="1"/>
  <c r="O130" i="1"/>
  <c r="N54" i="1"/>
  <c r="N53" i="1" s="1"/>
  <c r="N76" i="1"/>
  <c r="N130" i="1"/>
  <c r="O231" i="1"/>
  <c r="O174" i="1"/>
  <c r="O173" i="1" s="1"/>
  <c r="N270" i="1"/>
  <c r="N269" i="1" s="1"/>
  <c r="N187" i="1"/>
  <c r="K259" i="1"/>
  <c r="N20" i="1"/>
  <c r="N195" i="1"/>
  <c r="N259" i="1"/>
  <c r="H20" i="1"/>
  <c r="H204" i="1"/>
  <c r="H195" i="1" s="1"/>
  <c r="K26" i="1"/>
  <c r="K20" i="1" s="1"/>
  <c r="L55" i="1"/>
  <c r="L84" i="1"/>
  <c r="L216" i="1"/>
  <c r="L260" i="1"/>
  <c r="O83" i="1"/>
  <c r="O259" i="1"/>
  <c r="O204" i="1"/>
  <c r="O195" i="1" s="1"/>
  <c r="O20" i="1"/>
  <c r="H76" i="1"/>
  <c r="I112" i="1"/>
  <c r="I175" i="1"/>
  <c r="I276" i="1"/>
  <c r="K270" i="1"/>
  <c r="K269" i="1" s="1"/>
  <c r="L33" i="1"/>
  <c r="C33" i="1" s="1"/>
  <c r="L80" i="1"/>
  <c r="L95" i="1"/>
  <c r="L131" i="1"/>
  <c r="L160" i="1"/>
  <c r="L188" i="1"/>
  <c r="L187" i="1" s="1"/>
  <c r="L198" i="1"/>
  <c r="L196" i="1" s="1"/>
  <c r="L235" i="1"/>
  <c r="L272" i="1"/>
  <c r="L283" i="1"/>
  <c r="O288" i="1"/>
  <c r="O54" i="1"/>
  <c r="O53" i="1" s="1"/>
  <c r="O76" i="1"/>
  <c r="N83" i="1"/>
  <c r="N231" i="1"/>
  <c r="N230" i="1" s="1"/>
  <c r="I188" i="1"/>
  <c r="I187" i="1" s="1"/>
  <c r="I283" i="1"/>
  <c r="I289" i="1" s="1"/>
  <c r="L27" i="1"/>
  <c r="C27" i="1" s="1"/>
  <c r="L69" i="1"/>
  <c r="L67" i="1" s="1"/>
  <c r="L77" i="1"/>
  <c r="L112" i="1"/>
  <c r="L122" i="1"/>
  <c r="L151" i="1"/>
  <c r="L166" i="1"/>
  <c r="L165" i="1" s="1"/>
  <c r="L179" i="1"/>
  <c r="L184" i="1"/>
  <c r="L238" i="1"/>
  <c r="L246" i="1"/>
  <c r="L252" i="1"/>
  <c r="L251" i="1" s="1"/>
  <c r="L290" i="1"/>
  <c r="O187" i="1"/>
  <c r="O230" i="1"/>
  <c r="N289" i="1"/>
  <c r="N288" i="1" s="1"/>
  <c r="I55" i="1"/>
  <c r="I77" i="1"/>
  <c r="I198" i="1"/>
  <c r="I196" i="1" s="1"/>
  <c r="I216" i="1"/>
  <c r="I272" i="1"/>
  <c r="I270" i="1" s="1"/>
  <c r="I269" i="1" s="1"/>
  <c r="K54" i="1"/>
  <c r="K53" i="1" s="1"/>
  <c r="K76" i="1"/>
  <c r="L36" i="1"/>
  <c r="C36" i="1" s="1"/>
  <c r="K130" i="1"/>
  <c r="K187" i="1"/>
  <c r="L89" i="1"/>
  <c r="L103" i="1"/>
  <c r="L116" i="1"/>
  <c r="L136" i="1"/>
  <c r="L144" i="1"/>
  <c r="L175" i="1"/>
  <c r="L174" i="1" s="1"/>
  <c r="L205" i="1"/>
  <c r="L264" i="1"/>
  <c r="L276" i="1"/>
  <c r="F188" i="1"/>
  <c r="I80" i="1"/>
  <c r="I136" i="1"/>
  <c r="I141" i="1"/>
  <c r="I160" i="1"/>
  <c r="I184" i="1"/>
  <c r="I235" i="1"/>
  <c r="K174" i="1"/>
  <c r="K173" i="1" s="1"/>
  <c r="K204" i="1"/>
  <c r="K195" i="1" s="1"/>
  <c r="L58" i="1"/>
  <c r="L21" i="1"/>
  <c r="K83" i="1"/>
  <c r="K231" i="1"/>
  <c r="F112" i="1"/>
  <c r="F252" i="1"/>
  <c r="I58" i="1"/>
  <c r="I69" i="1"/>
  <c r="I67" i="1" s="1"/>
  <c r="I84" i="1"/>
  <c r="I95" i="1"/>
  <c r="I116" i="1"/>
  <c r="I122" i="1"/>
  <c r="I131" i="1"/>
  <c r="I151" i="1"/>
  <c r="I166" i="1"/>
  <c r="I165" i="1" s="1"/>
  <c r="I179" i="1"/>
  <c r="I205" i="1"/>
  <c r="I238" i="1"/>
  <c r="I246" i="1"/>
  <c r="I252" i="1"/>
  <c r="I251" i="1" s="1"/>
  <c r="I260" i="1"/>
  <c r="I264" i="1"/>
  <c r="I290" i="1"/>
  <c r="K289" i="1"/>
  <c r="K288" i="1" s="1"/>
  <c r="H174" i="1"/>
  <c r="H173" i="1" s="1"/>
  <c r="F55" i="1"/>
  <c r="F77" i="1"/>
  <c r="C77" i="1" s="1"/>
  <c r="F166" i="1"/>
  <c r="F175" i="1"/>
  <c r="C175" i="1" s="1"/>
  <c r="F179" i="1"/>
  <c r="F198" i="1"/>
  <c r="F216" i="1"/>
  <c r="C216" i="1" s="1"/>
  <c r="F238" i="1"/>
  <c r="C238" i="1" s="1"/>
  <c r="F264" i="1"/>
  <c r="C264" i="1" s="1"/>
  <c r="F272" i="1"/>
  <c r="F276" i="1"/>
  <c r="F283" i="1"/>
  <c r="C283" i="1" s="1"/>
  <c r="H54" i="1"/>
  <c r="H53" i="1" s="1"/>
  <c r="H83" i="1"/>
  <c r="I89" i="1"/>
  <c r="I103" i="1"/>
  <c r="I144" i="1"/>
  <c r="F80" i="1"/>
  <c r="F136" i="1"/>
  <c r="C136" i="1" s="1"/>
  <c r="F141" i="1"/>
  <c r="F160" i="1"/>
  <c r="F235" i="1"/>
  <c r="C235" i="1" s="1"/>
  <c r="H130" i="1"/>
  <c r="H231" i="1"/>
  <c r="E289" i="1"/>
  <c r="E288" i="1" s="1"/>
  <c r="E231" i="1"/>
  <c r="F58" i="1"/>
  <c r="F69" i="1"/>
  <c r="F84" i="1"/>
  <c r="F89" i="1"/>
  <c r="F95" i="1"/>
  <c r="F103" i="1"/>
  <c r="C103" i="1" s="1"/>
  <c r="F116" i="1"/>
  <c r="F122" i="1"/>
  <c r="F131" i="1"/>
  <c r="C131" i="1" s="1"/>
  <c r="F144" i="1"/>
  <c r="F151" i="1"/>
  <c r="C151" i="1" s="1"/>
  <c r="F184" i="1"/>
  <c r="F205" i="1"/>
  <c r="F246" i="1"/>
  <c r="F260" i="1"/>
  <c r="F290" i="1"/>
  <c r="C290" i="1" s="1"/>
  <c r="I20" i="1"/>
  <c r="H259" i="1"/>
  <c r="H270" i="1"/>
  <c r="H269" i="1" s="1"/>
  <c r="H289" i="1"/>
  <c r="H288" i="1" s="1"/>
  <c r="H187" i="1"/>
  <c r="E174" i="1"/>
  <c r="E173" i="1" s="1"/>
  <c r="E204" i="1"/>
  <c r="E195" i="1" s="1"/>
  <c r="E130" i="1"/>
  <c r="E83" i="1"/>
  <c r="F21" i="1"/>
  <c r="C21" i="1" s="1"/>
  <c r="E54" i="1"/>
  <c r="E53" i="1" s="1"/>
  <c r="E76" i="1"/>
  <c r="E187" i="1"/>
  <c r="E259" i="1"/>
  <c r="E270" i="1"/>
  <c r="E269" i="1" s="1"/>
  <c r="E20" i="1"/>
  <c r="D41" i="1"/>
  <c r="C246" i="1" l="1"/>
  <c r="C141" i="1"/>
  <c r="C112" i="1"/>
  <c r="C276" i="1"/>
  <c r="C58" i="1"/>
  <c r="C184" i="1"/>
  <c r="C122" i="1"/>
  <c r="C89" i="1"/>
  <c r="C80" i="1"/>
  <c r="C272" i="1"/>
  <c r="F196" i="1"/>
  <c r="C196" i="1" s="1"/>
  <c r="C198" i="1"/>
  <c r="C260" i="1"/>
  <c r="C116" i="1"/>
  <c r="C84" i="1"/>
  <c r="C160" i="1"/>
  <c r="C179" i="1"/>
  <c r="C55" i="1"/>
  <c r="F251" i="1"/>
  <c r="C251" i="1" s="1"/>
  <c r="C252" i="1"/>
  <c r="F67" i="1"/>
  <c r="C69" i="1"/>
  <c r="F204" i="1"/>
  <c r="C205" i="1"/>
  <c r="F165" i="1"/>
  <c r="C165" i="1" s="1"/>
  <c r="C166" i="1"/>
  <c r="C188" i="1"/>
  <c r="F191" i="1"/>
  <c r="C191" i="1" s="1"/>
  <c r="C192" i="1"/>
  <c r="C144" i="1"/>
  <c r="C95" i="1"/>
  <c r="C67" i="1"/>
  <c r="L76" i="1"/>
  <c r="H75" i="1"/>
  <c r="H52" i="1" s="1"/>
  <c r="L231" i="1"/>
  <c r="F54" i="1"/>
  <c r="K230" i="1"/>
  <c r="K194" i="1" s="1"/>
  <c r="L54" i="1"/>
  <c r="L53" i="1" s="1"/>
  <c r="L204" i="1"/>
  <c r="L195" i="1" s="1"/>
  <c r="N75" i="1"/>
  <c r="N52" i="1" s="1"/>
  <c r="I231" i="1"/>
  <c r="I130" i="1"/>
  <c r="O75" i="1"/>
  <c r="O52" i="1" s="1"/>
  <c r="F289" i="1"/>
  <c r="L173" i="1"/>
  <c r="F270" i="1"/>
  <c r="F76" i="1"/>
  <c r="I174" i="1"/>
  <c r="I173" i="1" s="1"/>
  <c r="L83" i="1"/>
  <c r="I288" i="1"/>
  <c r="I54" i="1"/>
  <c r="I53" i="1" s="1"/>
  <c r="L289" i="1"/>
  <c r="L288" i="1" s="1"/>
  <c r="L259" i="1"/>
  <c r="I76" i="1"/>
  <c r="N194" i="1"/>
  <c r="L270" i="1"/>
  <c r="L269" i="1" s="1"/>
  <c r="L26" i="1"/>
  <c r="I204" i="1"/>
  <c r="I195" i="1" s="1"/>
  <c r="H230" i="1"/>
  <c r="I259" i="1"/>
  <c r="L130" i="1"/>
  <c r="O194" i="1"/>
  <c r="F231" i="1"/>
  <c r="K75" i="1"/>
  <c r="K52" i="1" s="1"/>
  <c r="F130" i="1"/>
  <c r="F174" i="1"/>
  <c r="E230" i="1"/>
  <c r="E194" i="1" s="1"/>
  <c r="F259" i="1"/>
  <c r="F83" i="1"/>
  <c r="I83" i="1"/>
  <c r="E75" i="1"/>
  <c r="E52" i="1" s="1"/>
  <c r="F20" i="1"/>
  <c r="J276" i="1"/>
  <c r="M276" i="1"/>
  <c r="G276" i="1"/>
  <c r="D276" i="1"/>
  <c r="F195" i="1" l="1"/>
  <c r="C195" i="1" s="1"/>
  <c r="F173" i="1"/>
  <c r="C173" i="1" s="1"/>
  <c r="C174" i="1"/>
  <c r="C231" i="1"/>
  <c r="C76" i="1"/>
  <c r="F288" i="1"/>
  <c r="C288" i="1" s="1"/>
  <c r="C289" i="1"/>
  <c r="C259" i="1"/>
  <c r="F269" i="1"/>
  <c r="C269" i="1" s="1"/>
  <c r="C270" i="1"/>
  <c r="F187" i="1"/>
  <c r="C187" i="1" s="1"/>
  <c r="C204" i="1"/>
  <c r="C130" i="1"/>
  <c r="C83" i="1"/>
  <c r="F53" i="1"/>
  <c r="C53" i="1" s="1"/>
  <c r="C54" i="1"/>
  <c r="L20" i="1"/>
  <c r="C20" i="1" s="1"/>
  <c r="C26" i="1"/>
  <c r="N51" i="1"/>
  <c r="N50" i="1" s="1"/>
  <c r="O286" i="1"/>
  <c r="N286" i="1"/>
  <c r="H286" i="1"/>
  <c r="H194" i="1"/>
  <c r="H51" i="1" s="1"/>
  <c r="H287" i="1" s="1"/>
  <c r="O51" i="1"/>
  <c r="O287" i="1" s="1"/>
  <c r="L230" i="1"/>
  <c r="L194" i="1" s="1"/>
  <c r="I230" i="1"/>
  <c r="I194" i="1" s="1"/>
  <c r="K286" i="1"/>
  <c r="E286" i="1"/>
  <c r="L75" i="1"/>
  <c r="L52" i="1" s="1"/>
  <c r="I75" i="1"/>
  <c r="F230" i="1"/>
  <c r="F75" i="1"/>
  <c r="K51" i="1"/>
  <c r="K50" i="1" s="1"/>
  <c r="E51" i="1"/>
  <c r="F194" i="1" l="1"/>
  <c r="C194" i="1" s="1"/>
  <c r="C230" i="1"/>
  <c r="F52" i="1"/>
  <c r="C75" i="1"/>
  <c r="O50" i="1"/>
  <c r="N287" i="1"/>
  <c r="L51" i="1"/>
  <c r="L50" i="1" s="1"/>
  <c r="F286" i="1"/>
  <c r="I286" i="1"/>
  <c r="I52" i="1"/>
  <c r="I51" i="1" s="1"/>
  <c r="I50" i="1" s="1"/>
  <c r="L286" i="1"/>
  <c r="H50" i="1"/>
  <c r="K287" i="1"/>
  <c r="E50" i="1"/>
  <c r="E287" i="1"/>
  <c r="C52" i="1" l="1"/>
  <c r="F51" i="1"/>
  <c r="F287" i="1" s="1"/>
  <c r="C286" i="1"/>
  <c r="L287" i="1"/>
  <c r="I287" i="1"/>
  <c r="M272" i="1"/>
  <c r="J272" i="1"/>
  <c r="G272" i="1"/>
  <c r="D272" i="1"/>
  <c r="F50" i="1" l="1"/>
  <c r="C50" i="1" s="1"/>
  <c r="C51" i="1"/>
  <c r="C287" i="1"/>
  <c r="M281" i="1"/>
  <c r="J281" i="1"/>
  <c r="G281" i="1"/>
  <c r="D281" i="1"/>
  <c r="M290" i="1" l="1"/>
  <c r="J290" i="1"/>
  <c r="G290" i="1"/>
  <c r="D290" i="1"/>
  <c r="M283" i="1"/>
  <c r="J283" i="1"/>
  <c r="G283" i="1"/>
  <c r="D283" i="1"/>
  <c r="M270" i="1"/>
  <c r="M269" i="1" s="1"/>
  <c r="M264" i="1"/>
  <c r="J264" i="1"/>
  <c r="G264" i="1"/>
  <c r="D264" i="1"/>
  <c r="M260" i="1"/>
  <c r="J260" i="1"/>
  <c r="G260" i="1"/>
  <c r="D260" i="1"/>
  <c r="M252" i="1"/>
  <c r="M251" i="1" s="1"/>
  <c r="J252" i="1"/>
  <c r="J251" i="1" s="1"/>
  <c r="G252" i="1"/>
  <c r="G251" i="1" s="1"/>
  <c r="D252" i="1"/>
  <c r="D251" i="1" s="1"/>
  <c r="M246" i="1"/>
  <c r="J246" i="1"/>
  <c r="G246" i="1"/>
  <c r="D246" i="1"/>
  <c r="M238" i="1"/>
  <c r="J238" i="1"/>
  <c r="G238" i="1"/>
  <c r="D238" i="1"/>
  <c r="M235" i="1"/>
  <c r="J235" i="1"/>
  <c r="G235" i="1"/>
  <c r="D235" i="1"/>
  <c r="M233" i="1"/>
  <c r="J233" i="1"/>
  <c r="G233" i="1"/>
  <c r="D233" i="1"/>
  <c r="M227" i="1"/>
  <c r="J227" i="1"/>
  <c r="G227" i="1"/>
  <c r="D227" i="1"/>
  <c r="M216" i="1"/>
  <c r="J216" i="1"/>
  <c r="G216" i="1"/>
  <c r="M205" i="1"/>
  <c r="J205" i="1"/>
  <c r="G205" i="1"/>
  <c r="D205" i="1"/>
  <c r="M198" i="1"/>
  <c r="M196" i="1" s="1"/>
  <c r="J198" i="1"/>
  <c r="G198" i="1"/>
  <c r="G196" i="1" s="1"/>
  <c r="D198" i="1"/>
  <c r="D196" i="1" s="1"/>
  <c r="M192" i="1"/>
  <c r="M191" i="1" s="1"/>
  <c r="J192" i="1"/>
  <c r="G192" i="1"/>
  <c r="G191" i="1" s="1"/>
  <c r="D192" i="1"/>
  <c r="D191" i="1" s="1"/>
  <c r="M188" i="1"/>
  <c r="J188" i="1"/>
  <c r="G188" i="1"/>
  <c r="D188" i="1"/>
  <c r="M184" i="1"/>
  <c r="J184" i="1"/>
  <c r="G184" i="1"/>
  <c r="D184" i="1"/>
  <c r="M179" i="1"/>
  <c r="J179" i="1"/>
  <c r="G179" i="1"/>
  <c r="D179" i="1"/>
  <c r="M175" i="1"/>
  <c r="J175" i="1"/>
  <c r="G175" i="1"/>
  <c r="D175" i="1"/>
  <c r="M166" i="1"/>
  <c r="M165" i="1" s="1"/>
  <c r="J166" i="1"/>
  <c r="J165" i="1" s="1"/>
  <c r="G166" i="1"/>
  <c r="G165" i="1" s="1"/>
  <c r="D166" i="1"/>
  <c r="D165" i="1" s="1"/>
  <c r="M160" i="1"/>
  <c r="J160" i="1"/>
  <c r="G160" i="1"/>
  <c r="D160" i="1"/>
  <c r="M151" i="1"/>
  <c r="J151" i="1"/>
  <c r="G151" i="1"/>
  <c r="D151" i="1"/>
  <c r="M144" i="1"/>
  <c r="J144" i="1"/>
  <c r="G144" i="1"/>
  <c r="D144" i="1"/>
  <c r="M141" i="1"/>
  <c r="J141" i="1"/>
  <c r="G141" i="1"/>
  <c r="D141" i="1"/>
  <c r="M136" i="1"/>
  <c r="J136" i="1"/>
  <c r="G136" i="1"/>
  <c r="D136" i="1"/>
  <c r="M131" i="1"/>
  <c r="J131" i="1"/>
  <c r="G131" i="1"/>
  <c r="D131" i="1"/>
  <c r="M128" i="1"/>
  <c r="J128" i="1"/>
  <c r="G128" i="1"/>
  <c r="D128" i="1"/>
  <c r="M122" i="1"/>
  <c r="J122" i="1"/>
  <c r="G122" i="1"/>
  <c r="D122" i="1"/>
  <c r="M116" i="1"/>
  <c r="J116" i="1"/>
  <c r="G116" i="1"/>
  <c r="D116" i="1"/>
  <c r="M112" i="1"/>
  <c r="J112" i="1"/>
  <c r="G112" i="1"/>
  <c r="D112" i="1"/>
  <c r="M103" i="1"/>
  <c r="J103" i="1"/>
  <c r="G103" i="1"/>
  <c r="D103" i="1"/>
  <c r="M95" i="1"/>
  <c r="J95" i="1"/>
  <c r="G95" i="1"/>
  <c r="D95" i="1"/>
  <c r="M89" i="1"/>
  <c r="J89" i="1"/>
  <c r="G89" i="1"/>
  <c r="D89" i="1"/>
  <c r="M84" i="1"/>
  <c r="J84" i="1"/>
  <c r="G84" i="1"/>
  <c r="D84" i="1"/>
  <c r="M80" i="1"/>
  <c r="J80" i="1"/>
  <c r="G80" i="1"/>
  <c r="D80" i="1"/>
  <c r="M77" i="1"/>
  <c r="J77" i="1"/>
  <c r="G77" i="1"/>
  <c r="D77" i="1"/>
  <c r="G69" i="1"/>
  <c r="G67" i="1" s="1"/>
  <c r="M69" i="1"/>
  <c r="M67" i="1" s="1"/>
  <c r="J69" i="1"/>
  <c r="J67" i="1" s="1"/>
  <c r="D69" i="1"/>
  <c r="D67" i="1" s="1"/>
  <c r="M58" i="1"/>
  <c r="J58" i="1"/>
  <c r="G58" i="1"/>
  <c r="D58" i="1"/>
  <c r="G55" i="1"/>
  <c r="M55" i="1"/>
  <c r="J55" i="1"/>
  <c r="D55" i="1"/>
  <c r="M45" i="1"/>
  <c r="J43" i="1"/>
  <c r="G43" i="1"/>
  <c r="D43" i="1"/>
  <c r="J36" i="1"/>
  <c r="J33" i="1"/>
  <c r="J31" i="1"/>
  <c r="J27" i="1"/>
  <c r="M21" i="1"/>
  <c r="J21" i="1"/>
  <c r="G21" i="1"/>
  <c r="D21" i="1"/>
  <c r="D76" i="1" l="1"/>
  <c r="D20" i="1"/>
  <c r="G76" i="1"/>
  <c r="J76" i="1"/>
  <c r="G130" i="1"/>
  <c r="J54" i="1"/>
  <c r="J53" i="1" s="1"/>
  <c r="M54" i="1"/>
  <c r="M53" i="1" s="1"/>
  <c r="D289" i="1"/>
  <c r="D288" i="1" s="1"/>
  <c r="D270" i="1"/>
  <c r="D269" i="1" s="1"/>
  <c r="D259" i="1"/>
  <c r="J204" i="1"/>
  <c r="G174" i="1"/>
  <c r="G173" i="1" s="1"/>
  <c r="M174" i="1"/>
  <c r="M173" i="1" s="1"/>
  <c r="J259" i="1"/>
  <c r="D54" i="1"/>
  <c r="D53" i="1" s="1"/>
  <c r="G259" i="1"/>
  <c r="J289" i="1"/>
  <c r="J288" i="1" s="1"/>
  <c r="J174" i="1"/>
  <c r="J173" i="1" s="1"/>
  <c r="G187" i="1"/>
  <c r="D231" i="1"/>
  <c r="M83" i="1"/>
  <c r="D187" i="1"/>
  <c r="M231" i="1"/>
  <c r="M130" i="1"/>
  <c r="M289" i="1"/>
  <c r="M288" i="1" s="1"/>
  <c r="M204" i="1"/>
  <c r="M195" i="1" s="1"/>
  <c r="M20" i="1"/>
  <c r="M259" i="1"/>
  <c r="G270" i="1"/>
  <c r="G269" i="1" s="1"/>
  <c r="G289" i="1"/>
  <c r="G288" i="1" s="1"/>
  <c r="M76" i="1"/>
  <c r="J83" i="1"/>
  <c r="J231" i="1"/>
  <c r="J270" i="1"/>
  <c r="J269" i="1" s="1"/>
  <c r="G204" i="1"/>
  <c r="G195" i="1" s="1"/>
  <c r="D130" i="1"/>
  <c r="G83" i="1"/>
  <c r="G54" i="1"/>
  <c r="G53" i="1" s="1"/>
  <c r="D216" i="1"/>
  <c r="D83" i="1"/>
  <c r="J196" i="1"/>
  <c r="J130" i="1"/>
  <c r="M187" i="1"/>
  <c r="J191" i="1"/>
  <c r="J187" i="1" s="1"/>
  <c r="G231" i="1"/>
  <c r="G20" i="1"/>
  <c r="J26" i="1"/>
  <c r="D174" i="1"/>
  <c r="G75" i="1" l="1"/>
  <c r="G52" i="1" s="1"/>
  <c r="J75" i="1"/>
  <c r="J52" i="1" s="1"/>
  <c r="M75" i="1"/>
  <c r="M52" i="1" s="1"/>
  <c r="D230" i="1"/>
  <c r="J230" i="1"/>
  <c r="M230" i="1"/>
  <c r="M194" i="1" s="1"/>
  <c r="D204" i="1"/>
  <c r="J20" i="1"/>
  <c r="D75" i="1"/>
  <c r="D173" i="1"/>
  <c r="J195" i="1"/>
  <c r="G230" i="1"/>
  <c r="M286" i="1" l="1"/>
  <c r="M51" i="1"/>
  <c r="M287" i="1" s="1"/>
  <c r="D195" i="1"/>
  <c r="D286" i="1" s="1"/>
  <c r="D52" i="1"/>
  <c r="G286" i="1"/>
  <c r="G194" i="1"/>
  <c r="G51" i="1" s="1"/>
  <c r="J194" i="1"/>
  <c r="J51" i="1" s="1"/>
  <c r="J286" i="1"/>
  <c r="M50" i="1" l="1"/>
  <c r="D194" i="1"/>
  <c r="D51" i="1" s="1"/>
  <c r="D50" i="1" s="1"/>
  <c r="J50" i="1"/>
  <c r="J287" i="1"/>
  <c r="G287" i="1"/>
  <c r="G50" i="1"/>
  <c r="D287" i="1" l="1"/>
</calcChain>
</file>

<file path=xl/sharedStrings.xml><?xml version="1.0" encoding="utf-8"?>
<sst xmlns="http://schemas.openxmlformats.org/spreadsheetml/2006/main" count="11782" uniqueCount="1388">
  <si>
    <t>Budžeta finansēta institūcija</t>
  </si>
  <si>
    <t>Reģistrācijas Nr.</t>
  </si>
  <si>
    <t>Adrese</t>
  </si>
  <si>
    <t>Funkcionālās klasifikācijas kods</t>
  </si>
  <si>
    <t>Programma</t>
  </si>
  <si>
    <t>Konta Nr.</t>
  </si>
  <si>
    <t>pamatbudžetam</t>
  </si>
  <si>
    <t>Valsts budžeta transfertiem</t>
  </si>
  <si>
    <t>projektiem</t>
  </si>
  <si>
    <t>maksas pakalpojumiem</t>
  </si>
  <si>
    <t>ziedojumiem, dāvinājumiem</t>
  </si>
  <si>
    <t>Budžeta klasifikācijas                                                         kods</t>
  </si>
  <si>
    <t>Rādītāju nosaukumi</t>
  </si>
  <si>
    <t>Kopā</t>
  </si>
  <si>
    <t>Pamatbudžets</t>
  </si>
  <si>
    <t>Maksas pakalpojumi</t>
  </si>
  <si>
    <t>Ziedojumi, dāvinājumi</t>
  </si>
  <si>
    <t>1</t>
  </si>
  <si>
    <t xml:space="preserve">  I   IEŅĒMUMI</t>
  </si>
  <si>
    <t>Ieņēmumi pavisam kopā, t.sk.:</t>
  </si>
  <si>
    <t>Atlikums gada sākumā, t.sk:</t>
  </si>
  <si>
    <t>F21010000   kasē</t>
  </si>
  <si>
    <t>F22010000 bankā</t>
  </si>
  <si>
    <t>X</t>
  </si>
  <si>
    <t>Ieņēmumi no citiem avotiem saskaņā ar noslēgtajiem līgumiem</t>
  </si>
  <si>
    <t>Maksa par izglītības pakalpojumiem</t>
  </si>
  <si>
    <t>Mācību maksa</t>
  </si>
  <si>
    <t>Ieņēmumi no vecāku maksām</t>
  </si>
  <si>
    <t>Pārējie ieņēmumi par izglītības pakalpojumiem</t>
  </si>
  <si>
    <t>Ieņēmumi par dokumentu izsniegšanu un kancelejas pakalpojumiem</t>
  </si>
  <si>
    <t>Ieņēmumi par pārējo dokumentu izsniegšanu un pārēejiem kancelejas pakalpojumiem</t>
  </si>
  <si>
    <t>Ieņēmumi par nomu un īri</t>
  </si>
  <si>
    <t>Ieņēmumi no kustamā īpašuma iznomāšanas</t>
  </si>
  <si>
    <t>Maksa par personu uzturēšanos sociālās aprūpes iestādēs</t>
  </si>
  <si>
    <t>Ieņēmumi par biļešu realizāciju</t>
  </si>
  <si>
    <t>Ieņēmumi par projektu realizāciju</t>
  </si>
  <si>
    <t>Citi ieņēmumi par maksas pakalpojumiem</t>
  </si>
  <si>
    <t>Pārējie šajā klasifikācijā iepriekš neklasificētie ieņēmumi</t>
  </si>
  <si>
    <t>Citi iepriekš neklasificētie pašu ieņēmumi</t>
  </si>
  <si>
    <t>Pārējie iepriekš neklasificētie pašu ieņēmumi</t>
  </si>
  <si>
    <t>Saņemtie ziedojumi un dāvinājumi</t>
  </si>
  <si>
    <t>Juridisku personu ziedojumi un dāvinājumi naudā</t>
  </si>
  <si>
    <t>Fizisko personu ziedojumi un dāvinājumi naudā</t>
  </si>
  <si>
    <t xml:space="preserve">  I I     IZDEVUMI</t>
  </si>
  <si>
    <t>Izdevumi pavisam kopā, t.sk.</t>
  </si>
  <si>
    <t>Izdevumi (uzturēšanas izdevumi+izdevumi kapitālieguldījumiem)</t>
  </si>
  <si>
    <t>Uzturēšanas izdevumi kopā (1000; 2000; 3000; 4000)</t>
  </si>
  <si>
    <t>Atlīdzība</t>
  </si>
  <si>
    <t xml:space="preserve">Atalgojums  </t>
  </si>
  <si>
    <t>Mēnešalga</t>
  </si>
  <si>
    <t>Deputātu mēnešalga</t>
  </si>
  <si>
    <t>Pārējo darbinieku mēnešalga (darba alga)</t>
  </si>
  <si>
    <t>Piemaksa par nakts darbu</t>
  </si>
  <si>
    <t>Samaksa par virsstundu darbu un darbu svētku dienās</t>
  </si>
  <si>
    <t>Piemaksa par darbu īpašos apstākļos, speciālās piemaksas</t>
  </si>
  <si>
    <t>Piemaksa par personisko darba ieguldījumu un darba kvalitāti</t>
  </si>
  <si>
    <t>Piemaksa par papildu darbu</t>
  </si>
  <si>
    <t>Prēmijas un naudas balvas</t>
  </si>
  <si>
    <t>Citas normatīvajos aktos noteiktās piemaksas, kas nav iepriekš klasificētas</t>
  </si>
  <si>
    <t>Atalgojums fiziskajām personām uz tiesiskās attiecības regulējošu dokumentu pamata</t>
  </si>
  <si>
    <t>Darba devēja valsts sociālās apdrošin. obligātās iemaksas</t>
  </si>
  <si>
    <t>Darba devēja pabalsti, kompensācijas un citi maksājumi</t>
  </si>
  <si>
    <t>Mācību maksas kompensācija</t>
  </si>
  <si>
    <t>Uzturdevas kompensācija</t>
  </si>
  <si>
    <t>Darba devēja izdevumi veselības, dzīvības un nelaimes gadījumu apdrošināšanai</t>
  </si>
  <si>
    <t>Preces un pakalpojumi</t>
  </si>
  <si>
    <t>Mācību, darba un dienesta komandējumi, darba braucieni</t>
  </si>
  <si>
    <t>Iekšzemes mācību, darba un dienesta komandējumi, darba braucieni</t>
  </si>
  <si>
    <t>Dienas nauda</t>
  </si>
  <si>
    <t>Pārējie komandējumu un darba braucienu izdevumi</t>
  </si>
  <si>
    <t xml:space="preserve">Ārvalstu mācību, darba un dienesta komandējumi, darba braucieni </t>
  </si>
  <si>
    <t>Pakalpojumi</t>
  </si>
  <si>
    <t>Pasta, telefona un citi sakaru pakalpojumi</t>
  </si>
  <si>
    <t>Valsts nozīmes datu pārraides tīkla pakalpojumi</t>
  </si>
  <si>
    <t>Telefona abonēšanas maksa, vietējo un tālsarunu apmaksa, interneta pakalpojumu sniedzēju apmaksa</t>
  </si>
  <si>
    <t>Mobilā telefona abonēšanas maksas un sarunu apmaksa</t>
  </si>
  <si>
    <t>Pārējie sakaru pakalpojumi</t>
  </si>
  <si>
    <t>Izdevumi par komunālajiem pakalpojumiem</t>
  </si>
  <si>
    <t>Izdevumi par ūdeni un kanalizāciju</t>
  </si>
  <si>
    <t>Izdevumi par elektroenerģiju</t>
  </si>
  <si>
    <t>Izdevumi par pārējiem komunālajiem pakalpojumiem</t>
  </si>
  <si>
    <t>Iestādes administratīvie izdevumi un ar iestādes darbības nodrošināšanu saistītie izdevumi</t>
  </si>
  <si>
    <t>Administratīvie izdevumi un sabiedriskās attiecības</t>
  </si>
  <si>
    <t>Auditoru, tulku pakalpojumi, izdevumi par iestāžu pasūtītajiem pētījumiem</t>
  </si>
  <si>
    <t>Izdevumi par transporta pakalpojumiem</t>
  </si>
  <si>
    <t>Normatīvajos aktos noteiktie darba devēja veselības izdevumi darba ņēmējiem</t>
  </si>
  <si>
    <t>Izdevumi par saņemtajiem apmācību pakalpojumiem</t>
  </si>
  <si>
    <t>Bankas komisija, pakalpojumi</t>
  </si>
  <si>
    <t xml:space="preserve">Pārējie iestādes administratīvie izdevumi </t>
  </si>
  <si>
    <t>Remontdarbi un iestāžu uzturēšanas pakalpojumi (izņemot kapitālo remontu)</t>
  </si>
  <si>
    <t>Ēku, būvju un telpu kārtējais remonts</t>
  </si>
  <si>
    <t>Transportlīdzekļu uzturēšana un remonts</t>
  </si>
  <si>
    <t>Iekārtas, inventāra un aparatūras remonts, tehniskā apkalpošana</t>
  </si>
  <si>
    <t>Nekustamā īpašuma uzturēšana</t>
  </si>
  <si>
    <t>Autoceļu un ielu pārvaldīšana un uzturēšana</t>
  </si>
  <si>
    <t>Apdrošināšanas izdevumi</t>
  </si>
  <si>
    <t>Pārējie remontdarbu un iestāžu uzturēšanas pakalpojumi</t>
  </si>
  <si>
    <t>Informācijas tehnoloģijas pakalpojumi</t>
  </si>
  <si>
    <t>Informācijas sistēmas uzturēšana</t>
  </si>
  <si>
    <t>Informācijas sistēmas licenču nomas izdevumi</t>
  </si>
  <si>
    <t>Pārējie informācijas tehnoloģiju pakalpojumi</t>
  </si>
  <si>
    <t>Īre un noma</t>
  </si>
  <si>
    <t>Ēku, telpu īre un noma</t>
  </si>
  <si>
    <t>Transportlīdzekļu noma</t>
  </si>
  <si>
    <t>Zemes noma</t>
  </si>
  <si>
    <t>Iekārtu, aparatūras un inventāra īre un noma</t>
  </si>
  <si>
    <t>Pārējā noma</t>
  </si>
  <si>
    <t>Citi pakalpojumi</t>
  </si>
  <si>
    <t>Izdevumi par tiesvedības darbiem</t>
  </si>
  <si>
    <t>Pašvaldību līdzekļi neparedzētiem gadījumiem</t>
  </si>
  <si>
    <t>Izdevumi juridiskās palīdzības sniedzējiem un zvērinātiem tiesu izpildītājiem</t>
  </si>
  <si>
    <t>Pārējie iepriekš neklasificētie pakalpojumu veidi</t>
  </si>
  <si>
    <t>Maksājumi par pašvaldību parāda apkalpošanu</t>
  </si>
  <si>
    <t>Krājumi, materiāli, energoresursi, preces, biroja preces un inventārs, kurus neuzskaita kodā 5000</t>
  </si>
  <si>
    <t>Izdevumi par precēm iestādes darbības nodrošināšanai</t>
  </si>
  <si>
    <t xml:space="preserve">Biroja preces </t>
  </si>
  <si>
    <t>Inventārs</t>
  </si>
  <si>
    <t>Spectērpi</t>
  </si>
  <si>
    <t>Kurināmais un enerģētiskie  materiāli</t>
  </si>
  <si>
    <t>Kurināmais</t>
  </si>
  <si>
    <t>Degviela</t>
  </si>
  <si>
    <t>Pārējie enerģētiskie materiāli</t>
  </si>
  <si>
    <t>Materiāli un izejvielas palīgražošanai</t>
  </si>
  <si>
    <t>Zāles, ķimikālijas, laboratorijas preces</t>
  </si>
  <si>
    <t>Medicīnas instrumenti, laboratorijas dzīvnieki un to uzturēšana</t>
  </si>
  <si>
    <t>Kārtējā remonta un iestāžu uzturēšanas materiāli</t>
  </si>
  <si>
    <t>Remontmateriāli</t>
  </si>
  <si>
    <t>Saimniecības materiāli</t>
  </si>
  <si>
    <t>Elektroiekārtu remonta un uzturēšanas materiāli</t>
  </si>
  <si>
    <t>Transportlīdzekļu uzturēšana un remontmateriāli</t>
  </si>
  <si>
    <t>Datortehnikas remonta un uzturēšanas materiāli</t>
  </si>
  <si>
    <t>Pārējās kārtējo remontu materiālu izmaksas</t>
  </si>
  <si>
    <t>Valsts un pašvaldību aprūpē un apgādē esošo personu uzturēšana</t>
  </si>
  <si>
    <t>Mīkstais inventārs</t>
  </si>
  <si>
    <t>Virtuves inventārs, trauki un galda piederumi</t>
  </si>
  <si>
    <t>Ēdināšanas izdevumi</t>
  </si>
  <si>
    <t>Formas tērpi un speciālais apģērbs</t>
  </si>
  <si>
    <t>Uzturdevas kompensācija naudā</t>
  </si>
  <si>
    <t>Apdrošināšanas izdevumi veselības, dzīvības un nelaimes gadījumu apdrošināšanai</t>
  </si>
  <si>
    <t>Pārējie valsts un pašvaldību aprūpē un apgādē esošo personu uzturēšanas izdevumi, kuri nav minēti citos koda 2360 apakškodos</t>
  </si>
  <si>
    <t>Mācību līdzekļi un materiāli</t>
  </si>
  <si>
    <t>Specifiskie materiāli un inventārs</t>
  </si>
  <si>
    <t>Munīcija</t>
  </si>
  <si>
    <t>Pārējie specifiskas lietošanas materiāli un inventārs</t>
  </si>
  <si>
    <t>Pārējās preces</t>
  </si>
  <si>
    <t>Izdevumi periodikas iegādei</t>
  </si>
  <si>
    <t>Budžeta iestāžu nodokļu, nodevu un naudas sodu maksājumi</t>
  </si>
  <si>
    <t>Budžeta iestāžu nodokļu maksājumi</t>
  </si>
  <si>
    <t>Budžeta iestāžu pievienotās vērtības nodokļa maksājumi</t>
  </si>
  <si>
    <t>Budžeta iestāžu nekustamā īpašuma nodokļa (t.sk. zemes nodokļa parāda) maksājumi budžetā</t>
  </si>
  <si>
    <t>Budžeta iestāžu dabas resursu nodokļa maksājumi</t>
  </si>
  <si>
    <t>Pārējie budžeta iestāžu pārskaitītie nodokļi un nodevas</t>
  </si>
  <si>
    <t>Budžeta iestāžu naudas sodu maksājumi</t>
  </si>
  <si>
    <t>Pakalpojumi, kurus budžeta iestādes apmaksā noteikto funkciju ietvaros, kas nav iestādes administratīvie izdevumi</t>
  </si>
  <si>
    <t>Subsīdijas un dotācijas</t>
  </si>
  <si>
    <t>Subsīdijas un dotācijas komersantiem, biedrībām un nodibinājumiem</t>
  </si>
  <si>
    <t>Valsts un pašvaldību budžeta dotācija komersantiem, biedrībām un nodibinājumiem un fiziskām personām</t>
  </si>
  <si>
    <t>Valsts un pašvaldību budžeta dotācija valsts un pašvaldību komersantiem</t>
  </si>
  <si>
    <t>Valsts un pašvaldību budžeta dotācija komersantiem, ostām un speciālajām ekonomiskajām zonām</t>
  </si>
  <si>
    <t>Valsts un pašvaldību budžeta dotācija biedrībām un nodibinājumiem</t>
  </si>
  <si>
    <t>Subsīdijas un dotācijas biedrībām un nodibinājumiem Eiropas Savienības politiku instrumentu un pārējās ārvalstu finanšu palīdzības līdzfinansētajiem projektiem (pasākumiem)</t>
  </si>
  <si>
    <t>Subsīdijas un dotācijas komersantiem, ostām un speciālajām ekonomiskajām zonām Eiropas Savienības politiku instrumentu un pārējās ārvalstu finanšu palīdzības līdzfinansētajiem projektiem (pasākumiem)</t>
  </si>
  <si>
    <t>Atmaksa komersantiem, ostām un speciālajām ekonomiskajām zonām par Eiropas Savienības politiku instrumentu un pārējās ārvalstu finanšu palīdzības projektu (pasākumu) īstenošanu</t>
  </si>
  <si>
    <t>Atmaksa biedrībām un nodibinājumiem par Eiropas Savienības politiku instrumentu un pārējās ārvalstu finanšu palīdzības projektu (pasākumu) īstenošanu</t>
  </si>
  <si>
    <t>Subsīdijas komersantiem sabiedriskā transporta pakalpojumu nodrošināšanai (par pasažieru regulārajiem pārvadājumiem)</t>
  </si>
  <si>
    <t>Produktu supsīdijas komersantiem sabiedriskā transporta pakalpojumu nodrošināšanai (par pasažieru regulārajiem pārvadājumiem)</t>
  </si>
  <si>
    <t>Citas ražošanas subsīdijas komersantiem sabiedriskā transporta pakalpojumu nodrošināšanai (par pasažieru regulārajiem pārvadājumiem)</t>
  </si>
  <si>
    <t>Procentu izdevumi</t>
  </si>
  <si>
    <t>Procentu maksājumi iekšzemes kredītiestādēm</t>
  </si>
  <si>
    <t>Procentu maksājumi iekšzemes finanšu institūcijām par aizņēmumiem un vērtspapīriem</t>
  </si>
  <si>
    <t>Budžeta iestāžu līzinga procentu maksājumi</t>
  </si>
  <si>
    <t>Pārējie procentu maksājumi</t>
  </si>
  <si>
    <t>Budžeta iestāžu procentu maksājumi Valsts kasei</t>
  </si>
  <si>
    <t>Budžeta iestāžu procenta maksājumi Valsts kasei, izņemot valsts sociālās apdrošināšanas speciālo budžetu</t>
  </si>
  <si>
    <t>Izdevumi kapitālieguldījumiem - kopā</t>
  </si>
  <si>
    <t>Pamatkapitāla veidošana</t>
  </si>
  <si>
    <t>Nemateriālie ieguldījumi</t>
  </si>
  <si>
    <t>Attīstības pasākumi un programmas</t>
  </si>
  <si>
    <t>Licences, koncesijas un patenti, preču zīmes un līdzīgas tiesības</t>
  </si>
  <si>
    <t>Datorprogrammas</t>
  </si>
  <si>
    <t>Pārējās licences, koncesijas un patenti, preču zīmes un tamlīdzīgas tiesības</t>
  </si>
  <si>
    <t>Pārējie nemateriālie ieguldījumi</t>
  </si>
  <si>
    <t>Nemateriālo ieguldījumu izveidošana</t>
  </si>
  <si>
    <t>Kapitālsabiedrību iegādes rezultātā iegūtā nemateriālā vērtība</t>
  </si>
  <si>
    <t>Pamatlīdzekļi</t>
  </si>
  <si>
    <t>Zeme, ēkas un būves</t>
  </si>
  <si>
    <t>Dzīvojamās ēkas</t>
  </si>
  <si>
    <t>Nedzīvojamās ēkas</t>
  </si>
  <si>
    <t>Transporta būves</t>
  </si>
  <si>
    <t>Zeme zem ēkām un būvēm</t>
  </si>
  <si>
    <t>Kultivētā zeme</t>
  </si>
  <si>
    <t>Atpūtai un izklaidei izmantojamā zeme</t>
  </si>
  <si>
    <t>Pārējā zeme</t>
  </si>
  <si>
    <t>Celtnes un būves</t>
  </si>
  <si>
    <t>Pārējais nekustamais īpašums</t>
  </si>
  <si>
    <t>Tehnoloģiskās iekārtas un mašīnas</t>
  </si>
  <si>
    <t>Pārējie pamatlīdzekļi</t>
  </si>
  <si>
    <t>Transportlīdzekļi</t>
  </si>
  <si>
    <t>Saimniecības pamatlīdzekļi</t>
  </si>
  <si>
    <t>Bibliotēku krājumi</t>
  </si>
  <si>
    <t>Izklaides, literārie un mākslas oriģināldarbi</t>
  </si>
  <si>
    <t>Antīkie un citi mākslas priekšmeti</t>
  </si>
  <si>
    <t>Citas vērtslietas</t>
  </si>
  <si>
    <t>Datortehnika, sakaru un cita biroja tehnika</t>
  </si>
  <si>
    <t>Pārējie iepriekš neklasificētie pamatlīdzekļi</t>
  </si>
  <si>
    <t>Pamatlīdzekļu izveidošana un nepabeigtā būvniecība</t>
  </si>
  <si>
    <t>Kapitālais remonts un rekonstrukcija</t>
  </si>
  <si>
    <t>Bioloģiskie un pazemes aktīvi</t>
  </si>
  <si>
    <t>Pārējie bioloģiskie un lauksaimniecības aktīvi</t>
  </si>
  <si>
    <t>Ilgtermiņa ieguldījumi nomātajos pamatlīdzekļos</t>
  </si>
  <si>
    <t>Sociālie pabalsti</t>
  </si>
  <si>
    <t>Pensijas un sociālie pabalsti naudā</t>
  </si>
  <si>
    <t>Valsts sociālās apdrošināšanas pabalsti naudā</t>
  </si>
  <si>
    <t>Valsts sociālie pabalsti naudā</t>
  </si>
  <si>
    <t>Pārējie valsts pabalsti un kompensācijas</t>
  </si>
  <si>
    <t>Valsts un pašvaldību nodarbinātības pabalsti naudā</t>
  </si>
  <si>
    <t>Bezdarbnieku pabalsts</t>
  </si>
  <si>
    <t>Bezdarbnieku stipendija</t>
  </si>
  <si>
    <t>Pašvaldību sociālā palīdzība iedzīvotājiem naudā</t>
  </si>
  <si>
    <t>Pabalsti veselības aprūpei naudā</t>
  </si>
  <si>
    <t>Pabalsti ēdināšanai naudā</t>
  </si>
  <si>
    <t>Pašvaldību vienreizējie pabalsti naudā ārkārtas situācijā</t>
  </si>
  <si>
    <t>Sociālās garantijas bāreņiem un audžuģimenēm naudā</t>
  </si>
  <si>
    <t>Pārējā sociālā palīdzība  naudā</t>
  </si>
  <si>
    <t>Pabalsts garantētā minimālā ienākumu līmeņa nodrošināšanai naudā</t>
  </si>
  <si>
    <t>Dzīvokļa pabalsti naudā</t>
  </si>
  <si>
    <t>Valsts un pašvaldību budžeta maksājumi</t>
  </si>
  <si>
    <t>Stipendijas</t>
  </si>
  <si>
    <t>Transporta izdevumu kompensācijas</t>
  </si>
  <si>
    <t>Ilgstošas sociālās aprūpes un sociālās rehabilitācijas institūciju veiktie maksājumi klientiem personiskiem izdevumiem no normatīvajos aktos noteiktajiem klientu ienākumiem, kas izmaksāti no valsts budžeta līdzekļiem</t>
  </si>
  <si>
    <t>Pārējie klasifikācijā neminētie no valsts un pašvaldību budžeta veiktie maksājumi iedzīvotājiem naudā</t>
  </si>
  <si>
    <t>Sociālie pabalsti natūrā</t>
  </si>
  <si>
    <t>Pabalsti ēdināšanai natūrā</t>
  </si>
  <si>
    <t>Pašvaldības vienreizējie pabalsti natūrā ārkārtas situācijā</t>
  </si>
  <si>
    <t>Atbalsta pasākumi un kompensācijas natūrā</t>
  </si>
  <si>
    <t>Dzīvokļa pabalsti natūrā</t>
  </si>
  <si>
    <t>Pārējie klasifikācijā neminētie maksājumi iedzīvotājiem natūrā un kompensācijas</t>
  </si>
  <si>
    <t>Pašvaldības pirktie sociālie pakalpojumi  iedzīvotājiem</t>
  </si>
  <si>
    <t>Samaksa par aprūpi mājās</t>
  </si>
  <si>
    <t>Samaksa par ilgstošas sociālās aprūpes un sociālās rehabilitācijas institūciju sniegtajiem pakalpojumiem</t>
  </si>
  <si>
    <t>Samaksa par pārējiem sociālajiem pakalpojumiem saskaņā ar pašvaldību saistošajiem noteikumiem</t>
  </si>
  <si>
    <t>Maksājumi iedzīvotājiem natūrā, naudas balvas, izdevumi pašvaldību brīvprātīgo iniciatīvu izpildei</t>
  </si>
  <si>
    <t>Maksājumi iedzīvotājiem natūrā</t>
  </si>
  <si>
    <t>Naudas balvas</t>
  </si>
  <si>
    <t>Izdevumi brīvprātīgo iniciatīvu izpildei</t>
  </si>
  <si>
    <t>Izsoles nodrošinājuma un citu maksājumu, kas saistīti ar dalību izsolēs, atmaksa</t>
  </si>
  <si>
    <t>Uzturēšanas izdevumu transferti, pašu resursu maksājumi, starptautiskā sadarbība</t>
  </si>
  <si>
    <t>Pašvaldību  uzturēšanas izdevumu transferti</t>
  </si>
  <si>
    <t>Pašvaldību  uzturēšanas izdevumu transferti citām pašvaldībām</t>
  </si>
  <si>
    <t>Pašvaldību uzturēšanas izdevumu iekšējie tranferti starp pašvaldības budžeta veidiem</t>
  </si>
  <si>
    <t>Pašvaldības pamatbudžeta uzturēšanas izdevumu transferts uz pašvaldības speciālo budžetu</t>
  </si>
  <si>
    <t>Pašvaldības speciālā budžeta uzturēšanas izdevumu transferts uz pašvaldības pamatbudžetu</t>
  </si>
  <si>
    <t>Pašvaldības  uzturēšanas izdevumu transferti uz valsts budžetu</t>
  </si>
  <si>
    <t>Pašvaldību atmaksa valsts budžetam par iepriekšējos gados saņemto, bet neizlietoto valsts budžeta transfertu uzturēšanas izdevumiem</t>
  </si>
  <si>
    <t>Pašvaldību atmaksa valsts budžetam par iepriekšējos gados saņemtajiem valsts budžeta transfertiem uzturēšanas izdevumiem Eiropas Savienības politiku instrumentu un pārējās ārvalstu finanšu palīdzības līdzfinansētajos projektos (pasākumos)</t>
  </si>
  <si>
    <t>Pašvaldības iemaksa pašvaldību finanšu izlīdzināšanas fondā</t>
  </si>
  <si>
    <t>Atlikums perioda beigās bankā, t.sk</t>
  </si>
  <si>
    <t>F22 01 00 00</t>
  </si>
  <si>
    <t>kases apgrozības līdzekļi</t>
  </si>
  <si>
    <t>F22 01 00 20</t>
  </si>
  <si>
    <t>atgriežamie līdzekļi pašvaldības budžetam</t>
  </si>
  <si>
    <t>Kontrolsumma</t>
  </si>
  <si>
    <t>Ieņēmumu pārsniegums (+) vai deficīts (-)</t>
  </si>
  <si>
    <t>Finansēšana</t>
  </si>
  <si>
    <t>F21 01 00 00</t>
  </si>
  <si>
    <t>Naudas līdzekļi</t>
  </si>
  <si>
    <t>F40 02 00 00</t>
  </si>
  <si>
    <t>Aizņēmumi</t>
  </si>
  <si>
    <t>F40 12 00 10</t>
  </si>
  <si>
    <t>Saņemtie īstermiņa aizņēmumi</t>
  </si>
  <si>
    <t>F40 12 00 20</t>
  </si>
  <si>
    <t>Saņemto īstermiņu aizņēmumu atmaksa</t>
  </si>
  <si>
    <t>F40 22 00 10</t>
  </si>
  <si>
    <t>Saņemtie vidēja termiņa aizņēmumi</t>
  </si>
  <si>
    <t>F40 22 00 20</t>
  </si>
  <si>
    <t>Saņemto vidēja termiņa aizņēmumu atmaksa</t>
  </si>
  <si>
    <t>F40 32 00 10</t>
  </si>
  <si>
    <t>Saņemtie ilgtermiņa aizņēmumi</t>
  </si>
  <si>
    <t>F40 32 00 20</t>
  </si>
  <si>
    <t>Saņemto ilgtermiņa aizņēmumu atmaksa</t>
  </si>
  <si>
    <t>F40 01 00 00</t>
  </si>
  <si>
    <t>Aizdevumi</t>
  </si>
  <si>
    <t>F55 01 00 00</t>
  </si>
  <si>
    <t>Akcijas un cita līdzdalība komersantu pašu kapitālā neskaitot kopieguldījuma fonda akcijas</t>
  </si>
  <si>
    <t>Starptautiskā sadarbība</t>
  </si>
  <si>
    <t>Pārējie pārskaitījumi ārvalstīm</t>
  </si>
  <si>
    <t>Subsīdijas un dotācijas komersantiem, biedrībām un nodibinājumiem, ostām un speciālajām ekonomiskajām zonām Eiropas Savienības politiku instrumentu un pārējās ārvalstu finanšu palīdzības līdzfinansēto projektu un (vai) pasākumu ietvaros</t>
  </si>
  <si>
    <t>Sociālās garantijas bāreņiem un audžuģimenēm natūrā</t>
  </si>
  <si>
    <t>Pārējā sociālā palīdzība  natūrā</t>
  </si>
  <si>
    <t>Izdevumi par siltumenerģiju, tai skaitā apkuri</t>
  </si>
  <si>
    <t>Ar brīvprātīgā darba veikšanu saistītie izdevumi</t>
  </si>
  <si>
    <t>Izdevumi par precēm iestādes administratīvās darbības nodrošināšanai un sabiedrisko attiecību īstenošanai</t>
  </si>
  <si>
    <t>Pašvaldības un tās iestāžu savstarpējie uzturēšanas izdevumu transferti</t>
  </si>
  <si>
    <t>IEŅĒMUMU UN IZDEVUMU TĀME 2018.GADAM</t>
  </si>
  <si>
    <t>Izdevumu tāme 2018.gadam</t>
  </si>
  <si>
    <t>Piemaksas, prēmijas un naudas balvas</t>
  </si>
  <si>
    <t>Darba devēja valsts soc. apdroš. obl. iemaksas, pabalsti un kompensācijas</t>
  </si>
  <si>
    <t>Darba devēja pabalsti un kompensācijas, no kuriem aprēķina iedzīvotāju ienākuma nodokli un valsts soc. apdroš. obl. iemaksas</t>
  </si>
  <si>
    <t>Darba devēja pabalsti un kompensācijas, no kā neaprēķina iedzīvotāju ienākuma nodokli un valsts soc. apdroš. obl. Iemaksas</t>
  </si>
  <si>
    <t>Izdevumi par atkritumu savākšanu, izvešanu no apdzīvotām vietām un teritorijām ārpus apdzīvotām vietām un atkritumu utilizāciju</t>
  </si>
  <si>
    <t>Profesionālās darbības civiltiesiskās atbildības apdrošināšanas izdevumi</t>
  </si>
  <si>
    <t>Maksājumi par saņemtajiem finanšu pakalpojumiem</t>
  </si>
  <si>
    <t>Zāles, ķimikālijas, laboratorijas preces, medicīniskās ierīces, medicīniskie instrumenti, laboratorijas dzīvnieki un to uzturēšana</t>
  </si>
  <si>
    <t>Pašvaldību sociālā palīdzība iedzīvotājiem natūrā</t>
  </si>
  <si>
    <t>Pašvaldības un tās iestāžu savstarpējie transferti</t>
  </si>
  <si>
    <t>Ieņēmumi no iestāžu sniegtajiem maksas pakalpojumiem un citi pašu ieņēmumi</t>
  </si>
  <si>
    <t>Ieņēmumi par telpu nomu</t>
  </si>
  <si>
    <t>Ieņēmumi par pārējiem sniegtajiem maksas pakalpojumiem</t>
  </si>
  <si>
    <t>Valsts un citu pašvaldību (iestāžu) budžeta transferti</t>
  </si>
  <si>
    <t>Pašvaldību uzturēšanas izdevumu transferti (izņemot atmaksas) uz valsts budžetu</t>
  </si>
  <si>
    <t>Pārējie iepriekš neklasificētie īpašiem mērķiem noteiktie ieņēmumi</t>
  </si>
  <si>
    <t>Pamatbudžets pirms priekšlikumiem</t>
  </si>
  <si>
    <t>Priekšlikumi izmaiņām pamatbudž. (+/-)</t>
  </si>
  <si>
    <t>Valsts un citu pašvaldību (iestāžu) budžeta transferti pirms priekšlikumiem</t>
  </si>
  <si>
    <t>Maksas pakalpojumi pirms priekšlikumiem</t>
  </si>
  <si>
    <t>Ziedojumi, dāvinājumi pirms priekšlikumiem</t>
  </si>
  <si>
    <t>Priekšlikumi izmaiņām ziedojumi, dāvinājumi (+/-)</t>
  </si>
  <si>
    <t>Priekšlikumi izmaiņām maksas pakalpojumi (+/-)</t>
  </si>
  <si>
    <t>Finanšu līdzekļu nepieciešamības pamatojums, aprēķini, atšifrējumi, ekonomijas vai samazinājuma iemesli</t>
  </si>
  <si>
    <t>Priekšlikumi izmaiņām Valsts u.c. pašvaldību (iestāžu) budž.transf. (+/-)</t>
  </si>
  <si>
    <t>Jūrmalas pilsētas muzejs</t>
  </si>
  <si>
    <t>90000056408</t>
  </si>
  <si>
    <t>Tirgoņu iela 29, Jūrmala, LV-2015</t>
  </si>
  <si>
    <t>08.620</t>
  </si>
  <si>
    <t>Pilsētas kultūras un atpūtas pasākumi</t>
  </si>
  <si>
    <t>LV07PARX0002484572029</t>
  </si>
  <si>
    <t>LV31PARX0002484577029</t>
  </si>
  <si>
    <t>LV65PARX0002484576029</t>
  </si>
  <si>
    <t>Tāme Nr.08.6.2.</t>
  </si>
  <si>
    <t>Līdzekļu ekonomija, izvēlēts izdevīgāks piedāvājums par izstādes bukleta druku</t>
  </si>
  <si>
    <t>No Igaunijas muzeja divu deponēto mākslas darbu pārvadājumu un eksponēšanas apdrošināšana</t>
  </si>
  <si>
    <r>
      <rPr>
        <b/>
        <sz val="9"/>
        <rFont val="Times New Roman"/>
        <family val="1"/>
        <charset val="186"/>
      </rPr>
      <t>25.pielikums</t>
    </r>
    <r>
      <rPr>
        <sz val="9"/>
        <rFont val="Times New Roman"/>
        <family val="1"/>
        <charset val="186"/>
      </rPr>
      <t xml:space="preserve"> Jūrmalas pilsētas domes</t>
    </r>
  </si>
  <si>
    <t>2017.gada 19.decembra saistošajiem noteikumiem Nr.39</t>
  </si>
  <si>
    <t>2018.gada budžeta projekta atšifrējums pa programmām un budžeta veidiem</t>
  </si>
  <si>
    <t>Struktūrvienība:</t>
  </si>
  <si>
    <t>Jūrmalas brīvdabas muzejs</t>
  </si>
  <si>
    <t>Programma:</t>
  </si>
  <si>
    <t>Funkcionālās klasifikācijas kods:</t>
  </si>
  <si>
    <t>Nr.</t>
  </si>
  <si>
    <t>Pasākums/ aktivitāte/ projekts/ pakalpojuma nosaukums/ objekts</t>
  </si>
  <si>
    <t>Ekonomiskās klasifikācijas kodi</t>
  </si>
  <si>
    <t>2018.gada budžets pirms priekšlikumiem</t>
  </si>
  <si>
    <t>Priekšlikumi izmaiņām (+/-)</t>
  </si>
  <si>
    <t>2018.gada budžets apstiprināts pēc izmaiņām</t>
  </si>
  <si>
    <t xml:space="preserve">Attīstības plānošanas dokumenta nosaukums/ Rīcības virziens un aktiv.numurs* </t>
  </si>
  <si>
    <t>pamatbudžets</t>
  </si>
  <si>
    <t>maksas pakalpojumi</t>
  </si>
  <si>
    <t>KOPĀ:</t>
  </si>
  <si>
    <t>Ceturtdiena - zivju diena</t>
  </si>
  <si>
    <t>Vīna svētki zvejnieka sētā</t>
  </si>
  <si>
    <t>Aspazijas māja</t>
  </si>
  <si>
    <t>Dzejas dienas</t>
  </si>
  <si>
    <t>JPAP_R3.3.1._191   JPAP_R3.3.1._199  JPKAP_U2.1._P2.2.2.  JPKAP_U3.3._P3.3.3.</t>
  </si>
  <si>
    <t xml:space="preserve">Izstādes (Noformēšana, reklāma un atklāšana) </t>
  </si>
  <si>
    <t>JPAP_R3.3.1._191  JPAP_R3.3.1._199  JPKAP_U2.1._P2.2.2.  JPKAP_U3.3._P3.3.3.   JPKAP_U3.3._P3.3.4.</t>
  </si>
  <si>
    <t>Aspazijas dzimšanas dienas pasākums</t>
  </si>
  <si>
    <t>Starptautiskā Muzejsu naksts</t>
  </si>
  <si>
    <t>JPAP_R3.3.1._191   JPAP_R3.3.1._199  JPKAP_U3.2._P3.2.3.</t>
  </si>
  <si>
    <t>Elzas diena</t>
  </si>
  <si>
    <t>JPAP_R3.3.1._191   JPAP_R3.3.1._199  JPKAP_U2.2._P2.2.2. JPKAP_U3.2._P3.2.3.</t>
  </si>
  <si>
    <t>Tikšanās ar radošām personībām pasākumu ciklā "Kafija ar ASPAZIJU"</t>
  </si>
  <si>
    <t>JPAP_R3.3.1._191   JPAP_R3.3.1._199  JPKAP_U1.3._P1.3.6.  JPKAP_U3.2._P3.2.3.</t>
  </si>
  <si>
    <t>Pasākumu cikls "Jauns cilvēks pēkšņi raksta"</t>
  </si>
  <si>
    <t>Kultūrvēsturiska izstāde "Ceļā uz Latvijas valsti"</t>
  </si>
  <si>
    <t>JPAP_R3.3.1._191   JPAP_R3.3.1._199  JPKAP_U2.2._P2.2.1.  JPKAP_U2.2._P2.2.2.</t>
  </si>
  <si>
    <t>Starptautiskā muzeju nakts</t>
  </si>
  <si>
    <t>Starptautiskā jūras ainavu izstāde "Marina"</t>
  </si>
  <si>
    <t xml:space="preserve">JPAP_R3.3.1._191  JPAP_R3.3.1._192 JPAP_R3.3.1._199  JPKAP_U2.1._P2.1.3.  JPKAP_U2.3._P2.3.1.  </t>
  </si>
  <si>
    <t>Kultūras projekts "Bērnu gada balva mākslā "Lielā zemene""</t>
  </si>
  <si>
    <t>JPAP_R3.3.1._191  JPAP_R3.3.1._192 JPAP_R3.3.1._199   JPKAP_U3.2_P3.2.4.</t>
  </si>
  <si>
    <t>Materiālu iegāde muzejpedagoģiskām programmām</t>
  </si>
  <si>
    <t>JPAP_R3.3.1._191  JPAP_R3.3.1._192 JPAP_R3.3.1._199  JPKAP_U1.3._P1.3.6. JPKAP_U3.2_P3.2.4.</t>
  </si>
  <si>
    <t>Muzeja mākslas krājuma izstādes</t>
  </si>
  <si>
    <t>JPAP_R3.3.1._191  JPAP_R3.3.1._192 JPAP_R3.3.1._199 JPKAP_U2.2._P2.2.1.   JPKAP_U3.2._P3.2.1.  JPKAP_U3.2._P3.2.2.</t>
  </si>
  <si>
    <t>Pārējo mākslas izstāžu iekārtošanas, noformēšanas, atklāšanas un reklāmas pasākumi</t>
  </si>
  <si>
    <t xml:space="preserve">JPAP_R3.3.1._191  JPAP_R3.3.1._192 JPAP_R3.3.1._193 JPAP_R3.3.1._199  JPKAP_U2.1._P2.1.3. </t>
  </si>
  <si>
    <t>Priekšmetu iepirkumi muzeja kolekciju papildināšanai</t>
  </si>
  <si>
    <t xml:space="preserve">JPAP_R3.3.1._191  JPAP_R3.3.1._192 JPAP_R3.3.1._199  JPKAP_U3.2._P3.2.1. </t>
  </si>
  <si>
    <t>Muzeja priekšmetu restaurācija</t>
  </si>
  <si>
    <t>Dažādu kopiju izgatavošana izstāžu un muzeja krājuma vajadzībām</t>
  </si>
  <si>
    <t>JPAP_R3.3.1._191  JPAP_R3.3.1._192 JPAP_R3.3.1._199  JPKAP_U1.3._P1.3.6. JPKAP_U3.2_P3.2.3.</t>
  </si>
  <si>
    <t>Pasākums “Esmu Jūrmalas muzeju eksperts”</t>
  </si>
  <si>
    <t>JPAP_R3.3.1._191  JPAP_R3.3.1._199   JPKAP_U3.2_P3.2.4.</t>
  </si>
  <si>
    <t>Muzejpedagoģiskā programma "Tēja ielas garumā"</t>
  </si>
  <si>
    <t>JPAP_R3.3.1._191  JPAP_R3.3.1._192 JPAP_R3.3.1._199  JPKAP_U1.3._P1.3.6. JPKAP_U2.2_P2.2.1. JPKAP_U3.3._P3.3.3.</t>
  </si>
  <si>
    <t>Valdis Bušs. Izstādes buklets</t>
  </si>
  <si>
    <t>JPAP_R3.3.1._193
JPAP_R3.3.1._199
JPKAP_U2.3._P2.3.1</t>
  </si>
  <si>
    <t>Bulduru Izstāžu nams</t>
  </si>
  <si>
    <t xml:space="preserve">Mākslas dienas </t>
  </si>
  <si>
    <t xml:space="preserve">JPAP_R3.3.1._191 JPKAP_U1.3._U1.3.6.; JPKAP_U1.3._U1.3.7.; </t>
  </si>
  <si>
    <t>2</t>
  </si>
  <si>
    <t>Muzeju nakts</t>
  </si>
  <si>
    <t xml:space="preserve">JPAP_R3.3.1._191
JPAP_R3.3.1._199
 JPKAP_U1.3._U1.3.6. JPKAP_U1.3._U1.3.7.
JPKAP_U3.2_P3.2.3 </t>
  </si>
  <si>
    <t>3</t>
  </si>
  <si>
    <t>Mākslas projekts - konkurss-izstāde ''JĀ/Neatkarība''</t>
  </si>
  <si>
    <t>JPAP_R3.3.1._191 JPKAP_U1.3._U1.3.6; JPKAP_U1.3._U1.3.7</t>
  </si>
  <si>
    <t>4</t>
  </si>
  <si>
    <t>Mākslas izstādes</t>
  </si>
  <si>
    <t>JPAP_R3.3.1._191 
JPAP_R3.3.1._193
JPKAP_U2.1_P2.1.1</t>
  </si>
  <si>
    <t>5</t>
  </si>
  <si>
    <t>Projekti/pasākumi Latvijas simtgadei</t>
  </si>
  <si>
    <t>JPAP_R3.3.1._191 JPKAP_U4.3_P4.3.3
JPKAP_2.1_P2.1.1</t>
  </si>
  <si>
    <t>2279</t>
  </si>
  <si>
    <t>6</t>
  </si>
  <si>
    <t xml:space="preserve">Tipogrāfijas pakalpojumi </t>
  </si>
  <si>
    <t>JPAP_R3.3.1._191 JPKAP_U4.1._P4.1.4.;  JPKAP_U4.3._P4.3.3.</t>
  </si>
  <si>
    <t>Stratēģiskā dokumenta nosaukums; stratēģiskā dokumenta kodu atšifrējums:</t>
  </si>
  <si>
    <t>*Jūrmalas pilsētas attīstības programmas 2014.-2020.gadam (JPAP)</t>
  </si>
  <si>
    <t>Rīcības virziens R1.7.1. Kultūras tūrisma piedāvājuma attīstība</t>
  </si>
  <si>
    <t>Aktivitātes Nr. 42.  Jaunu kultūras tūrisma produktu attīstība.</t>
  </si>
  <si>
    <t>Rīcības virziens R1.10.1. Partnerattiecību veidošana ar starptautiskām organizācijām un institūcijām, sadraudzības pilsētām, citām pašvaldībām Latvijā un ārpus tās</t>
  </si>
  <si>
    <t>Aktivitātes Nr. 57  Sadarbības projekti ar Jūrmalas sadraudzības pilsētām</t>
  </si>
  <si>
    <t>Rīcības virziens  R3.3.1. Pilsētas kultūras iestāžu un muzeju darbības pilnveide</t>
  </si>
  <si>
    <t>Aktivitātes Nr. 191  Daudzveidīgu kultūras pasākumu pieejamība Jūrmalas iedzīvotājiem Jūrmalas pilsētā</t>
  </si>
  <si>
    <t>Aktivitātes Nr. 192 Jūrmalas kultūras iestāžu ēku remonts un būvniecība, teritoriju labiekārtošana un materiāltehniskais nodrošinājums</t>
  </si>
  <si>
    <t>Aktivitātes Nr. 193 Jūrmalas kā kultūras un mākslas pilsētas identitātes un konkurentspējas nostiprināšana</t>
  </si>
  <si>
    <t>Aktivitātes Nr. 198 Zvejniecības amatu kultūras mantojuma saglabāšana</t>
  </si>
  <si>
    <t>Aktivitātes Nr. 199 Jūrmalas muzeju popularizēšana</t>
  </si>
  <si>
    <t>Aktivitātes Nr. 200 Jūrmalas brīvdabas muzeja attīstība.</t>
  </si>
  <si>
    <t>**Jūrmalas pilsētas kultūrvides attīstības plāna 2017.-2020.gadam (JPKAP)</t>
  </si>
  <si>
    <t>Uzdevums U1.3. Nodrošināt mūžizglītības un radošuma attīstīšanas iespējas jūrmalniekiem</t>
  </si>
  <si>
    <t>Pasākuma Nr. P1.3.6. Kultūrizglītojošu pasākumu veidošana ģimenēm, bērniem un jauniešiem, senioriem.</t>
  </si>
  <si>
    <t>Pasākuma Nr.U1.3.7. Interaktīvu līdzdalības formu attīstība kultūras pasākumos.</t>
  </si>
  <si>
    <t xml:space="preserve">Uzdevums U.2.1. Rīkot kvalitatīvas un daudzveidīgas kultūras norises konkrētiem auditorijas segmentiem (jūrmalniekiem, vietēja mēroga un starptautiskiem tūristiem) katrā sezonā): </t>
  </si>
  <si>
    <t>Pasākuma Nr. P2.1.1.Nodrošināt dažādu mērķauditorijas segmentu vajadzībām atbilstošas profesionālās mākslas pieejamību Jūrmalā.</t>
  </si>
  <si>
    <t>Pasākuma Nr. P2.1.3. Jūrmalu kā kūrortpilsētu pozicionējošu ikgadēju profesionālās mākslas festivālu un pasākumu rīkošana vai līdzfinansēšana.</t>
  </si>
  <si>
    <t>Uzdevums U2.2. Nostiprināt Jūrmalas kā kultūras un mākslas pilsētas identitāti un konkurētspēju</t>
  </si>
  <si>
    <t>Pasākuma Nr. P2.2.1. Valsts svētku un atceres dienu rīkošana pilsētas iedzīvotājiem un viesiem, tai skaitā Latvijai-100 atzīmēšana.</t>
  </si>
  <si>
    <t>Pasākuma Nr. P2.2.2. Jūrmalas kā Aspazijas un Raiņa pilsētas tēla nostiprināšana.</t>
  </si>
  <si>
    <t>Uzdevums U2.3. Attīstīt starptautisko sadarbību, popularizējot Jūrmalu kā Baltijas lielāko kūrortpilsētu ar kvalitatīvu kultūras piedāvājumu</t>
  </si>
  <si>
    <t>Pasākuma Nr. P2.3.1.Kultūras sadarbības attīstīšana ar Jūrmalas sadraudzības pilsētām un citiem starptautiskiem partneriem.</t>
  </si>
  <si>
    <t>Uzdevums U3.2. Palielināt pilsētas muzeju lomu kultūrvēsturiskā mantojuma mūsdienīgā interpretācijā</t>
  </si>
  <si>
    <t>Pasākuma Nr. P3.2.2. Muzeju krājuma pieejamības veicināšana, veicot krājuma digitalizāciju, izstāžu un tematisku izdevumu veidošana.</t>
  </si>
  <si>
    <t xml:space="preserve">Pasākuma Nr. P3.2.3. Jūrmalas pašvaldības muzeju rīkotie tematiskie pasākumi, izstādes auditorijas paplašināšanai. </t>
  </si>
  <si>
    <t>Pasākuma Nr. P3.2.4. Jūrmalas pilsētas muzeju sadarbības ar izglītības iestādēm un muzejpedagoģiskā darba attīstīšana.</t>
  </si>
  <si>
    <t>Uzdevums U3.3. Izstrādāt mantojumā balstītus kultūrtūrisma produktus un pakalpojumus</t>
  </si>
  <si>
    <t>Pasākuma Nr. P3.3.2. Amatu prasmju apguves darbnīca Jūrmalas brīvdabas muzejā.</t>
  </si>
  <si>
    <t>Pasākuma Nr. P3.3.4.Koka arhitektūras kultūrvēsturiskā mantojuma popularizēšana</t>
  </si>
  <si>
    <t>Uzdevums - U4.1.Attīstīt sadarbību starp dažādām pašvaldības kultūras un citām iestādēm, ģeogrāfiski līdzsvarotā kultūras piedāvājuma veidošanā un pieejamības veicināšanā.</t>
  </si>
  <si>
    <t>Pasākuma Nr. P4.1.4. Informācijas nodrošināšana par apkaimju kultūras pasākumu norises vietām un pasākumiem.</t>
  </si>
  <si>
    <t>Uzdevums - U4.3.: Nodrošināt informācijas pieejamību atbilstoši kultūras auditorijas vajadzībām.</t>
  </si>
  <si>
    <t>Pasākuma Nr. P4.3.3. Kultūras pasākumu reklāmas un mārketinga materiālu izdošana.</t>
  </si>
  <si>
    <t>Tāme Nr.04.1.7.</t>
  </si>
  <si>
    <t>Jūrmalas pilsētas dome</t>
  </si>
  <si>
    <t>90000056357</t>
  </si>
  <si>
    <t>Jūrmala, Jomas iela 1/5</t>
  </si>
  <si>
    <t>04.900</t>
  </si>
  <si>
    <t>Pilsētas ekonomiskās attīstības pasākumi</t>
  </si>
  <si>
    <t>LV84PARX0002484572001</t>
  </si>
  <si>
    <r>
      <rPr>
        <b/>
        <sz val="9"/>
        <rFont val="Times New Roman"/>
        <family val="1"/>
        <charset val="186"/>
      </rPr>
      <t>22.pielikums</t>
    </r>
    <r>
      <rPr>
        <sz val="9"/>
        <rFont val="Times New Roman"/>
        <family val="1"/>
        <charset val="186"/>
      </rPr>
      <t xml:space="preserve"> Jūrmalas pilsētas domes</t>
    </r>
  </si>
  <si>
    <t xml:space="preserve">2018.gada budžeta atšifrējums pa programmām </t>
  </si>
  <si>
    <t>Uzņēmējdarbības attīstības nodaļa</t>
  </si>
  <si>
    <t>Sabiedriskā transporta organizēšanas pasākumi</t>
  </si>
  <si>
    <t>04.510</t>
  </si>
  <si>
    <t>KOPĀ</t>
  </si>
  <si>
    <t>Braukšanas maksas atlaides un zaudējumu kompensēšana Jūrmalas pilsētas maršrutu tīkla pilsētas nozīmes maršrutos</t>
  </si>
  <si>
    <t>JPAP_R2.3.1._74</t>
  </si>
  <si>
    <t>Produktu subsīdijas komersantiem sabiedriskā transporta pakalpojumu nodrošināšanai (par pasažieru regulārajiem pārvadājumiem)</t>
  </si>
  <si>
    <t>Audits (SIA "Jūrmalas autobusu satiksme")</t>
  </si>
  <si>
    <t>Licenču kartīšu pasūtīšana</t>
  </si>
  <si>
    <t>Jūrmalas kartes ieviešana</t>
  </si>
  <si>
    <t>JPAP_R3.1.5._139</t>
  </si>
  <si>
    <t>Sabiedriskā transporta kontrole</t>
  </si>
  <si>
    <t>Karšu shēmas un kustību sarakstu izstrāde</t>
  </si>
  <si>
    <t>Uzņēmējdarbības attīstības veicināšana</t>
  </si>
  <si>
    <t>JPAP_R3.7.1._228 JPAP_R3.7.1._229
JPAP_R3.7.3._234
JPAP_R3.7.3._235
JPTARP_R1.1._P.1.1.2.</t>
  </si>
  <si>
    <t>Nodarbinātības veicināšanas pasākumu organizēšana</t>
  </si>
  <si>
    <t>JPAP_R3.7.3._235</t>
  </si>
  <si>
    <t>Telpu noma biznesa inkubatora darbības nodrošināšanai</t>
  </si>
  <si>
    <t>JPAP_R3.7.1._229</t>
  </si>
  <si>
    <t>Transporta pakalpojumi</t>
  </si>
  <si>
    <t>JPAP_ R3.7.2._230    JPAP_ R3.7.3._235</t>
  </si>
  <si>
    <t>Daudzfunkcionāla dabas tūrisma centra jaunbūve un meža parka labiekārtojums Ķemeros</t>
  </si>
  <si>
    <t>JPAP_R1.6.1._21</t>
  </si>
  <si>
    <t>Dzintaru koncertzāles attīstība</t>
  </si>
  <si>
    <t>JPAP_R3.3.1._192</t>
  </si>
  <si>
    <t>9.Starptautisko doktorantu vasaras skolas pasākums ''Kultūras mantojums kvalitatīvai cilvēka izglītībai''</t>
  </si>
  <si>
    <t>Līgo pasākums JCI Eiropa 2018 starptautiskās konferences viesiem</t>
  </si>
  <si>
    <t>Finansējums nepieciešams līguma slēgšanai ar komersantu.</t>
  </si>
  <si>
    <t>JPAP_R1.9.1_49</t>
  </si>
  <si>
    <t>* Informatīvi -</t>
  </si>
  <si>
    <t>Attīstības plānošanas dokumenta nosaukums un rīcības virzienu atšifrējums.</t>
  </si>
  <si>
    <t>Jūrmalas pilsētas attīstības programma 2014.-2020.gadam (JPAP):</t>
  </si>
  <si>
    <t>P1.6 - Aktīvā un dabas tūrisma attīstība</t>
  </si>
  <si>
    <t>Rīcības virziens: R1.6.1 - Dabas tūrisma infrastruktūras attīstība</t>
  </si>
  <si>
    <t>Aktivitāte: Nr.21. Daudzfunkcionālā, interaktīva dabas tūrisma objekta izveide Ķemeros</t>
  </si>
  <si>
    <t>P1.9. - Kūrorta un tikšanās vietas tēla veidošana</t>
  </si>
  <si>
    <t>Rīcības virziens R1.9.1.: Jūrmalas kā kūrorta un tikšanās vietas tēla veidošana</t>
  </si>
  <si>
    <t>Aktivitāe: Nr.49. Jūrmala Jūrmalas kā konferenču un tikšanās vietas popularizēšana nozares speciālistu vidē</t>
  </si>
  <si>
    <t>P2.3 - Sabiedriskā transporta sistēmas attīstība</t>
  </si>
  <si>
    <t>Rīcības virziens: R2.3.1 - Racionālas sabiedriskā transporta sistēmas attīstība</t>
  </si>
  <si>
    <t>Aktivitāte: Nr.74. Sabiedriskā transporta attīstība Jūrmalā</t>
  </si>
  <si>
    <t>P3.1 - Uz nākotni orientēta pilsētas pārvaldība, kas atbalsta pilsonisko iniciatīvu</t>
  </si>
  <si>
    <t>Rīcības virziens: R3.1.1 - Pilsētas attīstības plānošana</t>
  </si>
  <si>
    <t>Aktivitāte: Nr.118. Iedzīvotāju un uzņēmēju aptauju veikšana</t>
  </si>
  <si>
    <t>Rīcības virziens: R3.1.5. Pilsētas pārvaldības infrastruktūras pilnveide</t>
  </si>
  <si>
    <t xml:space="preserve">                         </t>
  </si>
  <si>
    <t>Aktivitāte: Nr.139. Jūrmalas kartes ieviešana</t>
  </si>
  <si>
    <t>P3.3 - Daudzveidīgas kultūras un sporta vide</t>
  </si>
  <si>
    <t>Rīcības virziens: R3.3.1 - Pilsētas kultūras iestāžu un muzeju darbības pilnveide</t>
  </si>
  <si>
    <t>Aktivitāte: Nr.192. Jūrmalas kultūras iestāžu ēku remonts un būvniecība, teritoriju labiekārtošana un materiāltejniskai nodrošinājums</t>
  </si>
  <si>
    <t>P3.7 - Atbalsts uzņēmējdarbības iniciatīvām un uzņēmēju sadarbības veicināšana</t>
  </si>
  <si>
    <t>Rīcības virziens: R3.7.1 - Pašvaldības uzņēmējdarbības atbalsta politikas plānošana un attīstība</t>
  </si>
  <si>
    <t>Aktivitāte: Nr.228. Uzņēmējdarbības atbalsta veicināšana</t>
  </si>
  <si>
    <t>Aktivitāte: Nr.229. Veicināt esošo uzņēmumu attīstību un jaunu uzņēmumu rašanos</t>
  </si>
  <si>
    <t>Rīcības virziens: R3.7.2 - Vietējās uzņēmējdarbības atbalsta infrastruktūras attīstība</t>
  </si>
  <si>
    <t>Aktivitāte: Nr.230. Uzņēmējdarbības veicināšana</t>
  </si>
  <si>
    <t>Rīcības virziens: R3.7.3 - Uzņēmumu izveides, darbības un sadarbības motivācija</t>
  </si>
  <si>
    <t>Aktivitāte: Nr.234. Uzņēmējdarbības motivācijas veicināšana</t>
  </si>
  <si>
    <t>Aktivitāte: Nr.235. Skolu iesaiste un Jūrmalas pilsētas iedzīvotāju, t.sk., izglītojamo, intereses veicināšana par uzņēmējdarbību un nodarbinātību</t>
  </si>
  <si>
    <t>Jūrmalas pilsētas tūrisma attīstības rīcības plāns 2018.-2020.gadam (JPTARP):</t>
  </si>
  <si>
    <t>R1.1.-Atraktīvu piesaistes objektu izveide ar augustu tūristu piesaistes potenciālu</t>
  </si>
  <si>
    <t>P.1.1.2.-Līdzfinansējuma projektu konkurss inovatīvum radošu tūrisma prduktu izveides veicināšanai</t>
  </si>
  <si>
    <t>R4.2.-Profesionālā darbaspēka piesaistes veicināšana</t>
  </si>
  <si>
    <t>P.4.2.3.-Kompetenču pilnveidošanas atbalsts jauniešiem viesmīlības un apkalpošanas jomā</t>
  </si>
  <si>
    <t>JPAP_R1.9.1._49</t>
  </si>
  <si>
    <t>Tāme Nr.01.2.3.</t>
  </si>
  <si>
    <t>Pašvaldības pamatbudžets</t>
  </si>
  <si>
    <t>Jomas iela 1/5, Jūrmala</t>
  </si>
  <si>
    <t>01.890</t>
  </si>
  <si>
    <t>Izdevumi neparedzētiem gadījumiem</t>
  </si>
  <si>
    <t>Pašvaldības budžeta kopējie izdevumu konti</t>
  </si>
  <si>
    <t>un popularizēšana.</t>
  </si>
  <si>
    <t xml:space="preserve">Pasākuma Nr. P3.2.1. Jūrmalas pilsētas muzeju pamatdarbības nodrošināšana, krājuma papildināšana un saglabāšana, veidojot atbilstošus glabāšanas apstākļus, krājuma izpēte </t>
  </si>
  <si>
    <t>(izstādes, pilsētvides objekti, pasākumi).</t>
  </si>
  <si>
    <t>Pasākuma Nr. P3.3.3. Ar izcilām personībām – jūrmalniekiem – saistītā kultūrvēsturiskā mantojuma popularizēšana, kultūras tūrisma produktu veidošana</t>
  </si>
  <si>
    <t>JPAP_R3.3.1._191
JPAP_R3.3.1._198
JPAP_R3.3.1._199
JPAP_R3.3.1._200
JPKAP_U2.3._P3.2.3
JPKAP_U3.3._P3.3.2</t>
  </si>
  <si>
    <t>Tāme Nr.03.1.2.</t>
  </si>
  <si>
    <t>03.600</t>
  </si>
  <si>
    <t>Iebraukšanas nodevas iekasēšanas nodrošinājums</t>
  </si>
  <si>
    <t>LV81PARX0002484577002</t>
  </si>
  <si>
    <t>Tāme Nr. 08.4.1.</t>
  </si>
  <si>
    <t>Jūrmalas Kultūras centrs</t>
  </si>
  <si>
    <t>90009229680</t>
  </si>
  <si>
    <t>Jomas ielā 35, Jūrmalā LV-215</t>
  </si>
  <si>
    <t>08.230</t>
  </si>
  <si>
    <t>Iestādes uzturēšanas un kultūras pakalpojumu sniegšanas nodrošināšana</t>
  </si>
  <si>
    <t>LV59PARX0002484572063</t>
  </si>
  <si>
    <t>LV59PARX0002484573033</t>
  </si>
  <si>
    <t>LV20PARX0002484577033</t>
  </si>
  <si>
    <t xml:space="preserve">Līdzekļu samazinājums darbinieku ikmēneša atalgojumam sakarā ar brīvo saraksta vienību Kultūras centrā no 12.03.2018. (elektriķis atalgojums mēnesī 321,00 EUR). Līdzekļi tiek novirzīti apbedīšanas pabalsta izmaksai. </t>
  </si>
  <si>
    <t>Apbedīšanas pabalsta ar nodokli apliekamā daļā Kultūras centra darbiniecei D.Iraidai</t>
  </si>
  <si>
    <t>Apbedīšanas pabalsta ar nodokli neapliekamā daļā Kultūras centra darbiniecei D.Iraidai</t>
  </si>
  <si>
    <t>Tāme Nr.09.1.2.</t>
  </si>
  <si>
    <t>09.210</t>
  </si>
  <si>
    <t>Centralizētie pasākumi vispārējās izglītības jomā</t>
  </si>
  <si>
    <t>Tāme Nr.09.1.7.</t>
  </si>
  <si>
    <t>09.510</t>
  </si>
  <si>
    <t>Pasākumi kvalitatīvas un daudzveidīgas izglītības attīstībai un atbalstam</t>
  </si>
  <si>
    <r>
      <rPr>
        <b/>
        <sz val="9"/>
        <rFont val="Times New Roman"/>
        <family val="1"/>
        <charset val="186"/>
      </rPr>
      <t>9.pielikums</t>
    </r>
    <r>
      <rPr>
        <sz val="9"/>
        <rFont val="Times New Roman"/>
        <family val="1"/>
        <charset val="186"/>
      </rPr>
      <t xml:space="preserve"> Jūrmalas pilsētas domes</t>
    </r>
  </si>
  <si>
    <t>Izglītības pārvalde</t>
  </si>
  <si>
    <t>Kultūrizglītības un vides izglītības pasākumi</t>
  </si>
  <si>
    <t>Pilsētas mēroga pasākumi</t>
  </si>
  <si>
    <t>Kapteiņa  P. Zolta piemiņas pasākums un NBS diena Jūrmalā  „Augsim Latvijai!”</t>
  </si>
  <si>
    <t>JPAP_R3.2.1._146</t>
  </si>
  <si>
    <t>Pasākumi Latvijas simtgadei "Jaunais Muzeju eksperts"</t>
  </si>
  <si>
    <t>JPAP_R3.2.4._184</t>
  </si>
  <si>
    <t>Vidusskolēnu militārās spēles</t>
  </si>
  <si>
    <t>Literārās jaunrades konkurss "Izlaid vēju caur matiem"</t>
  </si>
  <si>
    <t>JPAP_R3.2.4._174</t>
  </si>
  <si>
    <t>Teātra un literāro uzvedumu skate "Labais!"</t>
  </si>
  <si>
    <t xml:space="preserve">Zēnu koru un 1.- 4. klašu koru skate pilsētā </t>
  </si>
  <si>
    <t>Mazo vokālistu konkurss "Jūrmalas Cālis"</t>
  </si>
  <si>
    <t>Konkurss "Popiela"</t>
  </si>
  <si>
    <t>Vokālās mūzikas konkurss "Balsis"</t>
  </si>
  <si>
    <t>Tautisko deju kolektīvu skate-koncerts</t>
  </si>
  <si>
    <t>Skatuves runas konkurss "Jūras malā"</t>
  </si>
  <si>
    <t xml:space="preserve">Profesora Valtnera konkurss "Pazīsti savu organismu" </t>
  </si>
  <si>
    <t>Kulturoloģijas konkurss Latvijas 100-gadei „Jūrmalas kultūras kanons”</t>
  </si>
  <si>
    <t>Vēstures konkurss 6.-8.kl. „Jaunais vēsturnieks”</t>
  </si>
  <si>
    <t xml:space="preserve">Matemātikas konkurss </t>
  </si>
  <si>
    <t>Konkurss „Pazīsti savu organismu”</t>
  </si>
  <si>
    <t>IT konkurss 10.-12. klašu skolēniem.</t>
  </si>
  <si>
    <t>Sākumskolas olimpiādes</t>
  </si>
  <si>
    <t xml:space="preserve">Atklātā angļu valodas olimpiāde </t>
  </si>
  <si>
    <t>Atklātā vizuālās mākslas olimpiāde</t>
  </si>
  <si>
    <t xml:space="preserve">Skolēnu un jauno pedagogu zinātnisko darbu lasījumu konference "Es dzīvoju pie jūras" </t>
  </si>
  <si>
    <t>JPAP_R3.2.3._161</t>
  </si>
  <si>
    <t>Kaligrāfijas konkurss</t>
  </si>
  <si>
    <t>Pilsētas valodu konkurss</t>
  </si>
  <si>
    <t>Jauniešu diena</t>
  </si>
  <si>
    <t>JPAP_ R3.1.3._134</t>
  </si>
  <si>
    <t>Mazās Mākslas dienas, sadarbībā ar Jūrmalas mākslinieku namu un Jūrmalas teātri</t>
  </si>
  <si>
    <t>Rudens svētki Kauguros</t>
  </si>
  <si>
    <t>Meistarklases "Mācies" mūžizglītības kontekstā pilsētas interesentiem</t>
  </si>
  <si>
    <t>Ziemassvētku mākslas akcija "Bērnu egle Jaundubultos"</t>
  </si>
  <si>
    <t>Mazie baltā galdauta svētki Jaundubultos sadarbībā ar kaimiņu kultūras un izglītības iestādēm - LV 100gades pasākums</t>
  </si>
  <si>
    <t>Sadziedāšanās svētki pirmsskolas un sākumskolas vecuma bērniem ar un bez īpašām vajadzībām</t>
  </si>
  <si>
    <t>JPAP_R3.2.5._186</t>
  </si>
  <si>
    <t>Aktivitāšu pasākums "Pepija tūrisma takās " bērniem ar un bez attīstības traucējumiem</t>
  </si>
  <si>
    <t>Aktivitāšu pasākums "Pepija Ziemassvētkos " bērniem ar un bez invaliditātes</t>
  </si>
  <si>
    <t>Baltā spieķa diena</t>
  </si>
  <si>
    <t>Konkurss "Skolēni eksperimentē"</t>
  </si>
  <si>
    <t>Vides izziņas spēļu konkurss</t>
  </si>
  <si>
    <t xml:space="preserve">Konkurss "Vides erudīts" </t>
  </si>
  <si>
    <t xml:space="preserve">Vides pētnieku konkursss </t>
  </si>
  <si>
    <t>Reģiona un valsts mēroga skates, konkursi, sacensības</t>
  </si>
  <si>
    <t>Literāro uzvedumu un skatuves runas novada skate</t>
  </si>
  <si>
    <t>Latvijas izglītības iestāžu profesionālās ievirzes izglītības mākslas un dizaina jomas programmu audzēkņu Valsts konkurss "DIZAINS"</t>
  </si>
  <si>
    <t xml:space="preserve">Vokālās mūzikas novada konkurss "Balsis" </t>
  </si>
  <si>
    <t xml:space="preserve">Tautasdiesmu dziedāšanas sacensības "Lakstīgala" </t>
  </si>
  <si>
    <t>5.-9.klašu koru novada skate</t>
  </si>
  <si>
    <t>Zēnu koru novada skate</t>
  </si>
  <si>
    <t>Festivāls "Latvju bērni danci veda"</t>
  </si>
  <si>
    <t xml:space="preserve">5.-9.klašu deju kolektīvu pasākums "Lecam pa jaunam, lecam pa vecam" </t>
  </si>
  <si>
    <t>Latvijas zēnu koru salidojums "Puikas var!"</t>
  </si>
  <si>
    <t>Latvijas bērnu un jauniešu teātra festivāls "..Un es iešu un iešu" Valmierā</t>
  </si>
  <si>
    <t>Starptautiskās vizuāli plastiskās mākslas konkurss "Es dzīvoju pie jūras"</t>
  </si>
  <si>
    <t>JPAP_R3.2.4._170</t>
  </si>
  <si>
    <t xml:space="preserve">Starptautiskais konkurss "Jūrmala" daudzstīgu mūzikas instrumentiem </t>
  </si>
  <si>
    <t xml:space="preserve">Latvijas profesionālās ievirze 4s un profesionālās vidējās mūzikas izglītības iestāžu izglītības programmau "Stīgu lociņinstrumentu spēles" audzēkņu valsts konkurss </t>
  </si>
  <si>
    <t xml:space="preserve">Radošas darbnīcas kora klasei </t>
  </si>
  <si>
    <t>Konkurss mūzikas literatūrā  "Komponistam E.Grīgam 175"</t>
  </si>
  <si>
    <t xml:space="preserve">JMV reģiona skolu klavierspēles festivāls -Lietuvai un Igaunijai 100 </t>
  </si>
  <si>
    <t>Koncerts pirmajā adventē</t>
  </si>
  <si>
    <t>Sporta pasākumi</t>
  </si>
  <si>
    <t>Skolēnu olimpiādes sacensības spēlē "Tautas bumba"</t>
  </si>
  <si>
    <t>Latvijas skolēnu sacensības "Tautas bumba"</t>
  </si>
  <si>
    <t>Skolēnu olimpiādes sacensības dambretē un šahā</t>
  </si>
  <si>
    <t>Latvijas skolu sacensības dambretē un šahā</t>
  </si>
  <si>
    <t xml:space="preserve">Skolēnu olimpiādes sacensības florbolā </t>
  </si>
  <si>
    <t xml:space="preserve"> ,,Lāses" kauss </t>
  </si>
  <si>
    <t>Skolēnu olimpiādes sacensības vieglatlētikā "Jūrmalas pavasaris"</t>
  </si>
  <si>
    <t>Sporta svētki pirmsskolas vecuma bērniem "Jautrie starti"</t>
  </si>
  <si>
    <t>Bērnu sporta svētki  "Pirmais solis"</t>
  </si>
  <si>
    <t>Skolēnu olimpiādes sacensības basketbolā</t>
  </si>
  <si>
    <t>Jūrmalas pilsētas bērnu un jauniešu atklātais čempionāts individuālajā  programmā mākslas vingrošanā</t>
  </si>
  <si>
    <t>Jūrmalas pilsētas bērnu un jauniešu atklātais turnīrs basketbolā meitenēm</t>
  </si>
  <si>
    <t>Jūrmalas pilsētas bērnu un jauniešu atklātās meistarsacīkstes individuālajā programmā mākslas vingrošanā</t>
  </si>
  <si>
    <t>Jūrmalas meistarsacīkstes vieglatlētikas krosā "Jūrmalas rudens 2018"</t>
  </si>
  <si>
    <t>Jūrmalas pilsētas bērnu un jauniešu atklātais čempionāts daudzcīņā</t>
  </si>
  <si>
    <t>Jūrmalas pilsētas bērnu un jauniešu  atklātais turnīrs hokejā trijās vecuma grupās</t>
  </si>
  <si>
    <t>Skolēnu olimpiādes sacensības stafetēs "Drošie un veiklie"</t>
  </si>
  <si>
    <t>Latvijas skolu sacensības "Veiklo stafetes"</t>
  </si>
  <si>
    <t>Jūrmalas pilsētas bērnu un jauniešu atklātais turnīrs basketbolā "Pirtnieka kauss"</t>
  </si>
  <si>
    <t>Jūrmalas pilsētas bērnu un jauniešu atklātais daiļslidošanā</t>
  </si>
  <si>
    <t>Jūrmalas pilsētas bērnu un jauniešu atklātais turnīrs pludmales volejbolā</t>
  </si>
  <si>
    <t xml:space="preserve">Jūrmalas pilsētas bērnu un jauniešu Atklātais turnīrs handbolā </t>
  </si>
  <si>
    <t>Jūrmalas pilsētas skolēnu čempionāts futbolā</t>
  </si>
  <si>
    <t>Futbola sacensības "Lieldienu kauss"</t>
  </si>
  <si>
    <t xml:space="preserve">Regbija sacensības "JSS ziemas kauss" </t>
  </si>
  <si>
    <t>Pludmales regbija sacensības "JD kauss"</t>
  </si>
  <si>
    <t xml:space="preserve">Jūrmalas skolēnu peldēšanas čempionāts </t>
  </si>
  <si>
    <t>Starptautiskās peldēšanas sacensības "Medūzas kauss"</t>
  </si>
  <si>
    <t>Peldēšanas sacensības "Jūrmalas domes kauss"</t>
  </si>
  <si>
    <t>Peldēšanas  sacensības "JSS kauss"</t>
  </si>
  <si>
    <t>Peldēšanas sacensības "Ziemassvētku čempionāts"</t>
  </si>
  <si>
    <t>Futbola sacensības  "Zelta rudens"</t>
  </si>
  <si>
    <t>"Olimpiskā diena"</t>
  </si>
  <si>
    <t>Peldēšanas sacensības "Jaunais līderis"</t>
  </si>
  <si>
    <t>Peldēšanas sacensības "Uzlecošā zvaigzne"</t>
  </si>
  <si>
    <t>Peldēšanas sacensības "Pirmais burbulis"</t>
  </si>
  <si>
    <t>Autodaudzcīņa ar kartingiem Jūrmalā</t>
  </si>
  <si>
    <t>JPAP_R3.2.4._174  JPAP_R3.2.4._184</t>
  </si>
  <si>
    <t>Starptautisks PLUDMALES regbija turnīrs  jauniešiem “Together In Jurmala"</t>
  </si>
  <si>
    <t xml:space="preserve">Konference "Bērnu  tiesību aizsardzības stāvoklis Jūrmalā </t>
  </si>
  <si>
    <t>JPAP_R3.2.3._157</t>
  </si>
  <si>
    <t xml:space="preserve">Pilsētas Skolēnu bērnu tiesību aizsardzības komisijas dalībnieku diskusija ar Jūrmalas pilsētas domes deputātiem un pašvaldības institūciju vadītājiem </t>
  </si>
  <si>
    <t>JPAP_R3.2.3._159</t>
  </si>
  <si>
    <t xml:space="preserve">Ekskursija skolēnu bērnu tiesību aizsardzības komisijas dalībniekiem </t>
  </si>
  <si>
    <t xml:space="preserve">Talantīgo Jūrmalas skolēnu  nometne </t>
  </si>
  <si>
    <t xml:space="preserve">Projekts- Digitālā rokasgrāmata - ceļvedis karjeras izglītībā par Jūrmalas pašvaldības teritorijā esošajiem uzņēmumiem </t>
  </si>
  <si>
    <t>Jauniešu forums Jūrmalā</t>
  </si>
  <si>
    <t>JPAP_R3.1.3._134</t>
  </si>
  <si>
    <t>Konkurss "Gada jaunietis"</t>
  </si>
  <si>
    <t>Skolotāju dienai veltīts pasākums</t>
  </si>
  <si>
    <t>JPAP_R3.2.1._147</t>
  </si>
  <si>
    <t>Mācību priekšmetu olimpiāžu uzvarētāju apbalvošana</t>
  </si>
  <si>
    <t>Labāko pedagogu apbalvošana</t>
  </si>
  <si>
    <t>Labāko izglītojamo apbalvošana</t>
  </si>
  <si>
    <t>Bukleta "Izglītība Jūrmalā" atjaunošana</t>
  </si>
  <si>
    <t>Metodiskās reģiona pasākumi (JMVS - zonas skolu centrs). Stīgu instrumentu spēles audzēkņiem un pedagogiem (paralēli ģitārspēle, čells, aktiermeistarība) pasākumi</t>
  </si>
  <si>
    <t>JPAP_R3.2.4._175</t>
  </si>
  <si>
    <t>Starptautiskā konference</t>
  </si>
  <si>
    <t>Izglītības darbinieku augusta konference, ietverot izbraukuma semināru izglītības iestāžu vadītājiem, viņu vietniekiem un metodisko apvienību vadītājiem</t>
  </si>
  <si>
    <t>Semināri, konferences un kursi metodiskajām apvienībām, pedagogiem</t>
  </si>
  <si>
    <t>Semināri un kursi pašvaldības iestāžu, t.sk. izglītības iestāžu tehniskajam personālam</t>
  </si>
  <si>
    <t xml:space="preserve">Kursi un praktiskās apmācības mūžizglītības kontekstā </t>
  </si>
  <si>
    <t>E-apmācības sistēma e-apmācības sistēma efektivitātes, kvalitātes un kontroles uzlabošanai</t>
  </si>
  <si>
    <t>JPAP_R3.2.3._163</t>
  </si>
  <si>
    <t>Izglītības iestāžu vadītāju praktiskās darbības semināri</t>
  </si>
  <si>
    <t>Vides interešu izglītības pedagogu metodisko izstrādņu skate</t>
  </si>
  <si>
    <t>JPAP_R3.2.4._169</t>
  </si>
  <si>
    <t>Ziemassvētku pasākums pedagogiem</t>
  </si>
  <si>
    <t>Pedagoģiski medicīniskās komisijas dalībnieku darba apmaksai</t>
  </si>
  <si>
    <t>Vecāku forums “ Vecāki 2030”</t>
  </si>
  <si>
    <t>Atestāti un apliecības</t>
  </si>
  <si>
    <t>JPAP_R3.1.2._131</t>
  </si>
  <si>
    <t>Izglītības iestāžu akreditācija</t>
  </si>
  <si>
    <t>Nepieciešami papildus naudas līdzekļi, lai nodrošinātu Jūrmalas Sporta skolas akreditācijas izdevumu apmaku</t>
  </si>
  <si>
    <t>Līdzfinansējums privātajām izglītības iestādēm</t>
  </si>
  <si>
    <t>09.100</t>
  </si>
  <si>
    <t>Līdzfinansējums privātajām pirmsskolas izglītības iestādēm</t>
  </si>
  <si>
    <t>Jūrmalas pilsētas attīstības programma 2014. - 2020.gadam (JPAP)</t>
  </si>
  <si>
    <t>Rīcības virziens R3.1.2.: Pašvaldības pārvaldes kapacitātes celšana</t>
  </si>
  <si>
    <t>Aktivitāte Nr.131 Kvalitatīva pašvaldības pārvaldes kapacitātes nodrošināšana</t>
  </si>
  <si>
    <t>Rīcības virziens R3.1.3.: Nevalstiskā sektora attīstības atbalsts</t>
  </si>
  <si>
    <t>Aktivitāte Nr.134 Atbalsts jauniešu sabiedriskajām organizācijām un iniciatīvas grupām</t>
  </si>
  <si>
    <t>Rīcības virziens R3.2.1.: Kopējā sektora attīstība, pārvaldība</t>
  </si>
  <si>
    <t>Aktivitāte Nr.146 Nacionālās un starptautiskās nozīmes izglītības jomas pasākumu organizēšana</t>
  </si>
  <si>
    <t>Aktivitāte Nr.147 Labāko izglītības sektora darbinieku godināšanas tradīciju izveide</t>
  </si>
  <si>
    <t>Rīcības virziens R3.2.3.: Vispārizglītojošo skolu izglītības pakalpojumi</t>
  </si>
  <si>
    <t>Aktivitāte Nr.156 Papildus atbalsts talantīgo skolotāju piesaistei</t>
  </si>
  <si>
    <t>Aktivitāte Nr.157 Pašvaldības atbalsts pedagogu tālākizglītībai</t>
  </si>
  <si>
    <t>Aktivitāte Nr.159 Karjeras konsultāciju attīstība</t>
  </si>
  <si>
    <t>Aktivitāte Nr.161 Starptautiskās sadarbības attīstība</t>
  </si>
  <si>
    <t>Aktivitāte Nr.163 Pašvaldības izglītības iestāžu pedagogu informācijas un komunikāciju tehnoloģiju lietošanas apmācības</t>
  </si>
  <si>
    <t>Rīcības virziens R3.2.4.: Profesionālās ievirzes un interešu izglītības pakalpojumi</t>
  </si>
  <si>
    <t>Aktivitāte Nr.169. Interešu izglītības attīstība dabaszinātņu jomā, materiāltehniskais aprīkojums</t>
  </si>
  <si>
    <t>Aktivitāte Nr.170. Starptautiskās sadarbības attīstība</t>
  </si>
  <si>
    <t>Aktivitāte Nr.171. Profesionālās ievirzes un interešu izglītības attīstība mūzikā, pedagogu piesaiste</t>
  </si>
  <si>
    <t>Aktivitāte Nr.174. Jūrmalas skolu un valsts mēroga sacensību rīkošana izglītojamajiem</t>
  </si>
  <si>
    <t>Aktivitāte Nr.175. Profesionālās ievirzes un interešu izglītības attīstība  mākslas jomā</t>
  </si>
  <si>
    <t>Aktivitāte Nr.182. Jauniešu informācijas pieejamības nodrošināšana saskaņā ar ikviena pilsētas jaunieša vajadzībām</t>
  </si>
  <si>
    <t>Aktivitāte Nr.184. Brīvā laika pavadīšanas iespējas pilsētā, izmantojot esošās un radot jaunas</t>
  </si>
  <si>
    <t>Rīcības virziens R3.2.5.: Iekļaujošās un alternatīvās izglītības pakalpojumi</t>
  </si>
  <si>
    <t>Aktivitāte Nr.186. Iekļaujošās izglītības attīstības centra attīstība</t>
  </si>
  <si>
    <t>Rīcības virziens R3.3.1.: Pilsētas kultūras iestāžu un muzeju darbības pilnveide</t>
  </si>
  <si>
    <t>Aktivitāte Nr.194. Amatiermākslas attīstības veicināšana</t>
  </si>
  <si>
    <t>Tāme Nr.08.1.5.</t>
  </si>
  <si>
    <t>Kultūras pasākumi</t>
  </si>
  <si>
    <r>
      <rPr>
        <b/>
        <sz val="9"/>
        <rFont val="Times New Roman"/>
        <family val="1"/>
        <charset val="186"/>
      </rPr>
      <t>11.pielikums</t>
    </r>
    <r>
      <rPr>
        <sz val="9"/>
        <rFont val="Times New Roman"/>
        <family val="1"/>
        <charset val="186"/>
      </rPr>
      <t xml:space="preserve"> Jūrmalas pilsētas domes</t>
    </r>
  </si>
  <si>
    <t>Kultūras nodaļa</t>
  </si>
  <si>
    <t>Jūrmala Raiņa un Aspazijas pilsēta</t>
  </si>
  <si>
    <t>JPAP_R3.3.1.-202     JPKAP_U2.2_P2.2.2</t>
  </si>
  <si>
    <t>Kultūras projektu konkurss - Profesionālās mākslas pieejamība Jūrmalā</t>
  </si>
  <si>
    <t xml:space="preserve">JPAP_R1.7.1._42 JPAP_R1.7.1._43  JPAP_R3.3.1._191      JPKAP_U2.1_P2.1.1    JPKAP_U2.1_P2.1.3 </t>
  </si>
  <si>
    <t>Jūrmalas pilsētas domes līdzfinansēto iniciatīvas projektu konkurss</t>
  </si>
  <si>
    <t xml:space="preserve">JPAP_R3.3.1._191  JPAP_R1.7.1._43    JPKAP_U1.3_U1.3.3      JPKAP_U4.1_P4.1.1 </t>
  </si>
  <si>
    <t>Projektu konkurss Jūrmala - Latvijas valsts simtgadei.</t>
  </si>
  <si>
    <t xml:space="preserve">JPAP_R1.7.1._42 JPAP_R1.7.1._43  JPAP_R3.3.1._191   JPKAP_U1.3_U1.3.3   JPKAP_U2.2_P2.2.1   </t>
  </si>
  <si>
    <t>Izglītības semināri nozares darbiniekiem</t>
  </si>
  <si>
    <t xml:space="preserve">JPAP_R.1.4.3._17   JPAP_R1.7.1._42    JPKAP_U4.2_P4.2.1   </t>
  </si>
  <si>
    <t>Kūrorta svētki</t>
  </si>
  <si>
    <t xml:space="preserve">JPAP_R.1.4.3._17 JPAP_R1.7.1._42 JPAP_R3.3.1._191    JPAP_R3.3.1._193  JPKAP_U2.1_P2.1.2 JPKAP_U2.1._P.2.1.3 JPKAP_U2.2_P2.2.3     JPKAP_U4.1_P4.1.2      </t>
  </si>
  <si>
    <t>Kauguru rudens svētki</t>
  </si>
  <si>
    <t>Finansējums nepieciešams Kauguru svētku organizēšanas izdevumu segšanai</t>
  </si>
  <si>
    <t xml:space="preserve">JPAP_R1.7.1._42 JPAP_R3.3.1._191   JPAP_R3.3.1._193    JPKAP_U2.2_P2.2.3     JPKAP_U4.1_P4.1.2      </t>
  </si>
  <si>
    <t>Gada balva kultūrā</t>
  </si>
  <si>
    <t xml:space="preserve">JPAP_R1.7.1._42  JPAP_R1.7.1._43 JPAP_R3.3.1._191   JPAP_R3.3.1._193        JPKAP_U4.2_P4.2.2 </t>
  </si>
  <si>
    <t>Starptautiskais Baltijas jūras koru konkurss, festivāls u.tml.</t>
  </si>
  <si>
    <t xml:space="preserve">JPAP_R1.7.1._42    JPAP_R3.3.1._193   JPKAP_U2.1_P2.1.2 JPKAP_U2.1_P2.1.3    JPKAP_U2.2_P2.2.5  </t>
  </si>
  <si>
    <t>Valsts svētku svinīgais pasākums</t>
  </si>
  <si>
    <t xml:space="preserve">JPAP_R1.7.1._43     JPKAP_U2.2_P2.2.1     </t>
  </si>
  <si>
    <t xml:space="preserve">Radošā darba stipendijas, tai skaitā uzturēšanās izdevumu kompensācijas </t>
  </si>
  <si>
    <t>JPAP_R3.3.1._193     JPKAP_U4.2_P4.2.3</t>
  </si>
  <si>
    <t>Latvija simtades projekts - Brīvības ielas stāsts</t>
  </si>
  <si>
    <t>JPAP_R3.3.1._191    JPAP_R3.3.1._193      JPKAP_U2.2_P2.2.1</t>
  </si>
  <si>
    <t>Kultūras nozares mājas lapas izstrāde</t>
  </si>
  <si>
    <t>JPAP_R1.7.1._42  JPAP_R1.7.1._43    JPKAP_U 4.1._P4.1.4     JPKAP_U 4.3._P4.3.1.     JPTARP_U3.3_P.3.3.2.</t>
  </si>
  <si>
    <t>Audiogida izveidošana Jūrmalas pilsētas mizejā</t>
  </si>
  <si>
    <t xml:space="preserve">JPAP_R1.7.1._42
JPAP_R3.3..1._199
JPKAP_U2.1_P2.1.1  </t>
  </si>
  <si>
    <t>Muzeja informatīvā stenda izveide</t>
  </si>
  <si>
    <t>Starptautiska festivāla organizēšana</t>
  </si>
  <si>
    <t xml:space="preserve">JPAP_R1.7.1._42    JPAP_R1.7.1._43  JPAP_R3.3.1._193 JPKAP_U2.1_P2.1.1 JPKAP_U2.1_P2.1.3      </t>
  </si>
  <si>
    <t>Katalogs ''Bibliotēkas, kas palīdzēja izaugt Latvijai''</t>
  </si>
  <si>
    <t xml:space="preserve">JPAP_R1.7.1._43  JPAP_R3.3.1._193 JPKAP_U2.2._P2.2.3 JPKAP_U4.1_P4.1.4      </t>
  </si>
  <si>
    <t>Pilsētas ģērboņa dekoratīvais gleznojums ''Latvijas pilsētas un novadi valsts simtgadei'' Vecrīgā</t>
  </si>
  <si>
    <t>JPKAP_U2.2_P2.2.1</t>
  </si>
  <si>
    <t>Grāmata ''Zelta laiki''</t>
  </si>
  <si>
    <t xml:space="preserve">JPAP_R3.3.1._193 JPKAP_U1.3._U1.3.3 JPKAP_U4.3_P4.3.3      </t>
  </si>
  <si>
    <t xml:space="preserve">Jūrmalas pilsētas attīstības programmas 2014.-2020.gadam (07.11.2013. lēmums Nr.625). </t>
  </si>
  <si>
    <t>Rīcības virziens: R1.4.3.: Citu tūrisma pakalpojumu attīstība</t>
  </si>
  <si>
    <t>Aktivitāte: Nr. 17. Tūrisma pakalpojumu piedāvājuma dažādošana</t>
  </si>
  <si>
    <t>Rīcības virziens: R1.7.1. Kultūras tūrisma piedāvājuma attīstība</t>
  </si>
  <si>
    <t>Aktivitāte: Nr.42. Jaunu kultūras tūrisma produktu attīstība</t>
  </si>
  <si>
    <t>Aktivitāte: Nr.43. Kultūras dzīves piedāvājuma attīstība visa gada garumā</t>
  </si>
  <si>
    <t>Rīcības virziens: R.3.3.1. Pilsētas kultūras iestāžu un muzeju darbības pilnveide</t>
  </si>
  <si>
    <t>Aktivitāte: Nr.191. Daudzveidīgu kultūras pasākumu pieejamība Jūrmalas iedzīvotājiem Jūrmalas pilsētā</t>
  </si>
  <si>
    <t>Aktivitāte: Nr.202. Pilsētas tēla "Jūrmala - Raiņa un Aspazijas pilsēta" izveide</t>
  </si>
  <si>
    <t>Aktivitāte: Nr. 193 Jūrmalas kā kultūras un mākslas pilsētas identitātes un konkurētspējas nostiprināšana</t>
  </si>
  <si>
    <t>Jūrmalas pilsētas kultūrvides attīstības plāns 2017. - 2020.gadam</t>
  </si>
  <si>
    <t>U.1.3.: Nodrošināt  mūžizglītības un radošuma attīstīšanas iespējas jūrmalniekiem.</t>
  </si>
  <si>
    <t xml:space="preserve">Pasākums: U1.3.3.Jūrmalas pilsētas iedzīvotāju un nevalstisko organizāciju radošo kultūras iniciatīvu atbalstīšana, </t>
  </si>
  <si>
    <t>līdzfinansējot un līdzorganizējot dažādu žanru kultūras pasākumus specifiskām iedzīvotāju auditorijām</t>
  </si>
  <si>
    <t>U.2.1. Rīkot kvalitatīvas un daudzveidīgas kultūras norises konkrētiem auditorijas segmentiem (jūrmalniekiem, vietēja mēroga un starptautiskiem tūristiem) katrā sezonā).</t>
  </si>
  <si>
    <t>Pasākums: P2.1.1. Nodrošināt dažādu mērķauditorijas segmentu vajadzībām atbilstošas profesionālās mākslas pieejamību Jūrmalā.</t>
  </si>
  <si>
    <t>Pasājums: P2.1.2. Dzintaru koncertzāles konkurētspējas stiprināšana nacionālā un starptautiskā mērogā</t>
  </si>
  <si>
    <t>(t.sk. ilgtermiņa finanšu instrumenta nodrošināšana starptaurtisko mākslinieku piesaistei)</t>
  </si>
  <si>
    <t>Pasākums: P2.1.3. Jūrmalu kā kūrortpilsētu pozicionējošu ikgadēju profesionālās mākslas festivālu un pasākumu rīkošana vai līdzfinansēšana</t>
  </si>
  <si>
    <t xml:space="preserve">U.2.2. Nostiprināt Jūrmalas kā kultūras un mākslas pilsētas identitāti un konkurētspēju </t>
  </si>
  <si>
    <t>Pasākums: P2.2.1. Valsts svētku un atceres dienu rīkošana pilsētas iedzīvotājiem un viesiem, tai skaitā Latvijai-100 atzīmēšana.</t>
  </si>
  <si>
    <t>Pasākums: P2.2.2. Jūrmalas kā Aspazijas un Raiņa pilsētas tēla nostiprināšana</t>
  </si>
  <si>
    <t>Pasākums: P2.2.3. Gadskārtu svētku, pilsētas svētku un dažādām sabiedrības mērķgrupām domātu pasākumu rīkošana, nostiprinot Jūrmalas zīmolu vietējā,</t>
  </si>
  <si>
    <t xml:space="preserve">nacionālā un starptautiskā mērogā. </t>
  </si>
  <si>
    <t>Pasākums: P2.2.5. Jūrmalas kā festivālu pilsētas tēla nostiprināšana</t>
  </si>
  <si>
    <t>U.4.1. Attīstīt sadarbību starp dažādām pašvaldības kultūras un citām iestādēm, ģeogrāfiski līdzsvarota kultūras piedāvājuma veidošanā un pieejamības veicināšanā.</t>
  </si>
  <si>
    <t>Pasākums: P4.1.1. Nevalstisko organizāciju un citu operatoru iesaiste apkaimju piederības sajūtas veidošanā un mehānisms tā nodrošināšanai –iedzīvotāju iniciatīvu projektu konkurss.</t>
  </si>
  <si>
    <t>Pasākums: P4.1.2. Mazākumtautību iesaiste apkaimju kultūras dzīvē</t>
  </si>
  <si>
    <t xml:space="preserve">Pasākums: P4.1.4. Informācijas nodrošināšana par apkaimju kultūras pasākumu  norises vietām un pasākumiem </t>
  </si>
  <si>
    <t>U.4.2. Stiprināt kultūras nozares darbinieku kapacitāti un profesionālo izaugsmi.</t>
  </si>
  <si>
    <t xml:space="preserve">Pasākums: P4.2.1. Kultūras nozares darbinieku profesionālās izaugsmes atbalsta programma </t>
  </si>
  <si>
    <t>Pasākums: P4.2.2. Konkursa „Gada balva kultūrā"  rīkošana, novērtējot Jūrmalas pilsētas kultūras dzīves spilgtākos notikumus pašvaldības, valsts un starptautiskā mērogā.</t>
  </si>
  <si>
    <t xml:space="preserve">Pasākums: P4.2.3. Mūža stipendijas izciliem kultūras un sabiedriskiem darbiniekiem. </t>
  </si>
  <si>
    <t>U.4.3. Nodrošināt informācijas pieejamību atbilstoši kultūras auditorijas vajadzībām</t>
  </si>
  <si>
    <t>Pasākums: P4.3.1. Kultūras pasākumu aktuālās informācijas regulāra izvietošana interneta resursos un plašsaziņas līdzekļos.</t>
  </si>
  <si>
    <t xml:space="preserve">Pasākums:P4.3.3. Kultūras pasākumu reklāmas un mārketinga materiālu izdošana (ikmēneša pasākumu bukleti, afišas u.c.) </t>
  </si>
  <si>
    <t>Jūrmalas pilsētas tūrisma attīstības rīcības plāns 2018. - 2020.gadam</t>
  </si>
  <si>
    <t>U3.3.
Kultūras pasākumu 
kā atraktīvu  tūrisma  
piesaišu  
izmantošana, 
koncentrējoties  uz 
dažādu  tūristu 
segmentu 
vajadzībām  un 
pieprasījuma 
sezonālām
svārstībām</t>
  </si>
  <si>
    <t xml:space="preserve">Pasākums: P.3.3.2. Informācijas par  pasākumiem 
nodrošināšana  dažādiem  mērķa 
tirgiem  (afišu valodas, informācija
tūrisma portālā, TIC) </t>
  </si>
  <si>
    <t>Tāme Nr.04.1.6.</t>
  </si>
  <si>
    <t>04.730</t>
  </si>
  <si>
    <t>Tūrisma attīstības nodrošināšanas pasākumi</t>
  </si>
  <si>
    <t>Tāme Nr.04.3.4.</t>
  </si>
  <si>
    <t>Līdzfinansējuma nodrošināšana konferenču, semināru un starpnozaru pasākumu īstenošanai</t>
  </si>
  <si>
    <t>Tāme Nr.08.4.2.</t>
  </si>
  <si>
    <t>900092296800</t>
  </si>
  <si>
    <t>Jomas ielā 35, Jūrmalā LV-2010</t>
  </si>
  <si>
    <t>saskaņā ar 5a. Pielikumu no 04.07.2018.</t>
  </si>
  <si>
    <t>Tāme Nr.09.6.1.</t>
  </si>
  <si>
    <t>Jūrmalas pilsētas Kauguru vidusskola</t>
  </si>
  <si>
    <t>90000051519</t>
  </si>
  <si>
    <t>Raiņa 118</t>
  </si>
  <si>
    <t>Iestādes uzturēšana un vispārējās izglītības nodrošināšana</t>
  </si>
  <si>
    <t>LV46PARX0002484572006</t>
  </si>
  <si>
    <t>LV12PARX0002484573006</t>
  </si>
  <si>
    <t>LV70PARX0002484577006</t>
  </si>
  <si>
    <t>Periodā no 1.01. līdz 30.06. izlietoti 21,07% no ieplānotajiem līdzekļiem.</t>
  </si>
  <si>
    <t>Bēru pabalstu izmaksai V.Antonovam un S.Fedosenko.</t>
  </si>
  <si>
    <r>
      <rPr>
        <b/>
        <sz val="9"/>
        <rFont val="Times New Roman"/>
        <family val="1"/>
        <charset val="186"/>
      </rPr>
      <t>21.pielikums</t>
    </r>
    <r>
      <rPr>
        <sz val="9"/>
        <rFont val="Times New Roman"/>
        <family val="1"/>
        <charset val="186"/>
      </rPr>
      <t xml:space="preserve"> Jūrmalas pilsētas domes</t>
    </r>
  </si>
  <si>
    <t>2018.gada budžeta atšifrējums pa programmām un budžeta veidiem</t>
  </si>
  <si>
    <t>Mārketinga un ārējo sakaru pārvaldes Tūrisma nodaļa</t>
  </si>
  <si>
    <t>Dalības maksa</t>
  </si>
  <si>
    <t>1.1.</t>
  </si>
  <si>
    <t>Dalība Latvijas kūrortpilsētu asociācijā</t>
  </si>
  <si>
    <t>JPTARP P.1.9.13.</t>
  </si>
  <si>
    <t>1.2.</t>
  </si>
  <si>
    <t>Dalība EDEN asociācijā</t>
  </si>
  <si>
    <t>1.3.</t>
  </si>
  <si>
    <t>Dalības maksa ESPA(Eiropas kūrortu asociācija)</t>
  </si>
  <si>
    <t>Dalība tūrisma gadatirgos un izstādēs</t>
  </si>
  <si>
    <t>2.1.</t>
  </si>
  <si>
    <t>Dalība tūrisma izstādē Rīgā, Latvijā, Baltour</t>
  </si>
  <si>
    <t>JPTARP P.1.9.6.</t>
  </si>
  <si>
    <t>2.2.</t>
  </si>
  <si>
    <t>Tūrisma stenda nodrošinājums Baltijas valstīs, dalība Baltour izstādē</t>
  </si>
  <si>
    <t>Vizītes</t>
  </si>
  <si>
    <t>3.1.</t>
  </si>
  <si>
    <t>Dalība tūrisma darba semināros, dienās, prezentācijās un to rīkošana augsti prioritārajos tirgos, pieredzes apmaiņa ārvalstīs</t>
  </si>
  <si>
    <t>JPTARP P.1.9.11.; 
P.4.5.2.; P.4.5.3.</t>
  </si>
  <si>
    <t>Tūrisma mārketinga pasākumi</t>
  </si>
  <si>
    <t>4.1.</t>
  </si>
  <si>
    <t>Tūrisma informatīvie materiāli par Jūrmalu</t>
  </si>
  <si>
    <t>JPTARP P.1.9.4.</t>
  </si>
  <si>
    <t>4.2.</t>
  </si>
  <si>
    <t>Tulkojumi</t>
  </si>
  <si>
    <t>JPTARP P.3.3.2.</t>
  </si>
  <si>
    <t>4.3.</t>
  </si>
  <si>
    <t>Tūrisma mobilās aplikācijas izstrādāšana</t>
  </si>
  <si>
    <t>JPTARP P.1.9.12.</t>
  </si>
  <si>
    <t>4.4.</t>
  </si>
  <si>
    <t>Tūrisma  mārketinga kampaņas ar citām LV institūcijām(RTAB, LI, LIAA airbaltic u.c.) ārvalstīs</t>
  </si>
  <si>
    <t>JPTARP P.1.9.9.</t>
  </si>
  <si>
    <t>4.5.</t>
  </si>
  <si>
    <t>Tūrisma mārketinga kampaņa augsti prioritārajos tirgos</t>
  </si>
  <si>
    <t>JPTARP P.2.4.4.</t>
  </si>
  <si>
    <t>4.6.</t>
  </si>
  <si>
    <t>Darījuma tūrisma kampaņu īstenošana Baltijas valstīs</t>
  </si>
  <si>
    <t>JPTARP P.3.2.3.</t>
  </si>
  <si>
    <t>4.7.</t>
  </si>
  <si>
    <t>Ārvalstu tūrisma aģentu un žurnālistu uzņemšana Jūrmalā</t>
  </si>
  <si>
    <t>JPTARP P.1.9.10.</t>
  </si>
  <si>
    <t>4.8.</t>
  </si>
  <si>
    <t>Videoklipa par veselības tūrismu izstrāde</t>
  </si>
  <si>
    <t>JPTARP P.2.4.2.</t>
  </si>
  <si>
    <t>4.9.</t>
  </si>
  <si>
    <t>Tūrisma mājas lapas visitjurmala.lv attīstības nodrošināšana</t>
  </si>
  <si>
    <t>JPTARP P.1.8.2., P.2.1.2.</t>
  </si>
  <si>
    <t>4.10.</t>
  </si>
  <si>
    <t>Jaunā gada pasākuma rīkošana Dzintaru mežparkā</t>
  </si>
  <si>
    <t>JPTARP P.1.5.2.</t>
  </si>
  <si>
    <t>4.11.</t>
  </si>
  <si>
    <t>Jūrmalas reklāma Meet Riga portālā</t>
  </si>
  <si>
    <t>JPTARP P.3.7.2.</t>
  </si>
  <si>
    <t>4.12.</t>
  </si>
  <si>
    <t>Nestandarta tūrisma reklāma pilsētvidē Rīgā/Rīgas lidostā</t>
  </si>
  <si>
    <t>JPTARP P.1.9.7.</t>
  </si>
  <si>
    <t>Tūrisma produktu attīstības pasākumi</t>
  </si>
  <si>
    <t>5.1.</t>
  </si>
  <si>
    <t>Tūrisma informatīvo ceļa zīmju kājāmgājējiem un autotransportam finansējums, kultūras objektu plāksnes, tai skaitā norādes uz ārstniecības iestādēm, tūrisma stendu uzlabošana</t>
  </si>
  <si>
    <t>JPTARP P.2.2.4.</t>
  </si>
  <si>
    <t>5.2.</t>
  </si>
  <si>
    <t>Tūrisma viesmīlības un tūrisma produktu veidošanas apmācību rīkošana Jūrmalas tūrisma nozares darbiniekiem/Tīklošanās pasākumu rīkošana</t>
  </si>
  <si>
    <t>JPTARP P.1.8.3.; P.2.1.1.; P.2.1.3.; P.2.3.4.; P.3.6.1.;</t>
  </si>
  <si>
    <t>5.3.</t>
  </si>
  <si>
    <t>Projekts "Pārgājienu maršruts gar Baltijas jūras piekrasti Latvijā un Igaunijā"</t>
  </si>
  <si>
    <t>JPTARP P.2.3.1.; P.1.4.3.</t>
  </si>
  <si>
    <t>Pārējie pakalpojumi</t>
  </si>
  <si>
    <t>6.1.</t>
  </si>
  <si>
    <t>Tūrisma statistikas datu sagatavošana</t>
  </si>
  <si>
    <t>JPTARP P.4.4.2.</t>
  </si>
  <si>
    <t>6.2.</t>
  </si>
  <si>
    <t>Pasākums ''Jūrmala Art Fair 2018''</t>
  </si>
  <si>
    <t>Jūrmalas pilsētas domes Konferenču, semināru un starpnozaru pasākumu līdzfinansēšanas komisijas 2018.gada      10. jūlija lēmums.</t>
  </si>
  <si>
    <t>JPAP_R.1.9.1._49</t>
  </si>
  <si>
    <t>PVN</t>
  </si>
  <si>
    <t>Realizācijas līgumi</t>
  </si>
  <si>
    <t>Jūrmalas pilsētas tūrisma attīstības rīcības plāns 2018.-2020.gadam (JPTARP)</t>
  </si>
  <si>
    <t>P.1.9.13.Dalība vietējās un starptautiskās (Baltijas, Eiropas) tūrisma organizācijās un darbības efektivitātes izvērtēšana.</t>
  </si>
  <si>
    <t>P.1.9.12 . Jūrmalas tūrisma piedāvājuma mobilās aplikācijas izveide</t>
  </si>
  <si>
    <t>P.1.8.2. Ēdināšanas uzņēmumu grupēšana tūrisma portālā atbilstoši klientu informācijas meklēšanas paradumiem.</t>
  </si>
  <si>
    <t>P.2.1.1. Personāla viesmīlības kompetenču pilnveides veicināšanas pasākumi.</t>
  </si>
  <si>
    <t>P.3.1.2. Finansiālā atbalsta piešķiršana starptautisku konferenču organizēšanā.</t>
  </si>
  <si>
    <t>P.1.9.6.Dalība tūrisma izstādēs/gadatirgos augsti prioritāros mērķa tirgos t.sk. Latvijā un MICE.</t>
  </si>
  <si>
    <t>P.1.9.9. Sadarbībā ar LIVE Rīga un citām Latvijas tūrismu veicinošām organizācijām kopēju mārketinga kampaņu īstenošana ārvalstīs.</t>
  </si>
  <si>
    <t>P.2.1.2. Jaunu labjūtes un Spa pakalpojumu veicināšana.</t>
  </si>
  <si>
    <t>P.2.1.3. Tīklošanās pasākumi komplekso pakalpojumu/produktu veidošanas veicināšanai.</t>
  </si>
  <si>
    <t>P.1.9.11. Dalība darbsemināros, misijās, semināros.</t>
  </si>
  <si>
    <t>P.2.4.4. Mārketinga kampaņas augsti prioritārajos mērķa tirgos.</t>
  </si>
  <si>
    <t>P.1.5.2. Kompleksā pakalpojuma piedāvājuma ģimenēm ar bērniem izveides veicināšana.</t>
  </si>
  <si>
    <t>P.2.3.4. Veselīga dzīvesveida elementu iekļaušanas viesmīlības uzņēmumu piedāvājumā veicināšana.</t>
  </si>
  <si>
    <t>P.4.5.2.Piedalīšanās Jūrmalas pilsētas sadraudzības pilsētu rīkotajos pasākumos.</t>
  </si>
  <si>
    <t>P.3.2.3. Darījuma tūrisma kampaņu īstenošana Baltijas valstīs.</t>
  </si>
  <si>
    <t>P.3.7.2. Sadarbība ar Latvijas konferenču un kongresu biroju un Meet Riga.</t>
  </si>
  <si>
    <t>P.3.6.1. Tūrisma un ar tūrismu saistītu uzņēmēju kompetenču pilnveidošanas veicināšana par MICE tūrisma pieprasījuma specifiku.</t>
  </si>
  <si>
    <t>P.4.5.3. Tūrisma un mārketinga nodaļu darbinieku pieredzes apmaiņas vizītes ārvalstu kūrortpilsētās.</t>
  </si>
  <si>
    <t>P.1.9.7. Nestandarta tūrisma reklāmas pilsētvidē Rīgā un/vai lidostā par Jūrmalu kā tūrisma galamērķi.</t>
  </si>
  <si>
    <t>P.1.2.6. Mākslīgā ledus slidotavas izveide un ar to saistīto pakalpojumu nodrošināšana Majoros un  Kauguros ziemā</t>
  </si>
  <si>
    <t>P.2.3.1. Pastaigu maršrutu izveide un marķēšana vidē.</t>
  </si>
  <si>
    <t>P.1.9.4. Tūrisma informatīvo reklāmas materiālu izveide mērķa tirgu vajadzībām.</t>
  </si>
  <si>
    <t>P.1.9.10. Žurnālistu un tūrisma operatoru iepazīšanās vizīšu uzņemšana no ārvalstu tirgiem.</t>
  </si>
  <si>
    <t>P.2.2.4. Norāžu izvietošana vienotas zīmju sistēmas ietvaros t.sk.uz medicīnas pakalpojumu iestādēm.</t>
  </si>
  <si>
    <t>P.4.4.2. Statistikas apkopošana un datu pieejamības nodrošināšana (datu bankas izveide).</t>
  </si>
  <si>
    <t>P.3.3.2.Informācijas par pasākumiem nodrošināšana dažādiem mērķa tirgiem (afišu valodas, informācija tūrisma portālā, TIC)</t>
  </si>
  <si>
    <t>P.2.4.2. Veselības tūrisma gada aktivitātes.</t>
  </si>
  <si>
    <t>P.1.8.3. Tūrisma un viesmīlības darbinieku zināšanu par Jūrmalas tūrisma piedāvājumu veicināšana.</t>
  </si>
  <si>
    <t>P.1.9.14. Tūrisma tirgus pētījumi.</t>
  </si>
  <si>
    <r>
      <rPr>
        <b/>
        <sz val="9"/>
        <rFont val="Times New Roman"/>
        <family val="1"/>
        <charset val="186"/>
      </rPr>
      <t>24.pielikums</t>
    </r>
    <r>
      <rPr>
        <sz val="9"/>
        <rFont val="Times New Roman"/>
        <family val="1"/>
        <charset val="186"/>
      </rPr>
      <t xml:space="preserve"> Jūrmalas pilsētas domes</t>
    </r>
  </si>
  <si>
    <t>Valsts svētki, svinamās un atceres dienas</t>
  </si>
  <si>
    <t>JPAP_R3.3.1._191 JPAP_R3.3.1._194  JPKAP_U2.2._P2.2.1.</t>
  </si>
  <si>
    <t>Gadskārtu svētki</t>
  </si>
  <si>
    <t>JPAP_R3.3.1._191  JPAP_R3.3.1._194 JPKAP_ U2.2._P2.2.3.</t>
  </si>
  <si>
    <t>Lielākie Jūrmalas pilsētas pasākumi</t>
  </si>
  <si>
    <t>3.1</t>
  </si>
  <si>
    <t>Kūrorta svētku gājiens</t>
  </si>
  <si>
    <t>JPAP_R3.3.1._191 JPAP_R3.3.1._194  JPKAP_U2.2._P2.2.3.</t>
  </si>
  <si>
    <t>3.2</t>
  </si>
  <si>
    <t>Jomas ielas svētki</t>
  </si>
  <si>
    <t>Apstiprināto līdzekļu pārdale - izdevumu pārdale saskaņā ar pasākuma tāmes projektu un plānotām pasākuma norisēm</t>
  </si>
  <si>
    <t>JPAP_R3.3.1._191  JPKAP_U2.2._P2.2.3. JPTARP_AM1_U1.2._P.1.2.4.</t>
  </si>
  <si>
    <t>3.3</t>
  </si>
  <si>
    <t>Naksts ekspedīcija ģimenei ''Nestāsti pasaciņas''</t>
  </si>
  <si>
    <t>JPAP_R1.7.1._43 JPAP_R3.3.1._191  JPKAP_U2.2._P2.2.3. JPKAP_U1.3._U1.3.6. JPKAP_U1.3._U1.3.7.  JPTARP_AM1_U1.5._P.1.5.1.</t>
  </si>
  <si>
    <t>3.4</t>
  </si>
  <si>
    <t>Jaunā gada sagaidīšana</t>
  </si>
  <si>
    <t>JPAP_R1.7.1._43 JPAP_R3.3.1._191   JPKAP_U2.2._P2.2.3.</t>
  </si>
  <si>
    <t>JKC piedāvājums</t>
  </si>
  <si>
    <t>4.1</t>
  </si>
  <si>
    <t>Vasaras koncerti</t>
  </si>
  <si>
    <t>JPAP_R3.3.1._191  JPKAP_U1.3._U1.3.6.</t>
  </si>
  <si>
    <t>4.2</t>
  </si>
  <si>
    <t>4.3</t>
  </si>
  <si>
    <t>Pasākumu cikli</t>
  </si>
  <si>
    <t>JPAP_R3.3.1._191  JPKAP_U1.3._U1.3.6.  JPKAP_U2.1._P2.1.4.</t>
  </si>
  <si>
    <t>4.4</t>
  </si>
  <si>
    <t>Atpūtas pasākumi- džeza klubs, balles</t>
  </si>
  <si>
    <t>JPAP_R3.3.1_191 JPKAP_U1.3._U1.3.6.  JPKAP_U2.1._P2.1.4.</t>
  </si>
  <si>
    <t>4.5</t>
  </si>
  <si>
    <t>JPAP_R3.3.1._191 JPKAP_U1.3._U1.3.6.;  JPKAP_U2.1._P2.1.4.</t>
  </si>
  <si>
    <t>2247</t>
  </si>
  <si>
    <t>2312</t>
  </si>
  <si>
    <t>4.6</t>
  </si>
  <si>
    <t>Kinoseansi</t>
  </si>
  <si>
    <t>JPAP_R3.3.1._203 JPKAP_U2.1._P2.1.4.</t>
  </si>
  <si>
    <t xml:space="preserve">KKN piedāvājums </t>
  </si>
  <si>
    <t>5.1</t>
  </si>
  <si>
    <t>'Jokosim tautiski''</t>
  </si>
  <si>
    <t>JPAP_R3.3.1._191 JPAP_R3.3.1._194 JPKAP_U1.3._U1.3.4.  JPKAP_U1.3._U1.3.6.</t>
  </si>
  <si>
    <t>5.2</t>
  </si>
  <si>
    <t>Ceļojošais mini-festivāls ''Pirkstiņi pa taustiņiem''</t>
  </si>
  <si>
    <t>JPAP_R3.3.1._191 JPAP_R3.3.1._194 JPKAP_U1.3._U1.3.2. JPKAP_U2.2._P2.2.5.</t>
  </si>
  <si>
    <t>5.3</t>
  </si>
  <si>
    <t>Neformālo pianistu festivāls</t>
  </si>
  <si>
    <t>5.4</t>
  </si>
  <si>
    <t>Pasākumu cikls ''Bērnu vasara''</t>
  </si>
  <si>
    <t>JPAP_R3.3.1._191 JPKAP_U1.3._U1.3.6. JPKAP_U1.3._U1.3.7.</t>
  </si>
  <si>
    <t>5.5</t>
  </si>
  <si>
    <t>JPAP_R3.3.1._191 JPKAP_U1.3._U1.3.6.  JPKAP_U2.1._P2.1.4.; JPKAP_U1.3._U1.3.7.</t>
  </si>
  <si>
    <t>5.6</t>
  </si>
  <si>
    <t>5.7</t>
  </si>
  <si>
    <t>JPAP_R3.3.1._191  JPKAP_U1.3.U_1.3.6.</t>
  </si>
  <si>
    <t>5.8</t>
  </si>
  <si>
    <t>Jauniešu teātra studija ''Eksperiments''</t>
  </si>
  <si>
    <t>JPAP_R3.3.1._191 JPAP_R3.3.1._194 JPKAP_U1.3._U1.3.1.; JPKAP_U1.3._U1.3.4.</t>
  </si>
  <si>
    <t>5.9</t>
  </si>
  <si>
    <t>Mātes dienas koncerts</t>
  </si>
  <si>
    <t>JPAP_R3.3.1._191 JPAP_R3.3.1._194 JPKAP_U1.3._U1.3.6. JPKAP_U2.2._P2.2.3.</t>
  </si>
  <si>
    <t>5.10</t>
  </si>
  <si>
    <t>JPAP_R3.3.1._191 JPKAP_U1.3._U1.3.6.  JPKAP_U2.1._P2.1.4. JPKAP_U1.3._U1.3.7.</t>
  </si>
  <si>
    <t>Mākslinieku nama piedāvājums</t>
  </si>
  <si>
    <t>6.1</t>
  </si>
  <si>
    <t>6.2</t>
  </si>
  <si>
    <t xml:space="preserve">JPAP_R3.3.1._191 JPKAP_U1.3._U1.3.6. JPKAP_U1.3._U1.3.7. </t>
  </si>
  <si>
    <t>6.3</t>
  </si>
  <si>
    <t>JPAP_R3.3.1._191 JPKAP_U1.3._U1.3.6; JPKAP_U1.3._U1.3.7; JPKAP_U2.1_P2.1.4.</t>
  </si>
  <si>
    <t>6.4</t>
  </si>
  <si>
    <t>JPAP_R3.3.1._191 JPKAP_U1.3._U1.3.6.  JPKAP_U2.1._P2.1.4.</t>
  </si>
  <si>
    <t>7</t>
  </si>
  <si>
    <t>Jūrmalas teātra piedāvājums</t>
  </si>
  <si>
    <t>7.1</t>
  </si>
  <si>
    <t>Jauniestudējumi</t>
  </si>
  <si>
    <t>JPAP_R3.3.1._191 JPAP_R3.3.1._194 JPAP_R3.3.1._197 JPKAP_U1.3._U1.3.1. JPKAP_U1.3._U1.3.4.</t>
  </si>
  <si>
    <t>7.2</t>
  </si>
  <si>
    <t>Jūrmalas Bērnu un jauniešu teātris. Uzvedums-eksāmens sezonas noslēgumā</t>
  </si>
  <si>
    <t>JPAP_R3.3.1._191 JPAP_R3.3.1._194 JPAP_R3.3.1._197 JPKAP_U1.3._U1.3.1.; JPKAP_U1.3._U1.3.4.</t>
  </si>
  <si>
    <t>7.3</t>
  </si>
  <si>
    <t>Teātra pirmizrādes</t>
  </si>
  <si>
    <t>JPAP_R3.3.1._191 JPAP_R3.3.1._194 JPAP_R3.3.1._197 JPKAP_U1.3._U1.3.6.</t>
  </si>
  <si>
    <t>7.4</t>
  </si>
  <si>
    <t>Ziemassvētku koncerts</t>
  </si>
  <si>
    <t>JPAP_R1.7.1._43 JPAP_R3.3.1._191 JPAP_R3.3.1._194 JPKAP_U1.3._U1.3.6. JPKAP_U1.3._U1.3.4.</t>
  </si>
  <si>
    <t>7.5</t>
  </si>
  <si>
    <t>Piedalīšanās amatierteātru skatēs, festivālos valsts robežās un ārvalstīs</t>
  </si>
  <si>
    <t>JPAP_R3.3.1._191 JPAP_R3.3.1._194 JPKAP_U1.3._U1.3.2.</t>
  </si>
  <si>
    <t>8</t>
  </si>
  <si>
    <t>Dažādi projekti</t>
  </si>
  <si>
    <t>8.1</t>
  </si>
  <si>
    <t>Pilsētas Ziemassvētku noformējuma konkursa noslēguma pasākums</t>
  </si>
  <si>
    <t>JPAP_R3.3.1._191 JPKAP_U1.3._U1.3.3.</t>
  </si>
  <si>
    <t>8.2</t>
  </si>
  <si>
    <t>Zvaigznes dienas pasākums</t>
  </si>
  <si>
    <t xml:space="preserve">JPAP_R3.3.1_191 </t>
  </si>
  <si>
    <t>8.3</t>
  </si>
  <si>
    <t>JPAP_R3.3.1._191  JPKAP_U1.3._U1.3.6. JPKAP_U1.3._U1.3.7.  JPTARP_AM1_U1.2._P.1.2.4.</t>
  </si>
  <si>
    <t>8.4</t>
  </si>
  <si>
    <t>Starptautiskais senioru deju festivāls ''Puķu balle''</t>
  </si>
  <si>
    <t>JPAP_R3.3.1._191 JPKAP_U2.2._P2.2.5.</t>
  </si>
  <si>
    <t>8.5</t>
  </si>
  <si>
    <t>Atklāšanas un tematiskie pasākumi</t>
  </si>
  <si>
    <t>JPAP_R3.3.1._191 JPKAP_U2.1._P2.1.4.</t>
  </si>
  <si>
    <t>8.6</t>
  </si>
  <si>
    <t>Ķemeru svētki</t>
  </si>
  <si>
    <t>JPAP_R3.3.1._191 JPKAP_U1.3._U1.3.3.  JPKAP_U2.2._P2.2.3.  JPTARP_AM1_U1.2._P.1.2.4.</t>
  </si>
  <si>
    <t>8.7</t>
  </si>
  <si>
    <t>18.novembra svinības Ķemeros</t>
  </si>
  <si>
    <t>JPAP_R3.3.1._191 JPKAP_U1.3._U1.3.3.  JPKAP_U2.2._P2.2.1.</t>
  </si>
  <si>
    <t>8.8</t>
  </si>
  <si>
    <t>Pasākums jauniešiem "Augsim Latvijai"</t>
  </si>
  <si>
    <t>8.9</t>
  </si>
  <si>
    <t>JPAP_R3.3.1._191 JPAP_R3.3.1._194  JPKAP_U1.3._U1.3.6.; JPKAP_U2.2._P2.2.1.; JPKAP_U2.1._P2.1.4.;</t>
  </si>
  <si>
    <t>8.10</t>
  </si>
  <si>
    <t>XXVI Dziesmu un XVI Deju svētku translācija Majoros un Kauguros</t>
  </si>
  <si>
    <t xml:space="preserve">JPAP_R1.7.1._43 JPAP_R3.3.1._191  </t>
  </si>
  <si>
    <t>2239</t>
  </si>
  <si>
    <t>2262</t>
  </si>
  <si>
    <t>2264</t>
  </si>
  <si>
    <t>2314</t>
  </si>
  <si>
    <t>9</t>
  </si>
  <si>
    <t>Jūrmalas radošo kolektīvu darbības finansējums</t>
  </si>
  <si>
    <t>Apstiprināto līdzekļu pārdale</t>
  </si>
  <si>
    <t>9.1</t>
  </si>
  <si>
    <t>Pilsētas radošo kolektīvu piedalīšanās republikas mēroga pasākumos</t>
  </si>
  <si>
    <t>JPAP_R3.3.1._194 JPKAP_U1.3._U1.3.2. JPKAP_U3.1._P3.1.4. JPKAP_U3.1._P3.1.5.</t>
  </si>
  <si>
    <t>Izdevumu samazinājums braucieniem valsts robežās: -825,00 EUR DK Vizmiņa (līdzekļu pārcelšana braucienam uz Čehiju), -15,00 EUR klavierspēles studija Vēstijums (nošu materiālu iegādes izdevumu palielinājums)</t>
  </si>
  <si>
    <t>Līdzekļu palielinājums skaņu ierakstu studijas pakalpojumiem vokālai studijai Visi kā viens (KKN)</t>
  </si>
  <si>
    <t>Izdevumu palielinājums inventāra iegādei: 66,00 EUR PO Jūrmala gājiena nošu turētāju iegādei; 46,00 EUR metronoms klavierspēles studijai Vēstijums</t>
  </si>
  <si>
    <t xml:space="preserve">Izdevumu samazinājums materiālu iegādei: -66,00 EUR PO Jūrmala; -31,00 EUR klavierspēles studija Vēstijums, -40,00 EUR vokāla studija Visi kā viens, </t>
  </si>
  <si>
    <t>9.2</t>
  </si>
  <si>
    <t>Pilsētas radošo kolektīvu un kultūras darbinieku pilsētas mēroga konkursi un skates</t>
  </si>
  <si>
    <t>9.3</t>
  </si>
  <si>
    <t xml:space="preserve">Radošo kolektīvu jubilejas un citi  kolektīvu iniciēti projekti </t>
  </si>
  <si>
    <t>JPAP_R3.3.1._194 JPKAP_U1.3._U1.3.4.; JPKAP_U2.1._P2.1.4.; JPKAP_U2.2._P2.2.3.</t>
  </si>
  <si>
    <t>9.4</t>
  </si>
  <si>
    <t>Pilsētas radošo kolektīvu piedalīšanās ārzemēs rīkotajos koncertos, festivālos, konkursos un izstādēs</t>
  </si>
  <si>
    <t>JPAP_R3.3.1._194 JPKAP_U1.3._U1.3.2.</t>
  </si>
  <si>
    <t xml:space="preserve">Izdevumu palielinājums DK Vizmiņa braucienam uz Čehiju - autobusa noma -  saskaņā ar PVN likuma nosacījumiem par transporta iznomāšanu ārzemju braucienam. </t>
  </si>
  <si>
    <t>9.5</t>
  </si>
  <si>
    <t>Tērpi</t>
  </si>
  <si>
    <t>JPAP_R3.3.1._194 JPKAP_U1.3._U1.3.2.; JPKAP_U3.1._P3.1.4.; JPKAP_U3.1._P3.1.5.</t>
  </si>
  <si>
    <t>10</t>
  </si>
  <si>
    <t>Citas kultūras pasākumu izmaksas</t>
  </si>
  <si>
    <t>10.1</t>
  </si>
  <si>
    <t>Tipogrāfijas pakalpojumi (biļetes, afišas un tml.)</t>
  </si>
  <si>
    <t>JPAP_R3.3.1._191 JPKAP_U4.1._P4.1.4.;  JPKAP_U4.3._P4.3.3.  JPTARP_AM3_U3.3._P.3.3.2.</t>
  </si>
  <si>
    <t>10.2</t>
  </si>
  <si>
    <t>AKKA/LAA un LaIPA</t>
  </si>
  <si>
    <t>JPAP_R3.3.1._191</t>
  </si>
  <si>
    <t>10.3</t>
  </si>
  <si>
    <t>Publisko pasākumu apdrošināšana</t>
  </si>
  <si>
    <t>10.4</t>
  </si>
  <si>
    <t>Elektroenerģijas apmaksa un pieslēguma nodrošinājumskultūras pasākumos dabā</t>
  </si>
  <si>
    <t>10.5</t>
  </si>
  <si>
    <t>Reklāmas izdevumi kultūras pasākumiem</t>
  </si>
  <si>
    <t>JPAP_R3.3.1._191 JPKAP_U4.1._P4.1.4.; JPKAP_U4.3._P4.3.3. JPTARP_AM3_U3.3._P.3.3.2.</t>
  </si>
  <si>
    <t>I.Stratēģiskā dokumenta nosaukums - Jūrmalas pilsētas attīstības programmas 2014.-2020.gadam (JPAP)</t>
  </si>
  <si>
    <t>Rīcības virziena aktivitātes:</t>
  </si>
  <si>
    <t>43 Kultūras dzīves piedāvājuma attīstība visa gada garumā</t>
  </si>
  <si>
    <t>Prioritāte P3.3. Daudzveidīgas kultūras un sporta vide</t>
  </si>
  <si>
    <t>Rīcības virziens R3.3.1. Pilsētas kultūras iestāžu un muzeju darbības pilnveide.</t>
  </si>
  <si>
    <t>191 Daudzveidīgu kultūras pasākumu pieejamība Jūrmalas iedzīvotājiem Jūrmalas pilsētā;</t>
  </si>
  <si>
    <t>194 Amatiermākslas attīstības veicināšana;</t>
  </si>
  <si>
    <t>197 Tēātra attīstība;</t>
  </si>
  <si>
    <t>203 Kino pakalpojuma attīstība.</t>
  </si>
  <si>
    <t>II. Stratēģiskā dokumenta nosaukums - Jūrmalas pilsētas kultūrvides attīstības plāns 2017.-2020. gadam (JPKAP)</t>
  </si>
  <si>
    <t>Strātēģiskā dokumenta kodu atšifrējums - 1.rīcības virziens  "Radošā Jūrmala: apkaimju unikalitātes stiprināšana un iedzīvotāju līdzdalības sekmēšana":</t>
  </si>
  <si>
    <t>Rīcības virziena uzdevums - U1.3.: Nodrošināt mūžizglītības un radošuma attīstīšanas iespējas jurmalniekiem.</t>
  </si>
  <si>
    <t>Rīcības virziena uzdevuma pasākumi:</t>
  </si>
  <si>
    <t>U1.3.1. Daudzveidīgu amatiermākslas un interešu izglītības iespēju nodrošināšana Jūrmalas iedzīvotājiem</t>
  </si>
  <si>
    <t>U1.3.2. Jūrmalas radošo kolektīvu dalība pilsētas, nacionāla unstarptautiska mēroga pasākumos (ārpus Dziesmu un deju svētku kustības)</t>
  </si>
  <si>
    <t>U1.3.3. Jūrmalas pilsētas iedzīvotāju un nevalstisko organizāciju radošo kultūras iniciatīvu atbalstīšana, līdzfinansējot un līdzorganizējot dažādu žanru kultūras pasākumus specifiskām iedzīvotāju auditorijām.</t>
  </si>
  <si>
    <t>U1.3.4. Jūrmalas radošo kolektīvu koncertuzvedumu un izrāžu veidošana (t.sk. Jūrmalas teātra iestudējumi).</t>
  </si>
  <si>
    <t>U1.3.6. Kultūrizglītojošu pasākumu veidošana ģimenēm, bērniem un jauniešiem, senioriem.</t>
  </si>
  <si>
    <t>U1.3.7. Interaktīvu līdzdalības formu attīstība kultūras pasākumos.</t>
  </si>
  <si>
    <t>Strātēģiskā dokumenta kodu atšifrējums - rīcības virziens 2  "Kultūras piedāvājuma izcilība un daudzveidība Jūrmalā: kvalitatīva un sistema'tiska kultūras piedāvājuma veidošana dažādām mērķauditorījas</t>
  </si>
  <si>
    <t>grupām vietējā, nacionālā un starptautiskā mērogā''.</t>
  </si>
  <si>
    <t>Rīcības virziena uzdevums -  U2.1.: Rīkot kavalitatīvas un daudzveidīgas kultūras norises konkrētiem auditorijas segmentiem katrā sezonā.</t>
  </si>
  <si>
    <t>P2.1.4. Kultūras centru piedāvājuma daudzveidošana, tajā skaitā ar mērķauditorijas iesaisti.</t>
  </si>
  <si>
    <t>Rīcības virziena uzdevums - U2.2.: Nostiprināt Jūrmalas kā kultūras un mākslas pilsētas identitāti un konkurentspēju.</t>
  </si>
  <si>
    <t>P2.2.1. Valsts svētku un atceres dienu rīkošana pilsētas iedzīvotājiem un viesiem, tai skaitā Latvijai-100 atzīmēšana.</t>
  </si>
  <si>
    <t>P2.2.3. Gadskārtu svētku, pilsētassvētku un dažādām sabiedrības mērķgrupām domātu pasākumu rīkošana, nostiprinot Jūrmalas zīmolu vietējā, nacionālā un starptautiskā mērogā.</t>
  </si>
  <si>
    <t>P2.2.5. Jūrmalas kā festivālu pilsētas tēla nostiprināšana.</t>
  </si>
  <si>
    <t>Strātēģiskā dokumenta kodu atšifrējums - rīcības virziens 3  "Jūrmalas kultūras mantojums: kultūras mantojuma saglabāšana, musdienīga interpretācija un popularizēšana"</t>
  </si>
  <si>
    <t>Rīcības virziena uzdevums - U3.1.: Nodrošināt Latvijas Dziesmu un deju svētku tradīcijas saglabāšanu un attīstību.</t>
  </si>
  <si>
    <t>P3.1.1. Telpu nodrošināšana Dziesmu un deju svētku mēģinājumiem, skatēm un koncertiem.</t>
  </si>
  <si>
    <t>P3.1.2. Dziesmu un deju kolektīvu materiālās bāzes nodrošināšana.</t>
  </si>
  <si>
    <t>P3.1.3. Jūrmalas kolektīvu līdzdalības nodrošināšana Latvijas Dziesmu un deju svētkos.</t>
  </si>
  <si>
    <t>P3.1.4. Jūrmalas kolektīvu līdzdalības nodrošināšana Latvijas Dziesmu un deju svētku procesā.</t>
  </si>
  <si>
    <t>P3.1.5. Dziesmu un deju svētku kustības pasākumu atbalsts.</t>
  </si>
  <si>
    <t>P3.3.1. Jaunu pakalpojumu ieviešana vietējiem iedzīvotājiem un tūristiem, īpaši skolēnu-tūristu un ģimeņu piesaistei.</t>
  </si>
  <si>
    <t>Strātēģiskā dokumenta kodu atšifrējums - rīcības virziens 4  "Sadarbība Jūrmalā: kultūrvides attīstībā iesaistīto dalībnieku sadarbības veicināšana"</t>
  </si>
  <si>
    <t>Rīcības virziena uzdevums - U4.1.: Attīstīt sadarbību starp dažādām pašvaldības kultūras un citām iestādēm, ģeogrāfiski līdzsvarotā kultūras piedāvājuma veidošanā un pieejamības veicināšanā.</t>
  </si>
  <si>
    <t>P4.1.4. Informācijas nodrošināšana par apkaimju kultūras pasākumu norises vietām un pasākumiem.</t>
  </si>
  <si>
    <t>Rīcības virziena uzdevums - U4.3.: Nodrošināt informācijas pieejamību atbilstoši kultūras auditorijas vajadzībām.</t>
  </si>
  <si>
    <t>P4.3.3. Kultūras pasākumu reklāmas un mārketinga materiālu izdošana.</t>
  </si>
  <si>
    <t>III. Stratēģiskā dokumenta nosaukums - Jūrmalas pilsētas tūrisma attīstības rīcības plāns  2018.-2020. gadam (JPTARP)</t>
  </si>
  <si>
    <t>Strātēģiskā dokumenta kodu atšifrējums - mērķis AM 1: Atpūtas, rekreācijas un viesmīlības pakalpojumu pilnveidošana un kvalitāte.</t>
  </si>
  <si>
    <t>Mērķa uzdevums - U 1.2. Atpūtas, rekreācijas tūrisma piedāvājuma pilnveidošana vietējiem un ārvalstu viesiem.</t>
  </si>
  <si>
    <t>Mērķa uzdevuma pasākums - P.1.2.4. Liela izmēra galda spēļu dažādām vecuma grupām) izvietošana Horna dārzā, Mellužu estrādes teritorijā, Ķemeru kūrparkā un citās vietās.</t>
  </si>
  <si>
    <t>Mērķa uzdevums - U 1.5. Pasākumu/aktivitāšu piedāvājuma pilnveidošana ģimenēm ar bērniem</t>
  </si>
  <si>
    <t>Mērķa uzdevuma pasākums - P 1.5.1. Pasākuma ''Nestasti pasaciņas'' pilnveidošana, divu dienu pasākuma programmas (festivāla) izveide un popularizēšana Latvijā, perspektīvā Baltijas valstīs</t>
  </si>
  <si>
    <t>Strātēģiskā dokumenta kodu atšifrējums - mērķis AM 3: Jūrmalas kā konferenču, kongresu, pasākumu un motivējošā tūrisma (MICE) galamērķa attīstība</t>
  </si>
  <si>
    <t>Mērķa uzdevums - U 3.3.Kultūras pasākumu kā atraktīvu tūrisma piesaišu izmantošana, koncentrejoties uz dažādu tūristu segmentu vajadzībām un pieprasījuma sezonālām svārstībām</t>
  </si>
  <si>
    <t>Mērķa uzdevuma pasākums - P.3.3.2. Informācijas par pasākumiem nodrošināšana dažādiem mērķa tirgiem (afišu valodas, informācija tūrisma portālā, TIC).</t>
  </si>
  <si>
    <t>Tāme Nr.01.1.8.</t>
  </si>
  <si>
    <t>9000056357</t>
  </si>
  <si>
    <t>Jomas iela1/5, Jūrmala, LV-2016</t>
  </si>
  <si>
    <t>01.110</t>
  </si>
  <si>
    <t xml:space="preserve">Projekts "Atbalsts integrētu teritoriālo investīciju īstenošanai Jūrmalas pilsētas pašvaldībā" </t>
  </si>
  <si>
    <t>LV08TREL9802008042000</t>
  </si>
  <si>
    <t>Finansējuma pārdale atbilstoši 2018.gada faktiskajai izpildei, ņemot vērā E.Grantes prombūtni slimības dēļ (2018.gada maijs, prombūtnē 07.05.18.-01.06.18.)</t>
  </si>
  <si>
    <t>Finansējuma pārdale atbilstoši 2018.gada faktiskajai izpildei, ņemot vērā E.Grantes prombūtni slimības dēļ (2018.gada maijs, prombūtnē 07.05.18.-01.06.18.). Piemaksa par aizvietošanu.</t>
  </si>
  <si>
    <t>Finansējuma pārdale atbilstoši 2018.gada faktiskajai izpildei, ņemot vērā E.Grantes prombūtni slimības dēļ (2018.gada maijs, prombūtnē 07.05.18.-01.06.18.). Darba devēja VSAOI no piemaksas par aizvietošanu.</t>
  </si>
  <si>
    <t>Finansējuma pārdale atbilstoši 2018.gada faktiskajai izpildei, ņemot vērā E.Grantes prombūtni slimības dēļ (2018.gada maijs, prombūtnē 07.05.18.-01.06.18.). Izmaksātā slimības nauda 174.02EUR.</t>
  </si>
  <si>
    <t>Finansējuma pārdale atbilstoši 2018.gada faktiskajai izpildei, ņemot vērā atlīdzību izmaksai nepieciešamās summas.</t>
  </si>
  <si>
    <t>Tāme Nr.05.1.4.</t>
  </si>
  <si>
    <t>05.100</t>
  </si>
  <si>
    <t>Pašvaldības pārziņā esošo teritoriju apsaimniekošana (kopšana un tīrīšana)</t>
  </si>
  <si>
    <t>Tāme Nr.08.1.3.</t>
  </si>
  <si>
    <t>08.100</t>
  </si>
  <si>
    <t>Atpūtu un sportu veicinošas infrastruktūras izveide, atjaunošana un labiekārtošana</t>
  </si>
  <si>
    <t>Tāme Nr.09.27.3</t>
  </si>
  <si>
    <t>Slokas pamatskola</t>
  </si>
  <si>
    <t>90000051612</t>
  </si>
  <si>
    <t>Skolas iela 3, Jūrmala</t>
  </si>
  <si>
    <t xml:space="preserve">Projekts Nr.8.3.5.0/16/I/001 "Karjeras atbalsts vispārējās un profesionālās izglītības iestādēs" </t>
  </si>
  <si>
    <t>LV80TREL981304800200B</t>
  </si>
  <si>
    <t>Sakarā ar projekta pedagoģes A.Mančasas darbnespēju, samazināt EKK 1119 par EUR 58.00, līdzekļus novirzot darbnespējas apmaksai kodā 1221, t.sk. EUR 38.90 slimības pabalstam, EUR 11.87 IIN un EUR 6.27 VSAOI.</t>
  </si>
  <si>
    <t>Sakarā ar projekta pedagoģes A.Mančasas darbnespēju, palielināt EKK 1221 par EUR 58.00,  t.sk. EUR 38.90 slimības pabalstam, EUR 11.87 IIN un EUR 6.27 VSAOI.</t>
  </si>
  <si>
    <r>
      <rPr>
        <b/>
        <sz val="9"/>
        <rFont val="Times New Roman"/>
        <family val="1"/>
        <charset val="186"/>
      </rPr>
      <t>12.pielikums</t>
    </r>
    <r>
      <rPr>
        <sz val="9"/>
        <rFont val="Times New Roman"/>
        <family val="1"/>
        <charset val="186"/>
      </rPr>
      <t xml:space="preserve"> Jūrmalas pilsētas domes </t>
    </r>
  </si>
  <si>
    <t>Struktūrvienība</t>
  </si>
  <si>
    <t>Īpašumu pārvaldes Pilsētsaimniecības un labiekārtošanas nodaļa</t>
  </si>
  <si>
    <t>Parku, skvēru, atpūtas vietu un apstādījumu kopšana</t>
  </si>
  <si>
    <t>JPAP_R2.8.1._98 JPAS_K4         JPAS_J4</t>
  </si>
  <si>
    <t>Iekšpagalmu kopšana</t>
  </si>
  <si>
    <t>JPAP_R2.8.1._99</t>
  </si>
  <si>
    <t>Pašvaldības īpašumu kopšana</t>
  </si>
  <si>
    <t>Jaunu puķu trauku iegāde un apsaimniekošana</t>
  </si>
  <si>
    <t>Jaunu puķu trauku iegāde</t>
  </si>
  <si>
    <t>Jaunu puķu trauku apsaimniekošana</t>
  </si>
  <si>
    <t>Puķu siena</t>
  </si>
  <si>
    <t>Dzintaru mežaparka apsaimniekošana</t>
  </si>
  <si>
    <t>JPAP_R2.8.1._98</t>
  </si>
  <si>
    <t>Dzintaru mežaparkā esošo koka laipu atjaunošana</t>
  </si>
  <si>
    <t>Pludmales sakopšana</t>
  </si>
  <si>
    <t>JPAP_R1.6.2._33   JPŪRRP_4.1._9</t>
  </si>
  <si>
    <t>Sadzīves atkritumu konteinieru izvietošana pludmalē un izejās uz jūru un atkritumu izvešana</t>
  </si>
  <si>
    <t>Sabiedrisko tualešu apsaimniekošana</t>
  </si>
  <si>
    <t>JPAP_R1.6.2._33   JPTARP_P2.3.5.</t>
  </si>
  <si>
    <t>Sadzīves atkritumu savākšana un aizvešana</t>
  </si>
  <si>
    <t>JPAP_R2.7.1._96</t>
  </si>
  <si>
    <t>Dzīvnieku uzturēšanas izmaksas patversmē</t>
  </si>
  <si>
    <t>JPAP_R2.8.1._110</t>
  </si>
  <si>
    <t>Bezsaimnieku dzīvnieku (kaķu) sterilizācija</t>
  </si>
  <si>
    <t>Klejojošu dzīvnieku izķeršana, dzīvnieku līķu apglabāšana</t>
  </si>
  <si>
    <t>Vasara puķu dobes ierīkošana un kopšana Lāčplēša skvērā</t>
  </si>
  <si>
    <t>Pavasara un vasaras puķu iegāde un apsaimniekošana P 128 četros rotācijas apļos</t>
  </si>
  <si>
    <t xml:space="preserve">Apstādījumu ierīkošana pie Kauguru kultūras nama </t>
  </si>
  <si>
    <t>Vasara puķu dobes ierīkošana un kopšana skvērā pie Dzintaru KZ</t>
  </si>
  <si>
    <t>Pilsētas teritoriju labiekārtošanas pasākumi</t>
  </si>
  <si>
    <t>06.600</t>
  </si>
  <si>
    <t>Ielu nosaukumu plāksnīšu un to stiprinājuma stabiņu  komplektu apsaimniekošana</t>
  </si>
  <si>
    <t>apsaimniekošana</t>
  </si>
  <si>
    <t>izgatavošana</t>
  </si>
  <si>
    <t>Autobusu pieturu remonts vai izveidošana</t>
  </si>
  <si>
    <t>Bērnu rotaļu laukumu un sporta laukumu izveide un remonts iekšpagalmos, parkos un pludmalē</t>
  </si>
  <si>
    <t>Bērnu rotaļu un sporta laukumu atjaunošana un izveide un sintētiskā seguma ieklāšana</t>
  </si>
  <si>
    <t>JPAP_R2.8.1._106 JPAP_R2.8.1._99</t>
  </si>
  <si>
    <t>3.2.</t>
  </si>
  <si>
    <t>Bērnu rotaļu laukumu un sporta laukumu remonts iekšpagalmos un pludmalē</t>
  </si>
  <si>
    <t>3.3.</t>
  </si>
  <si>
    <t>Slidotavas ierīkošana Engures ielas iekšpagalmā</t>
  </si>
  <si>
    <t>JPAP_R2.8.1._106</t>
  </si>
  <si>
    <t>Jaunu solu un atkritumu urnu izvietošana parkos un uz ielām</t>
  </si>
  <si>
    <t>Pārējie izdevumi pilsētas apsaimniekošanā</t>
  </si>
  <si>
    <t>Strūklaku uzturēšana</t>
  </si>
  <si>
    <t xml:space="preserve">Pludmales labiekārtošana, tai skaitā informatīvo norāžu un pārģērbšanās kabīņu remonts, izvietošana, demontāža, atjaunošana   </t>
  </si>
  <si>
    <t>JPAP_R1.6.2._33  JPŪRRP_4.1._10</t>
  </si>
  <si>
    <t>Finansējums nepieciešams salauztas laipas nomaiņai Ezeru ielas peldvietā</t>
  </si>
  <si>
    <t>Pludmales solu uzglabāšana ziemas sezonā</t>
  </si>
  <si>
    <t>JPAP_R1.6.2._33</t>
  </si>
  <si>
    <t>Izeju uz jūru labiekārtošana pludmalēs (laipas, kāpnes, betona plāksnes)</t>
  </si>
  <si>
    <t>JPŪRRP_4.1._10</t>
  </si>
  <si>
    <t>Dušu, kāju mazgājamo krānu un sabiedrisko tualešu konteinieru un ūdens sūkņu apkopei un remontam</t>
  </si>
  <si>
    <t>Jaunu pludmales solu izgatavošanai</t>
  </si>
  <si>
    <t>Pirmsskolas izglītības iestāžu labiekārtošanas pasākumi</t>
  </si>
  <si>
    <t>Bērnu rotaļu laukumu izveide pirmsskolas izglītības iestādēs un vispārizglītojošās iestādēs</t>
  </si>
  <si>
    <t xml:space="preserve">JPAP_3.2.2_155 JPAP_3.2.3_165 P.1.9, R1.9.2._54 </t>
  </si>
  <si>
    <t>Jūrmalas pilsētas attīstības stratēģija 2010. - 2030.gadam (JPAS)</t>
  </si>
  <si>
    <t xml:space="preserve">K4 Ķemeru kūrortvides veidošana </t>
  </si>
  <si>
    <t xml:space="preserve">J4 Publiskās telpas izcilība </t>
  </si>
  <si>
    <t>Rīcības virziens R1.6.2.: Peldvietu infrastruktūras attīstība</t>
  </si>
  <si>
    <t>Aktivitāte Nr.29 Baltijas jūras Rīgas jūras līča peldvietu un Jūrmalas iekšzemes peldvietas infrastruktūras attīstība saskaņā ar „Zilā karoga” programmas standartu un Jūrmalas iekšzemes peldvietu un atpūtas vietu infrastruktūras attīstība</t>
  </si>
  <si>
    <t>Aktivitāte Nr.32 Peldvietu un atpūtas vietu attīstība Lielupes krastos</t>
  </si>
  <si>
    <t>Aktivitāte Nr.33 Pludmales zonas labiekārtošana un apsaimniekošana</t>
  </si>
  <si>
    <t xml:space="preserve">Rīcības virziens R1.9.2.: Informācijas pieejamības nodrošināšana </t>
  </si>
  <si>
    <t>Aktivitāte Nr.54 Ģeogrāfijas informācijas sistēmas ieviešana</t>
  </si>
  <si>
    <t>Rīcības virziens R2.7.1.: Atkritumu apsaimniekošanas sistēmas pilnveide</t>
  </si>
  <si>
    <t>Aktivitāte Nr.96 Atkritumu apsaimniekošanas sistēmas pilnveide</t>
  </si>
  <si>
    <t>Rīcības virziens R2.8.1.: Publiskās telpas pilnveide</t>
  </si>
  <si>
    <t>Aktivitāte Nr.98 Parku, skvēru un kūrorta mazās infrastruktūras attīstība uzturēšana</t>
  </si>
  <si>
    <t>Aktivitāte Nr.99 Publiskās telpas apsaimniekošana</t>
  </si>
  <si>
    <t>Aktivitāte Nr.106 Jūrmalas pilsētā esošo daudzdzīvokļu namu pagalmu, izglītības iestāžu un piebraucamo ceļu rekonstrukcija</t>
  </si>
  <si>
    <t>Aktivitāte Nr.104  Aļģu aizvešana</t>
  </si>
  <si>
    <t>Aktivitāte Nr.110 Dzīvnieku labturības pasākumu nodrošināšana</t>
  </si>
  <si>
    <t>Rīcības virziens R2.10.1.: Privātā īpašuma sakopšanas motivēšana</t>
  </si>
  <si>
    <t>Aktivitāte Nr.117 Privātīpašumu sakoptības veicināšana</t>
  </si>
  <si>
    <t>Rīcības virziens R3.2.2.: Pirmsskolas izglītības pakalpojmi</t>
  </si>
  <si>
    <t>Aktivitāte Nr.155 Pirmsskolas izglītības iestāžu mācību vides uzlabošana</t>
  </si>
  <si>
    <t>Rīcības virziens R3.2.3. : Vispārizglītojošo skolu  izglītības pakalpojmi</t>
  </si>
  <si>
    <t>Aktivitāte Nr.165 Vispārējās izglītības iestāžu mācību vides uzlabošana</t>
  </si>
  <si>
    <t>Pasākums P2.3.5. Sanitāro mezglu (WC) izveide un uzturēšana pilsētas viesu koncentrēšanās vietās, t.sk. ārpus vasaras sezonas</t>
  </si>
  <si>
    <t>Jūrmalas pilsētas ūdens resursu rīcības plāns 2016.-2020.gadam (JPŪRRP)</t>
  </si>
  <si>
    <t>Mērķis 4: Piekrastes ūdeņu un Lielupes plānotā izmantošana. Rīcības virziens R4.1. Peldvietu infrastruktūras attīstība</t>
  </si>
  <si>
    <t>Aktivitāte Nr.9 Uzlabot publisko ūdeņu piekrastes pieejamību</t>
  </si>
  <si>
    <t xml:space="preserve">Aktivitāte Nr.10 Aktualizēt pludmales aktivitāšu zonējumu un labiekārtojumu
</t>
  </si>
  <si>
    <t>Tāme Nr.10.2.2.</t>
  </si>
  <si>
    <t>Jūrmalas pilsētas Labklājības pārvalde</t>
  </si>
  <si>
    <t>90000594245</t>
  </si>
  <si>
    <t>Mellužu pr. 83, Jūrmala, LV - 2008</t>
  </si>
  <si>
    <t>10.120</t>
  </si>
  <si>
    <t>Sociālā aizsardzība invaliditātes gadījumā</t>
  </si>
  <si>
    <t>LV72PARX0002484572023</t>
  </si>
  <si>
    <t>Asistentu pakalpojumu sniedzēji kā pašnodarbinātas personas apgūst mazāk finanšu līdzekļu kā plānots</t>
  </si>
  <si>
    <t>degvielas izdevumu segšanai par asistenta pakalpojuma veikšanu</t>
  </si>
  <si>
    <r>
      <rPr>
        <b/>
        <sz val="9"/>
        <rFont val="Times New Roman"/>
        <family val="1"/>
        <charset val="186"/>
      </rPr>
      <t>29.pielikums</t>
    </r>
    <r>
      <rPr>
        <sz val="9"/>
        <rFont val="Times New Roman"/>
        <family val="1"/>
        <charset val="186"/>
      </rPr>
      <t xml:space="preserve"> Jūrmalas pilsētas domes</t>
    </r>
  </si>
  <si>
    <t>Sociālo pakalpojumu daļa</t>
  </si>
  <si>
    <t>Sociālā palīdzība</t>
  </si>
  <si>
    <t>03.110.</t>
  </si>
  <si>
    <t>KOPĀ (Euro):</t>
  </si>
  <si>
    <t>Sabiedriskās vietās mirušo personu transporta izdevumu segšana</t>
  </si>
  <si>
    <t>JPAS_J10 JPAP_R3.5.1._225</t>
  </si>
  <si>
    <t>10.120.</t>
  </si>
  <si>
    <t xml:space="preserve">Pabalsts mājokļa vides pieejamības nodrošināšanai    </t>
  </si>
  <si>
    <t>JPAS_J6 JPAP_R3.5.1._216</t>
  </si>
  <si>
    <t>Ergoterapeita vides novērtējumam, ja prasītājs ir trūcīga persona</t>
  </si>
  <si>
    <t>Ergoterapeita novērtējuma nodrošināšan</t>
  </si>
  <si>
    <t>JPAS_J10 JPAP_R3.5.1._223</t>
  </si>
  <si>
    <t>Asistenta pakalpojuma nodrošināšana (Valsts atmaksāts)</t>
  </si>
  <si>
    <t xml:space="preserve">Degvielas izdevumu segšanai par asistenta pakalpojuma veikšanu </t>
  </si>
  <si>
    <t>Atbalsts gados veciem cilvēkiem</t>
  </si>
  <si>
    <t>10.200.</t>
  </si>
  <si>
    <t xml:space="preserve">Veselības un sociālās aprūpes centrs - Sloka -sociālās aprūpes nodaļa SAN   </t>
  </si>
  <si>
    <t>JPAS_J10 JPAP_R3.5.1._220</t>
  </si>
  <si>
    <t>SIA''Pansionāts Dzimtene'' līdz 1998.gada 1.janvārim ievietotajiem iemītniekiem paredzētie līdzekļi</t>
  </si>
  <si>
    <t>Mājokļa atbalsts</t>
  </si>
  <si>
    <t>10.600.</t>
  </si>
  <si>
    <t>Sociālie dzīvokļi un mājas</t>
  </si>
  <si>
    <t>JPAS_J10 JPAP_R3.5.1._224</t>
  </si>
  <si>
    <t xml:space="preserve">Pārējais citur nekvalificēts atbalsts sociāli atstumtām personām  </t>
  </si>
  <si>
    <t>10.700.</t>
  </si>
  <si>
    <t xml:space="preserve">Veselības un sociālās aprūpes centrs - Sloka -īslaicīga sociālās aprūpes un sociālās rehabilitācijas nodaļa SASRN    </t>
  </si>
  <si>
    <t xml:space="preserve">Veselības un sociālās aprūpes centrs - Sloka - Veselības un sociālās aprūpes nodaļa   </t>
  </si>
  <si>
    <t xml:space="preserve">Bezpiederīgo apglabāšana </t>
  </si>
  <si>
    <t xml:space="preserve">Pabalsts aprūpes mājās nodrošināšanai </t>
  </si>
  <si>
    <t>Higiēnas un sociālo iemaņu apgūšanas pakalpojumu nodrošinājums sociāli mazaizsargātiem pašvaldības iedzīvotājiem</t>
  </si>
  <si>
    <t>*Informatīvi</t>
  </si>
  <si>
    <t>Jūrmalas pilsētas attīstības stratēģija 2010-2030 (JPAS)</t>
  </si>
  <si>
    <t>Aktivitāte: J5 droša pilsēta</t>
  </si>
  <si>
    <t>Aktivitāte: J6 labs mājoklis</t>
  </si>
  <si>
    <t>Aktivitāte: J10 sociāli drošas vides nodrošināšana</t>
  </si>
  <si>
    <t>Jūrmalas pilsētas attīstības programma 2014.-2020.gadam (JPAP)</t>
  </si>
  <si>
    <t>Rīcības virziens: R3.5.1. Sociālo pakalpojumu attīstība</t>
  </si>
  <si>
    <t>Aktivitāte: Nr.216 Sociālā atbalsta infrastruktūras attīstība</t>
  </si>
  <si>
    <t>Aktivitāte: Nr.220 Sociālās aprūpes un sociālās rehabilitācijas pakalpojumu pieejamība</t>
  </si>
  <si>
    <t>Aktivitāte: Nr.223 Kvalitatīva sociālās palīdzības nodrošināšana un sociālā atbalsta sniegšana</t>
  </si>
  <si>
    <t>Aktivitāte: Nr.224 Kvalitatīva sociālā atbalsta sniegšana mazaizsargātām personām mājokļa nodrošināšanai</t>
  </si>
  <si>
    <t>Aktivitāte: Nr.225 Iestādes ''Jūrmalas kapi'' sniegto pakalpojumu pilnveide</t>
  </si>
  <si>
    <r>
      <rPr>
        <b/>
        <sz val="9"/>
        <rFont val="Times New Roman"/>
        <family val="1"/>
        <charset val="186"/>
      </rPr>
      <t>34.pielikums</t>
    </r>
    <r>
      <rPr>
        <sz val="9"/>
        <rFont val="Times New Roman"/>
        <family val="1"/>
        <charset val="186"/>
      </rPr>
      <t xml:space="preserve"> Jūrmalas pilsētas domes</t>
    </r>
  </si>
  <si>
    <t>Īpašumu pārvaldes Pašvaldības īpašumu nodaļas pašvaldības īpašumu tehniskā nodrošinājuma daļa</t>
  </si>
  <si>
    <t>Administratīvo ēku būvniecība, atjaunošana un uzlabošana</t>
  </si>
  <si>
    <t xml:space="preserve"> 01.110.</t>
  </si>
  <si>
    <t>Domes administratīvo ēku infrastruktūras attīstība</t>
  </si>
  <si>
    <t>JPAP_R.3.2.1._131 JPAP R.2.8.1._99</t>
  </si>
  <si>
    <t>Glābšanas staciju būvniecība, atjaunošana un uzlabošana</t>
  </si>
  <si>
    <t>03.600.</t>
  </si>
  <si>
    <t>Glābšanas stacijas</t>
  </si>
  <si>
    <t>JPAP_R1.6.2._30</t>
  </si>
  <si>
    <t>Publisko teritoriju, ēku un mājokļu būvniecība, atjaunošana un uzlabošana</t>
  </si>
  <si>
    <t>06.600.</t>
  </si>
  <si>
    <t>Jauno Slokas kapu izbūve un labiekārtošana</t>
  </si>
  <si>
    <t>JPAP_R2.8.2._114</t>
  </si>
  <si>
    <t>Pašvaldības dzīvojamā fonda remonts</t>
  </si>
  <si>
    <t>JPAP_R2.9.1._115</t>
  </si>
  <si>
    <t>Ēku nojaukšana</t>
  </si>
  <si>
    <t>JPAP_R2.8.1._105</t>
  </si>
  <si>
    <t>Apsekošana, specifikāciju un tāmju sagatavošana</t>
  </si>
  <si>
    <t>JPAP_R.3.1.2._131</t>
  </si>
  <si>
    <t>Kapteiņa Zolta piemiņas vietas teritorijas labiekārtošana Kaugurciema ielā, Jūrmalā</t>
  </si>
  <si>
    <t>Tirdzniecības nojumes jaunbūve un inženierkomunikāciju izbūve Slokas ielā 3313, Jūrmalā</t>
  </si>
  <si>
    <t>JPAP_R3..2._231</t>
  </si>
  <si>
    <t>Pašvaldības īpašumā esošo ēku kapitālais remonts</t>
  </si>
  <si>
    <t>Ēku konservācija</t>
  </si>
  <si>
    <t>Ēkas restaurācija un atjaunošana Pils ielā 1, Jūrmalā</t>
  </si>
  <si>
    <t>JPAP_R3.1.3._133</t>
  </si>
  <si>
    <t>Pašvaldības policijas postenis ''Priedaine''</t>
  </si>
  <si>
    <t>JPAP_R3.4.1._213</t>
  </si>
  <si>
    <t>Aizvietotājizpildes piemērošana patvaļīgi veiktas būvniecības vai vidi degradējošas/bīstamas būves esamības gadījumos</t>
  </si>
  <si>
    <t xml:space="preserve"> 08.100.</t>
  </si>
  <si>
    <t>Ķemeru sēravota nojume</t>
  </si>
  <si>
    <t>JPAP_R1.6.3. 41</t>
  </si>
  <si>
    <t>Sabiedriskās tualetes remontdarbi</t>
  </si>
  <si>
    <t xml:space="preserve">Sporta nams "Taurenītis" </t>
  </si>
  <si>
    <t>JPAP_R.3.3.3_206</t>
  </si>
  <si>
    <t>Majoru sporta laukums</t>
  </si>
  <si>
    <t>Slokas stadions</t>
  </si>
  <si>
    <t>Dzintaru mežaparks</t>
  </si>
  <si>
    <t>Avārijas darbi</t>
  </si>
  <si>
    <t>Lietus nokrišņu noplūde sporta nams "Taurenītis" jumta konstrukciju  daļās</t>
  </si>
  <si>
    <t>JPAP_R1.6.3. 41 JPAP_R.3.3.3_206</t>
  </si>
  <si>
    <t>Bibliotēku ēku būvniecība, atjaunošana un uzlabošana</t>
  </si>
  <si>
    <t>08.210.</t>
  </si>
  <si>
    <t>Bibliotēku remonts</t>
  </si>
  <si>
    <t>R3.3.1. Nr.169</t>
  </si>
  <si>
    <t>Muzeja ēku būvniecība, atjaunošana un uzlabošana</t>
  </si>
  <si>
    <t>08.220.</t>
  </si>
  <si>
    <t>Muzeji un izstāžu zāles</t>
  </si>
  <si>
    <t>Kultūras centru un namu būvniecība, atjaunošana un uzlabošana</t>
  </si>
  <si>
    <t>08.230.</t>
  </si>
  <si>
    <t xml:space="preserve">Kultūras centra ēku remonts </t>
  </si>
  <si>
    <t>Pirmsskolas  izglītības iestāžu būvniecība, atjaunošana un uzlabošana</t>
  </si>
  <si>
    <t>09.100.</t>
  </si>
  <si>
    <t>JPAP_R3.2.2._155</t>
  </si>
  <si>
    <t>Pirmsskolas  izglītības iestādes</t>
  </si>
  <si>
    <t>Jūrmalas PII ''Austras koks''</t>
  </si>
  <si>
    <t>Jūrmalas PII ''Katrīna''</t>
  </si>
  <si>
    <t>Jūrmalas PII ''Madara''</t>
  </si>
  <si>
    <t>Jūrmalas PII ''Mārīte''</t>
  </si>
  <si>
    <t>Jūrmalas PII ''Saulīte''</t>
  </si>
  <si>
    <t>Jūrmalas PII ''Zvaniņš''</t>
  </si>
  <si>
    <t>Jūrmalas PII ''Lācītis''</t>
  </si>
  <si>
    <t xml:space="preserve">Sākumskolu, pamatskolu, vidusskolu būvniecība, atjaunošana un uzlabošana </t>
  </si>
  <si>
    <t>09.210.</t>
  </si>
  <si>
    <t>JPAP_R3.2.3._165</t>
  </si>
  <si>
    <t>Vispārējās izglītības iestādes</t>
  </si>
  <si>
    <t>Jūrmalas sākumskola ''Atvase''</t>
  </si>
  <si>
    <t>Jūrmalas sākumskola ''Ābelīte''</t>
  </si>
  <si>
    <t>Ķemeru pamatskola</t>
  </si>
  <si>
    <t>Jūrmalas pilsētas Jaundubultu vidusskola</t>
  </si>
  <si>
    <t xml:space="preserve">Jūrmalas pilsētas Kauguru vidusskola </t>
  </si>
  <si>
    <t>Majoru vidusskola</t>
  </si>
  <si>
    <t>Jūrmalas pilsētas internātpamatskola</t>
  </si>
  <si>
    <t>Jūrmalas Valsts ģimnāzijas un sākumskolas "Atvase" daudzfunkcionālās sporta halles projektēšana un celtniecība</t>
  </si>
  <si>
    <t xml:space="preserve">Slokas pamatskola </t>
  </si>
  <si>
    <t>Jūrmalas pilsētas Mežmalas vidusskola</t>
  </si>
  <si>
    <t>Pumpuru vidusskola</t>
  </si>
  <si>
    <t>Vakara vidusskola</t>
  </si>
  <si>
    <t>Jūrmalas sākumskola ''Taurenītis''</t>
  </si>
  <si>
    <t>Interešu profesionālās ievirzes izglītības iestāžu būvniecība, atjaunošana un uzlabošana</t>
  </si>
  <si>
    <t xml:space="preserve"> 09.510.</t>
  </si>
  <si>
    <t>Jūrmalas Sporta skola</t>
  </si>
  <si>
    <t>JPAP_R3.2.4._185</t>
  </si>
  <si>
    <t xml:space="preserve">Jūrmalas bērnu un jauniešu interešu centrs </t>
  </si>
  <si>
    <t>Pārējo sociālo iestāžu būvniecība, atjaunošana un uzlabošana</t>
  </si>
  <si>
    <t>Veselības veicināšanas un sociālo pakalpojumu centrs</t>
  </si>
  <si>
    <t>JPAP_R3.5.1._216</t>
  </si>
  <si>
    <t>* Informatīvi -  Jūrmalas pilsētas attstības programma 2014 -2020.gadam (JPAP), sasaiste ar attstības plānošanas dokumentiem tiks precizēta</t>
  </si>
  <si>
    <t>Stratēģiskā dokumenta nosaukums - "Jūrmalas pilsētas attīstības programma 2014.-2020.gadam"</t>
  </si>
  <si>
    <t>Stratēģiskā dokumenta kodu atšifrējums - saskaņā ar "Jūrmalas pilsētas attīstības programma 2014.-2020.gadam" mērķiem M1, M2, M3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</si>
</sst>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 ;[Red]\-#,##0\ "/>
  </numFmts>
  <fonts count="24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9"/>
      <name val="Times New Roman"/>
      <family val="1"/>
      <charset val="186"/>
    </font>
    <font>
      <b/>
      <u/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9"/>
      <name val="Times New Roman"/>
      <family val="1"/>
      <charset val="186"/>
    </font>
    <font>
      <i/>
      <sz val="9"/>
      <name val="Times New Roman"/>
      <family val="1"/>
      <charset val="186"/>
    </font>
    <font>
      <sz val="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sz val="10"/>
      <name val="Arial"/>
      <family val="2"/>
      <charset val="186"/>
    </font>
    <font>
      <b/>
      <sz val="12"/>
      <name val="Times New Roman"/>
      <family val="1"/>
      <charset val="186"/>
    </font>
    <font>
      <sz val="9"/>
      <color rgb="FF212121"/>
      <name val="Calibri"/>
      <family val="2"/>
      <charset val="186"/>
    </font>
    <font>
      <b/>
      <i/>
      <sz val="12"/>
      <name val="Times New Roman"/>
      <family val="1"/>
      <charset val="186"/>
    </font>
    <font>
      <sz val="9"/>
      <color theme="1"/>
      <name val="Times New Roman"/>
      <family val="1"/>
      <charset val="186"/>
    </font>
    <font>
      <sz val="8"/>
      <name val="Times New Roman"/>
      <family val="1"/>
      <charset val="186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9"/>
      <color theme="1"/>
      <name val="Calibri"/>
      <family val="2"/>
      <charset val="186"/>
      <scheme val="minor"/>
    </font>
    <font>
      <sz val="12"/>
      <name val="Times New Roman"/>
      <family val="1"/>
      <charset val="186"/>
    </font>
    <font>
      <b/>
      <sz val="14"/>
      <color theme="1"/>
      <name val="Times New Roman"/>
      <family val="1"/>
      <charset val="186"/>
    </font>
    <font>
      <b/>
      <i/>
      <sz val="8"/>
      <color rgb="FF555555"/>
      <name val="Arial"/>
      <family val="2"/>
      <charset val="186"/>
    </font>
    <font>
      <sz val="11"/>
      <color indexed="8"/>
      <name val="Calibri"/>
      <family val="2"/>
      <charset val="186"/>
    </font>
    <font>
      <sz val="9"/>
      <name val="Arial"/>
      <family val="2"/>
      <charset val="186"/>
    </font>
    <font>
      <i/>
      <sz val="8"/>
      <name val="Times New Roman"/>
      <family val="1"/>
      <charset val="186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</borders>
  <cellStyleXfs count="11">
    <xf numFmtId="0" fontId="0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21" fillId="0" borderId="0"/>
  </cellStyleXfs>
  <cellXfs count="1279">
    <xf numFmtId="0" fontId="0" fillId="0" borderId="0" xfId="0"/>
    <xf numFmtId="0" fontId="2" fillId="0" borderId="0" xfId="1" applyFont="1" applyFill="1" applyBorder="1" applyAlignment="1" applyProtection="1">
      <alignment vertical="center"/>
    </xf>
    <xf numFmtId="49" fontId="2" fillId="2" borderId="1" xfId="1" applyNumberFormat="1" applyFont="1" applyFill="1" applyBorder="1" applyAlignment="1" applyProtection="1">
      <alignment vertical="center"/>
    </xf>
    <xf numFmtId="49" fontId="2" fillId="2" borderId="0" xfId="1" applyNumberFormat="1" applyFont="1" applyFill="1" applyBorder="1" applyAlignment="1" applyProtection="1">
      <alignment vertical="center"/>
    </xf>
    <xf numFmtId="49" fontId="4" fillId="2" borderId="1" xfId="1" applyNumberFormat="1" applyFont="1" applyFill="1" applyBorder="1" applyAlignment="1" applyProtection="1">
      <alignment vertical="center"/>
    </xf>
    <xf numFmtId="49" fontId="5" fillId="2" borderId="0" xfId="1" applyNumberFormat="1" applyFont="1" applyFill="1" applyBorder="1" applyAlignment="1" applyProtection="1">
      <alignment vertical="center"/>
    </xf>
    <xf numFmtId="0" fontId="2" fillId="0" borderId="0" xfId="1" applyFont="1" applyBorder="1" applyAlignment="1" applyProtection="1">
      <alignment vertical="center"/>
    </xf>
    <xf numFmtId="49" fontId="6" fillId="2" borderId="1" xfId="1" applyNumberFormat="1" applyFont="1" applyFill="1" applyBorder="1" applyAlignment="1" applyProtection="1">
      <alignment vertical="center"/>
    </xf>
    <xf numFmtId="49" fontId="2" fillId="2" borderId="9" xfId="1" applyNumberFormat="1" applyFont="1" applyFill="1" applyBorder="1" applyAlignment="1" applyProtection="1">
      <alignment vertical="center"/>
    </xf>
    <xf numFmtId="49" fontId="2" fillId="2" borderId="10" xfId="1" applyNumberFormat="1" applyFont="1" applyFill="1" applyBorder="1" applyAlignment="1" applyProtection="1">
      <alignment vertical="center"/>
    </xf>
    <xf numFmtId="49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0" xfId="1" applyFont="1" applyFill="1" applyBorder="1" applyAlignment="1" applyProtection="1">
      <alignment horizontal="center" vertical="center" textRotation="90"/>
    </xf>
    <xf numFmtId="1" fontId="7" fillId="0" borderId="24" xfId="1" applyNumberFormat="1" applyFont="1" applyFill="1" applyBorder="1" applyAlignment="1" applyProtection="1">
      <alignment horizontal="center" vertical="center"/>
    </xf>
    <xf numFmtId="1" fontId="7" fillId="0" borderId="25" xfId="1" applyNumberFormat="1" applyFont="1" applyFill="1" applyBorder="1" applyAlignment="1" applyProtection="1">
      <alignment horizontal="center" vertical="center"/>
    </xf>
    <xf numFmtId="1" fontId="7" fillId="0" borderId="26" xfId="1" applyNumberFormat="1" applyFont="1" applyFill="1" applyBorder="1" applyAlignment="1" applyProtection="1">
      <alignment horizontal="center" vertical="center"/>
    </xf>
    <xf numFmtId="1" fontId="7" fillId="0" borderId="27" xfId="1" applyNumberFormat="1" applyFont="1" applyFill="1" applyBorder="1" applyAlignment="1" applyProtection="1">
      <alignment horizontal="center" vertical="center"/>
    </xf>
    <xf numFmtId="0" fontId="5" fillId="0" borderId="17" xfId="1" applyFont="1" applyFill="1" applyBorder="1" applyAlignment="1" applyProtection="1">
      <alignment vertical="center" wrapText="1"/>
    </xf>
    <xf numFmtId="0" fontId="5" fillId="0" borderId="17" xfId="1" applyFont="1" applyFill="1" applyBorder="1" applyAlignment="1" applyProtection="1">
      <alignment horizontal="left" vertical="center" wrapText="1"/>
    </xf>
    <xf numFmtId="0" fontId="5" fillId="0" borderId="1" xfId="1" applyFont="1" applyFill="1" applyBorder="1" applyAlignment="1" applyProtection="1">
      <alignment vertical="center"/>
    </xf>
    <xf numFmtId="0" fontId="5" fillId="0" borderId="21" xfId="1" applyFont="1" applyFill="1" applyBorder="1" applyAlignment="1" applyProtection="1">
      <alignment vertical="center"/>
      <protection locked="0"/>
    </xf>
    <xf numFmtId="0" fontId="5" fillId="0" borderId="19" xfId="1" applyFont="1" applyFill="1" applyBorder="1" applyAlignment="1" applyProtection="1">
      <alignment vertical="center"/>
      <protection locked="0"/>
    </xf>
    <xf numFmtId="0" fontId="5" fillId="0" borderId="0" xfId="1" applyFont="1" applyFill="1" applyBorder="1" applyAlignment="1" applyProtection="1">
      <alignment vertical="center"/>
    </xf>
    <xf numFmtId="0" fontId="5" fillId="0" borderId="28" xfId="1" applyFont="1" applyFill="1" applyBorder="1" applyAlignment="1" applyProtection="1">
      <alignment vertical="center" wrapText="1"/>
    </xf>
    <xf numFmtId="0" fontId="5" fillId="0" borderId="28" xfId="1" applyFont="1" applyFill="1" applyBorder="1" applyAlignment="1" applyProtection="1">
      <alignment horizontal="left" vertical="center" wrapText="1"/>
    </xf>
    <xf numFmtId="3" fontId="5" fillId="0" borderId="29" xfId="1" applyNumberFormat="1" applyFont="1" applyFill="1" applyBorder="1" applyAlignment="1" applyProtection="1">
      <alignment horizontal="right" vertical="center"/>
    </xf>
    <xf numFmtId="3" fontId="5" fillId="0" borderId="30" xfId="1" applyNumberFormat="1" applyFont="1" applyFill="1" applyBorder="1" applyAlignment="1" applyProtection="1">
      <alignment horizontal="right" vertical="center"/>
    </xf>
    <xf numFmtId="3" fontId="5" fillId="0" borderId="31" xfId="1" applyNumberFormat="1" applyFont="1" applyFill="1" applyBorder="1" applyAlignment="1" applyProtection="1">
      <alignment horizontal="right" vertical="center"/>
    </xf>
    <xf numFmtId="0" fontId="2" fillId="0" borderId="24" xfId="1" applyFont="1" applyFill="1" applyBorder="1" applyAlignment="1" applyProtection="1">
      <alignment vertical="center" wrapText="1"/>
    </xf>
    <xf numFmtId="0" fontId="2" fillId="0" borderId="24" xfId="1" applyFont="1" applyFill="1" applyBorder="1" applyAlignment="1" applyProtection="1">
      <alignment horizontal="left" vertical="center" wrapText="1"/>
    </xf>
    <xf numFmtId="3" fontId="2" fillId="0" borderId="25" xfId="1" applyNumberFormat="1" applyFont="1" applyFill="1" applyBorder="1" applyAlignment="1" applyProtection="1">
      <alignment horizontal="right" vertical="center"/>
    </xf>
    <xf numFmtId="3" fontId="2" fillId="0" borderId="26" xfId="1" applyNumberFormat="1" applyFont="1" applyFill="1" applyBorder="1" applyAlignment="1" applyProtection="1">
      <alignment horizontal="right" vertical="center"/>
    </xf>
    <xf numFmtId="3" fontId="2" fillId="0" borderId="27" xfId="1" applyNumberFormat="1" applyFont="1" applyFill="1" applyBorder="1" applyAlignment="1" applyProtection="1">
      <alignment horizontal="right" vertical="center"/>
    </xf>
    <xf numFmtId="0" fontId="2" fillId="0" borderId="17" xfId="1" applyFont="1" applyFill="1" applyBorder="1" applyAlignment="1" applyProtection="1">
      <alignment vertical="center" wrapText="1"/>
    </xf>
    <xf numFmtId="0" fontId="2" fillId="0" borderId="17" xfId="1" applyFont="1" applyFill="1" applyBorder="1" applyAlignment="1" applyProtection="1">
      <alignment horizontal="right" vertical="center" wrapText="1"/>
    </xf>
    <xf numFmtId="3" fontId="2" fillId="0" borderId="1" xfId="1" applyNumberFormat="1" applyFont="1" applyFill="1" applyBorder="1" applyAlignment="1" applyProtection="1">
      <alignment horizontal="right" vertical="center"/>
    </xf>
    <xf numFmtId="3" fontId="2" fillId="0" borderId="21" xfId="1" applyNumberFormat="1" applyFont="1" applyFill="1" applyBorder="1" applyAlignment="1" applyProtection="1">
      <alignment horizontal="right" vertical="center"/>
      <protection locked="0"/>
    </xf>
    <xf numFmtId="3" fontId="2" fillId="0" borderId="19" xfId="1" applyNumberFormat="1" applyFont="1" applyFill="1" applyBorder="1" applyAlignment="1" applyProtection="1">
      <alignment horizontal="right" vertical="center"/>
      <protection locked="0"/>
    </xf>
    <xf numFmtId="0" fontId="2" fillId="0" borderId="32" xfId="1" applyFont="1" applyFill="1" applyBorder="1" applyAlignment="1" applyProtection="1">
      <alignment vertical="center" wrapText="1"/>
    </xf>
    <xf numFmtId="0" fontId="2" fillId="0" borderId="32" xfId="1" applyFont="1" applyFill="1" applyBorder="1" applyAlignment="1" applyProtection="1">
      <alignment horizontal="right" vertical="center" wrapText="1"/>
    </xf>
    <xf numFmtId="3" fontId="2" fillId="0" borderId="33" xfId="1" applyNumberFormat="1" applyFont="1" applyFill="1" applyBorder="1" applyAlignment="1" applyProtection="1">
      <alignment horizontal="right" vertical="center"/>
    </xf>
    <xf numFmtId="3" fontId="2" fillId="0" borderId="6" xfId="1" applyNumberFormat="1" applyFont="1" applyFill="1" applyBorder="1" applyAlignment="1" applyProtection="1">
      <alignment horizontal="right" vertical="center"/>
      <protection locked="0"/>
    </xf>
    <xf numFmtId="0" fontId="5" fillId="0" borderId="20" xfId="1" applyFont="1" applyFill="1" applyBorder="1" applyAlignment="1" applyProtection="1">
      <alignment horizontal="left" vertical="center" wrapText="1"/>
    </xf>
    <xf numFmtId="3" fontId="2" fillId="0" borderId="23" xfId="1" applyNumberFormat="1" applyFont="1" applyFill="1" applyBorder="1" applyAlignment="1" applyProtection="1">
      <alignment vertical="center"/>
    </xf>
    <xf numFmtId="3" fontId="2" fillId="0" borderId="22" xfId="1" applyNumberFormat="1" applyFont="1" applyFill="1" applyBorder="1" applyAlignment="1" applyProtection="1">
      <alignment horizontal="center" vertical="center"/>
    </xf>
    <xf numFmtId="3" fontId="2" fillId="0" borderId="34" xfId="1" applyNumberFormat="1" applyFont="1" applyFill="1" applyBorder="1" applyAlignment="1" applyProtection="1">
      <alignment horizontal="center" vertical="center"/>
    </xf>
    <xf numFmtId="0" fontId="5" fillId="0" borderId="35" xfId="1" applyFont="1" applyFill="1" applyBorder="1" applyAlignment="1" applyProtection="1">
      <alignment horizontal="left" vertical="center" wrapText="1"/>
    </xf>
    <xf numFmtId="3" fontId="2" fillId="0" borderId="9" xfId="1" applyNumberFormat="1" applyFont="1" applyFill="1" applyBorder="1" applyAlignment="1" applyProtection="1">
      <alignment vertical="center"/>
    </xf>
    <xf numFmtId="3" fontId="2" fillId="0" borderId="36" xfId="1" applyNumberFormat="1" applyFont="1" applyFill="1" applyBorder="1" applyAlignment="1" applyProtection="1">
      <alignment horizontal="right" vertical="center"/>
      <protection locked="0"/>
    </xf>
    <xf numFmtId="3" fontId="2" fillId="0" borderId="36" xfId="1" applyNumberFormat="1" applyFont="1" applyFill="1" applyBorder="1" applyAlignment="1" applyProtection="1">
      <alignment horizontal="center" vertical="center"/>
    </xf>
    <xf numFmtId="3" fontId="2" fillId="0" borderId="37" xfId="1" applyNumberFormat="1" applyFont="1" applyFill="1" applyBorder="1" applyAlignment="1" applyProtection="1">
      <alignment horizontal="center" vertical="center"/>
    </xf>
    <xf numFmtId="3" fontId="2" fillId="0" borderId="36" xfId="1" applyNumberFormat="1" applyFont="1" applyFill="1" applyBorder="1" applyAlignment="1" applyProtection="1">
      <alignment vertical="center"/>
    </xf>
    <xf numFmtId="0" fontId="5" fillId="0" borderId="35" xfId="1" applyFont="1" applyFill="1" applyBorder="1" applyAlignment="1" applyProtection="1">
      <alignment horizontal="center" vertical="center" wrapText="1"/>
    </xf>
    <xf numFmtId="0" fontId="2" fillId="0" borderId="17" xfId="1" applyFont="1" applyFill="1" applyBorder="1" applyAlignment="1" applyProtection="1">
      <alignment horizontal="left" vertical="center" wrapText="1"/>
    </xf>
    <xf numFmtId="3" fontId="2" fillId="0" borderId="1" xfId="1" applyNumberFormat="1" applyFont="1" applyFill="1" applyBorder="1" applyAlignment="1" applyProtection="1">
      <alignment vertical="center"/>
    </xf>
    <xf numFmtId="3" fontId="2" fillId="0" borderId="21" xfId="1" applyNumberFormat="1" applyFont="1" applyFill="1" applyBorder="1" applyAlignment="1" applyProtection="1">
      <alignment horizontal="center" vertical="center"/>
    </xf>
    <xf numFmtId="3" fontId="2" fillId="0" borderId="21" xfId="1" applyNumberFormat="1" applyFont="1" applyFill="1" applyBorder="1" applyAlignment="1" applyProtection="1">
      <alignment vertical="center"/>
      <protection locked="0"/>
    </xf>
    <xf numFmtId="3" fontId="2" fillId="0" borderId="19" xfId="1" applyNumberFormat="1" applyFont="1" applyFill="1" applyBorder="1" applyAlignment="1" applyProtection="1">
      <alignment horizontal="center" vertical="center"/>
    </xf>
    <xf numFmtId="0" fontId="2" fillId="0" borderId="32" xfId="1" applyFont="1" applyFill="1" applyBorder="1" applyAlignment="1" applyProtection="1">
      <alignment horizontal="left" vertical="center" wrapText="1"/>
    </xf>
    <xf numFmtId="3" fontId="2" fillId="0" borderId="33" xfId="1" applyNumberFormat="1" applyFont="1" applyFill="1" applyBorder="1" applyAlignment="1" applyProtection="1">
      <alignment vertical="center"/>
    </xf>
    <xf numFmtId="3" fontId="2" fillId="0" borderId="6" xfId="1" applyNumberFormat="1" applyFont="1" applyFill="1" applyBorder="1" applyAlignment="1" applyProtection="1">
      <alignment horizontal="center" vertical="center"/>
    </xf>
    <xf numFmtId="3" fontId="2" fillId="0" borderId="6" xfId="1" applyNumberFormat="1" applyFont="1" applyFill="1" applyBorder="1" applyAlignment="1" applyProtection="1">
      <alignment vertical="center"/>
      <protection locked="0"/>
    </xf>
    <xf numFmtId="3" fontId="2" fillId="0" borderId="8" xfId="1" applyNumberFormat="1" applyFont="1" applyFill="1" applyBorder="1" applyAlignment="1" applyProtection="1">
      <alignment horizontal="center" vertical="center"/>
    </xf>
    <xf numFmtId="0" fontId="2" fillId="0" borderId="38" xfId="1" applyFont="1" applyFill="1" applyBorder="1" applyAlignment="1" applyProtection="1">
      <alignment horizontal="right" vertical="center" wrapText="1"/>
    </xf>
    <xf numFmtId="0" fontId="2" fillId="0" borderId="38" xfId="1" applyFont="1" applyFill="1" applyBorder="1" applyAlignment="1" applyProtection="1">
      <alignment horizontal="left" vertical="center" wrapText="1"/>
    </xf>
    <xf numFmtId="3" fontId="2" fillId="0" borderId="14" xfId="1" applyNumberFormat="1" applyFont="1" applyFill="1" applyBorder="1" applyAlignment="1" applyProtection="1">
      <alignment vertical="center"/>
    </xf>
    <xf numFmtId="3" fontId="2" fillId="0" borderId="39" xfId="1" applyNumberFormat="1" applyFont="1" applyFill="1" applyBorder="1" applyAlignment="1" applyProtection="1">
      <alignment horizontal="center" vertical="center"/>
    </xf>
    <xf numFmtId="3" fontId="2" fillId="0" borderId="39" xfId="1" applyNumberFormat="1" applyFont="1" applyFill="1" applyBorder="1" applyAlignment="1" applyProtection="1">
      <alignment vertical="center"/>
      <protection locked="0"/>
    </xf>
    <xf numFmtId="3" fontId="2" fillId="0" borderId="16" xfId="1" applyNumberFormat="1" applyFont="1" applyFill="1" applyBorder="1" applyAlignment="1" applyProtection="1">
      <alignment horizontal="center" vertical="center"/>
    </xf>
    <xf numFmtId="3" fontId="2" fillId="0" borderId="9" xfId="1" applyNumberFormat="1" applyFont="1" applyFill="1" applyBorder="1" applyAlignment="1" applyProtection="1">
      <alignment horizontal="right" vertical="center"/>
    </xf>
    <xf numFmtId="0" fontId="5" fillId="0" borderId="40" xfId="1" applyFont="1" applyFill="1" applyBorder="1" applyAlignment="1" applyProtection="1">
      <alignment horizontal="left" vertical="center" wrapText="1"/>
    </xf>
    <xf numFmtId="3" fontId="2" fillId="0" borderId="39" xfId="1" applyNumberFormat="1" applyFont="1" applyFill="1" applyBorder="1" applyAlignment="1" applyProtection="1">
      <alignment horizontal="right" vertical="center"/>
      <protection locked="0"/>
    </xf>
    <xf numFmtId="3" fontId="2" fillId="0" borderId="42" xfId="1" applyNumberFormat="1" applyFont="1" applyFill="1" applyBorder="1" applyAlignment="1" applyProtection="1">
      <alignment horizontal="center" vertical="center"/>
    </xf>
    <xf numFmtId="0" fontId="5" fillId="0" borderId="44" xfId="1" applyFont="1" applyFill="1" applyBorder="1" applyAlignment="1" applyProtection="1">
      <alignment horizontal="center" vertical="center" wrapText="1"/>
    </xf>
    <xf numFmtId="0" fontId="5" fillId="0" borderId="44" xfId="1" applyFont="1" applyFill="1" applyBorder="1" applyAlignment="1" applyProtection="1">
      <alignment horizontal="left" vertical="center" wrapText="1"/>
    </xf>
    <xf numFmtId="3" fontId="2" fillId="0" borderId="45" xfId="1" applyNumberFormat="1" applyFont="1" applyFill="1" applyBorder="1" applyAlignment="1" applyProtection="1">
      <alignment horizontal="right" vertical="center"/>
    </xf>
    <xf numFmtId="3" fontId="2" fillId="0" borderId="36" xfId="1" applyNumberFormat="1" applyFont="1" applyFill="1" applyBorder="1" applyAlignment="1" applyProtection="1">
      <alignment horizontal="right" vertical="center"/>
    </xf>
    <xf numFmtId="3" fontId="2" fillId="0" borderId="46" xfId="1" applyNumberFormat="1" applyFont="1" applyFill="1" applyBorder="1" applyAlignment="1" applyProtection="1">
      <alignment horizontal="center" vertical="center"/>
    </xf>
    <xf numFmtId="0" fontId="2" fillId="0" borderId="47" xfId="1" applyFont="1" applyFill="1" applyBorder="1" applyAlignment="1" applyProtection="1">
      <alignment horizontal="right" vertical="center" wrapText="1"/>
    </xf>
    <xf numFmtId="0" fontId="2" fillId="0" borderId="47" xfId="1" applyFont="1" applyFill="1" applyBorder="1" applyAlignment="1" applyProtection="1">
      <alignment horizontal="left" vertical="center" wrapText="1"/>
    </xf>
    <xf numFmtId="3" fontId="2" fillId="0" borderId="48" xfId="1" applyNumberFormat="1" applyFont="1" applyFill="1" applyBorder="1" applyAlignment="1" applyProtection="1">
      <alignment horizontal="right" vertical="center"/>
    </xf>
    <xf numFmtId="3" fontId="2" fillId="0" borderId="49" xfId="1" applyNumberFormat="1" applyFont="1" applyFill="1" applyBorder="1" applyAlignment="1" applyProtection="1">
      <alignment horizontal="center" vertical="center"/>
    </xf>
    <xf numFmtId="3" fontId="2" fillId="0" borderId="5" xfId="1" applyNumberFormat="1" applyFont="1" applyFill="1" applyBorder="1" applyAlignment="1" applyProtection="1">
      <alignment horizontal="right" vertical="center"/>
      <protection locked="0"/>
    </xf>
    <xf numFmtId="3" fontId="2" fillId="0" borderId="50" xfId="1" applyNumberFormat="1" applyFont="1" applyFill="1" applyBorder="1" applyAlignment="1" applyProtection="1">
      <alignment horizontal="right" vertical="center"/>
    </xf>
    <xf numFmtId="0" fontId="2" fillId="0" borderId="47" xfId="1" applyFont="1" applyFill="1" applyBorder="1" applyAlignment="1" applyProtection="1">
      <alignment vertical="center" wrapText="1"/>
    </xf>
    <xf numFmtId="3" fontId="2" fillId="0" borderId="50" xfId="1" applyNumberFormat="1" applyFont="1" applyFill="1" applyBorder="1" applyAlignment="1" applyProtection="1">
      <alignment vertical="center"/>
    </xf>
    <xf numFmtId="0" fontId="5" fillId="0" borderId="17" xfId="1" applyFont="1" applyBorder="1" applyAlignment="1" applyProtection="1">
      <alignment vertical="center" wrapText="1"/>
    </xf>
    <xf numFmtId="0" fontId="5" fillId="0" borderId="17" xfId="1" applyFont="1" applyBorder="1" applyAlignment="1" applyProtection="1">
      <alignment horizontal="left" vertical="center" wrapText="1"/>
    </xf>
    <xf numFmtId="3" fontId="5" fillId="0" borderId="1" xfId="1" applyNumberFormat="1" applyFont="1" applyBorder="1" applyAlignment="1" applyProtection="1">
      <alignment vertical="center"/>
    </xf>
    <xf numFmtId="0" fontId="5" fillId="0" borderId="28" xfId="1" applyFont="1" applyFill="1" applyBorder="1" applyAlignment="1" applyProtection="1">
      <alignment vertical="center"/>
    </xf>
    <xf numFmtId="3" fontId="5" fillId="0" borderId="29" xfId="1" applyNumberFormat="1" applyFont="1" applyFill="1" applyBorder="1" applyAlignment="1" applyProtection="1">
      <alignment vertical="center"/>
    </xf>
    <xf numFmtId="3" fontId="5" fillId="0" borderId="30" xfId="1" applyNumberFormat="1" applyFont="1" applyFill="1" applyBorder="1" applyAlignment="1" applyProtection="1">
      <alignment vertical="center"/>
    </xf>
    <xf numFmtId="3" fontId="5" fillId="0" borderId="31" xfId="1" applyNumberFormat="1" applyFont="1" applyFill="1" applyBorder="1" applyAlignment="1" applyProtection="1">
      <alignment vertical="center"/>
    </xf>
    <xf numFmtId="0" fontId="5" fillId="0" borderId="51" xfId="1" applyFont="1" applyFill="1" applyBorder="1" applyAlignment="1" applyProtection="1">
      <alignment vertical="center"/>
    </xf>
    <xf numFmtId="0" fontId="5" fillId="0" borderId="51" xfId="1" applyFont="1" applyFill="1" applyBorder="1" applyAlignment="1" applyProtection="1">
      <alignment vertical="center" wrapText="1"/>
    </xf>
    <xf numFmtId="3" fontId="5" fillId="0" borderId="52" xfId="1" applyNumberFormat="1" applyFont="1" applyFill="1" applyBorder="1" applyAlignment="1" applyProtection="1">
      <alignment vertical="center"/>
    </xf>
    <xf numFmtId="3" fontId="5" fillId="0" borderId="53" xfId="1" applyNumberFormat="1" applyFont="1" applyFill="1" applyBorder="1" applyAlignment="1" applyProtection="1">
      <alignment vertical="center"/>
    </xf>
    <xf numFmtId="3" fontId="5" fillId="0" borderId="54" xfId="1" applyNumberFormat="1" applyFont="1" applyFill="1" applyBorder="1" applyAlignment="1" applyProtection="1">
      <alignment vertical="center"/>
    </xf>
    <xf numFmtId="0" fontId="5" fillId="0" borderId="17" xfId="1" applyFont="1" applyFill="1" applyBorder="1" applyAlignment="1" applyProtection="1">
      <alignment vertical="center"/>
    </xf>
    <xf numFmtId="3" fontId="5" fillId="0" borderId="1" xfId="1" applyNumberFormat="1" applyFont="1" applyFill="1" applyBorder="1" applyAlignment="1" applyProtection="1">
      <alignment vertical="center"/>
    </xf>
    <xf numFmtId="3" fontId="5" fillId="0" borderId="21" xfId="1" applyNumberFormat="1" applyFont="1" applyFill="1" applyBorder="1" applyAlignment="1" applyProtection="1">
      <alignment vertical="center"/>
    </xf>
    <xf numFmtId="3" fontId="5" fillId="0" borderId="19" xfId="1" applyNumberFormat="1" applyFont="1" applyFill="1" applyBorder="1" applyAlignment="1" applyProtection="1">
      <alignment vertical="center"/>
    </xf>
    <xf numFmtId="0" fontId="5" fillId="3" borderId="40" xfId="1" applyFont="1" applyFill="1" applyBorder="1" applyAlignment="1" applyProtection="1">
      <alignment horizontal="left" vertical="center" wrapText="1"/>
    </xf>
    <xf numFmtId="3" fontId="5" fillId="3" borderId="55" xfId="1" applyNumberFormat="1" applyFont="1" applyFill="1" applyBorder="1" applyAlignment="1" applyProtection="1">
      <alignment vertical="center"/>
    </xf>
    <xf numFmtId="3" fontId="5" fillId="3" borderId="41" xfId="1" applyNumberFormat="1" applyFont="1" applyFill="1" applyBorder="1" applyAlignment="1" applyProtection="1">
      <alignment vertical="center"/>
    </xf>
    <xf numFmtId="3" fontId="5" fillId="3" borderId="56" xfId="1" applyNumberFormat="1" applyFont="1" applyFill="1" applyBorder="1" applyAlignment="1" applyProtection="1">
      <alignment vertical="center"/>
    </xf>
    <xf numFmtId="0" fontId="2" fillId="0" borderId="35" xfId="1" applyFont="1" applyFill="1" applyBorder="1" applyAlignment="1" applyProtection="1">
      <alignment horizontal="left" vertical="center" wrapText="1"/>
    </xf>
    <xf numFmtId="3" fontId="2" fillId="0" borderId="57" xfId="1" applyNumberFormat="1" applyFont="1" applyFill="1" applyBorder="1" applyAlignment="1" applyProtection="1">
      <alignment vertical="center"/>
    </xf>
    <xf numFmtId="0" fontId="2" fillId="0" borderId="47" xfId="1" applyFont="1" applyFill="1" applyBorder="1" applyAlignment="1" applyProtection="1">
      <alignment horizontal="center" vertical="center" wrapText="1"/>
    </xf>
    <xf numFmtId="3" fontId="2" fillId="0" borderId="49" xfId="1" applyNumberFormat="1" applyFont="1" applyFill="1" applyBorder="1" applyAlignment="1" applyProtection="1">
      <alignment vertical="center"/>
    </xf>
    <xf numFmtId="3" fontId="2" fillId="0" borderId="5" xfId="1" applyNumberFormat="1" applyFont="1" applyFill="1" applyBorder="1" applyAlignment="1" applyProtection="1">
      <alignment vertical="center"/>
    </xf>
    <xf numFmtId="3" fontId="2" fillId="0" borderId="19" xfId="1" applyNumberFormat="1" applyFont="1" applyFill="1" applyBorder="1" applyAlignment="1" applyProtection="1">
      <alignment vertical="center"/>
      <protection locked="0"/>
    </xf>
    <xf numFmtId="3" fontId="2" fillId="0" borderId="8" xfId="1" applyNumberFormat="1" applyFont="1" applyFill="1" applyBorder="1" applyAlignment="1" applyProtection="1">
      <alignment vertical="center"/>
      <protection locked="0"/>
    </xf>
    <xf numFmtId="0" fontId="2" fillId="0" borderId="32" xfId="1" applyFont="1" applyFill="1" applyBorder="1" applyAlignment="1" applyProtection="1">
      <alignment horizontal="center" vertical="center" wrapText="1"/>
    </xf>
    <xf numFmtId="3" fontId="2" fillId="0" borderId="6" xfId="1" applyNumberFormat="1" applyFont="1" applyFill="1" applyBorder="1" applyAlignment="1" applyProtection="1">
      <alignment vertical="center"/>
    </xf>
    <xf numFmtId="3" fontId="2" fillId="0" borderId="8" xfId="1" applyNumberFormat="1" applyFont="1" applyFill="1" applyBorder="1" applyAlignment="1" applyProtection="1">
      <alignment vertical="center"/>
    </xf>
    <xf numFmtId="3" fontId="2" fillId="0" borderId="49" xfId="1" applyNumberFormat="1" applyFont="1" applyFill="1" applyBorder="1" applyAlignment="1" applyProtection="1">
      <alignment vertical="center"/>
      <protection locked="0"/>
    </xf>
    <xf numFmtId="3" fontId="2" fillId="0" borderId="5" xfId="1" applyNumberFormat="1" applyFont="1" applyFill="1" applyBorder="1" applyAlignment="1" applyProtection="1">
      <alignment vertical="center"/>
      <protection locked="0"/>
    </xf>
    <xf numFmtId="3" fontId="2" fillId="0" borderId="37" xfId="1" applyNumberFormat="1" applyFont="1" applyFill="1" applyBorder="1" applyAlignment="1" applyProtection="1">
      <alignment vertical="center"/>
    </xf>
    <xf numFmtId="0" fontId="2" fillId="0" borderId="17" xfId="1" applyFont="1" applyFill="1" applyBorder="1" applyAlignment="1" applyProtection="1">
      <alignment horizontal="center" vertical="center" wrapText="1"/>
    </xf>
    <xf numFmtId="3" fontId="2" fillId="0" borderId="21" xfId="1" applyNumberFormat="1" applyFont="1" applyFill="1" applyBorder="1" applyAlignment="1" applyProtection="1">
      <alignment vertical="center"/>
    </xf>
    <xf numFmtId="3" fontId="2" fillId="0" borderId="19" xfId="1" applyNumberFormat="1" applyFont="1" applyFill="1" applyBorder="1" applyAlignment="1" applyProtection="1">
      <alignment vertical="center"/>
    </xf>
    <xf numFmtId="3" fontId="2" fillId="0" borderId="58" xfId="1" applyNumberFormat="1" applyFont="1" applyFill="1" applyBorder="1" applyAlignment="1" applyProtection="1">
      <alignment vertical="center"/>
    </xf>
    <xf numFmtId="3" fontId="2" fillId="0" borderId="36" xfId="1" applyNumberFormat="1" applyFont="1" applyFill="1" applyBorder="1" applyAlignment="1" applyProtection="1">
      <alignment vertical="center"/>
      <protection locked="0"/>
    </xf>
    <xf numFmtId="3" fontId="2" fillId="0" borderId="37" xfId="1" applyNumberFormat="1" applyFont="1" applyFill="1" applyBorder="1" applyAlignment="1" applyProtection="1">
      <alignment vertical="center"/>
      <protection locked="0"/>
    </xf>
    <xf numFmtId="0" fontId="5" fillId="0" borderId="0" xfId="1" applyFont="1" applyFill="1" applyBorder="1" applyAlignment="1" applyProtection="1">
      <alignment horizontal="left" vertical="center"/>
    </xf>
    <xf numFmtId="0" fontId="2" fillId="0" borderId="40" xfId="1" applyFont="1" applyFill="1" applyBorder="1" applyAlignment="1" applyProtection="1">
      <alignment horizontal="left" vertical="center" wrapText="1"/>
    </xf>
    <xf numFmtId="3" fontId="2" fillId="0" borderId="10" xfId="1" applyNumberFormat="1" applyFont="1" applyFill="1" applyBorder="1" applyAlignment="1" applyProtection="1">
      <alignment vertical="center"/>
    </xf>
    <xf numFmtId="3" fontId="2" fillId="0" borderId="59" xfId="1" applyNumberFormat="1" applyFont="1" applyFill="1" applyBorder="1" applyAlignment="1" applyProtection="1">
      <alignment vertical="center"/>
    </xf>
    <xf numFmtId="0" fontId="2" fillId="0" borderId="60" xfId="1" applyFont="1" applyFill="1" applyBorder="1" applyAlignment="1" applyProtection="1">
      <alignment horizontal="right" vertical="center" wrapText="1"/>
    </xf>
    <xf numFmtId="3" fontId="2" fillId="0" borderId="18" xfId="1" applyNumberFormat="1" applyFont="1" applyFill="1" applyBorder="1" applyAlignment="1" applyProtection="1">
      <alignment vertical="center"/>
      <protection locked="0"/>
    </xf>
    <xf numFmtId="3" fontId="2" fillId="0" borderId="55" xfId="1" applyNumberFormat="1" applyFont="1" applyFill="1" applyBorder="1" applyAlignment="1" applyProtection="1">
      <alignment vertical="center"/>
    </xf>
    <xf numFmtId="3" fontId="2" fillId="0" borderId="41" xfId="1" applyNumberFormat="1" applyFont="1" applyFill="1" applyBorder="1" applyAlignment="1" applyProtection="1">
      <alignment vertical="center"/>
    </xf>
    <xf numFmtId="3" fontId="2" fillId="0" borderId="48" xfId="1" applyNumberFormat="1" applyFont="1" applyFill="1" applyBorder="1" applyAlignment="1" applyProtection="1">
      <alignment vertical="center"/>
    </xf>
    <xf numFmtId="1" fontId="5" fillId="3" borderId="40" xfId="1" applyNumberFormat="1" applyFont="1" applyFill="1" applyBorder="1" applyAlignment="1" applyProtection="1">
      <alignment horizontal="left" vertical="center" wrapText="1"/>
    </xf>
    <xf numFmtId="1" fontId="5" fillId="0" borderId="35" xfId="1" applyNumberFormat="1" applyFont="1" applyFill="1" applyBorder="1" applyAlignment="1" applyProtection="1">
      <alignment horizontal="left" vertical="center" wrapText="1"/>
    </xf>
    <xf numFmtId="0" fontId="5" fillId="0" borderId="17" xfId="1" applyFont="1" applyFill="1" applyBorder="1" applyAlignment="1" applyProtection="1">
      <alignment horizontal="center" vertical="center" wrapText="1"/>
    </xf>
    <xf numFmtId="3" fontId="2" fillId="0" borderId="7" xfId="1" applyNumberFormat="1" applyFont="1" applyFill="1" applyBorder="1" applyAlignment="1" applyProtection="1">
      <alignment vertical="center"/>
    </xf>
    <xf numFmtId="3" fontId="2" fillId="0" borderId="62" xfId="1" applyNumberFormat="1" applyFont="1" applyFill="1" applyBorder="1" applyAlignment="1" applyProtection="1">
      <alignment vertical="center"/>
    </xf>
    <xf numFmtId="3" fontId="5" fillId="3" borderId="63" xfId="1" applyNumberFormat="1" applyFont="1" applyFill="1" applyBorder="1" applyAlignment="1" applyProtection="1">
      <alignment vertical="center"/>
    </xf>
    <xf numFmtId="3" fontId="2" fillId="0" borderId="63" xfId="1" applyNumberFormat="1" applyFont="1" applyFill="1" applyBorder="1" applyAlignment="1" applyProtection="1">
      <alignment vertical="center"/>
    </xf>
    <xf numFmtId="3" fontId="2" fillId="0" borderId="0" xfId="1" applyNumberFormat="1" applyFont="1" applyFill="1" applyBorder="1" applyAlignment="1" applyProtection="1">
      <alignment vertical="center"/>
    </xf>
    <xf numFmtId="3" fontId="2" fillId="0" borderId="61" xfId="1" applyNumberFormat="1" applyFont="1" applyFill="1" applyBorder="1" applyAlignment="1" applyProtection="1">
      <alignment vertical="center"/>
    </xf>
    <xf numFmtId="3" fontId="2" fillId="0" borderId="64" xfId="1" applyNumberFormat="1" applyFont="1" applyFill="1" applyBorder="1" applyAlignment="1" applyProtection="1">
      <alignment vertical="center"/>
    </xf>
    <xf numFmtId="0" fontId="2" fillId="0" borderId="60" xfId="1" applyFont="1" applyFill="1" applyBorder="1" applyAlignment="1" applyProtection="1">
      <alignment horizontal="center" vertical="center" wrapText="1"/>
    </xf>
    <xf numFmtId="0" fontId="2" fillId="0" borderId="60" xfId="1" applyFont="1" applyFill="1" applyBorder="1" applyAlignment="1" applyProtection="1">
      <alignment horizontal="left" vertical="center" wrapText="1"/>
    </xf>
    <xf numFmtId="3" fontId="2" fillId="0" borderId="42" xfId="1" applyNumberFormat="1" applyFont="1" applyFill="1" applyBorder="1" applyAlignment="1" applyProtection="1">
      <alignment vertical="center"/>
    </xf>
    <xf numFmtId="0" fontId="2" fillId="0" borderId="32" xfId="1" applyFont="1" applyFill="1" applyBorder="1" applyAlignment="1" applyProtection="1">
      <alignment vertical="center"/>
    </xf>
    <xf numFmtId="3" fontId="2" fillId="0" borderId="65" xfId="1" applyNumberFormat="1" applyFont="1" applyFill="1" applyBorder="1" applyAlignment="1" applyProtection="1">
      <alignment vertical="center"/>
    </xf>
    <xf numFmtId="0" fontId="8" fillId="0" borderId="0" xfId="1" applyFont="1" applyFill="1" applyBorder="1" applyAlignment="1" applyProtection="1">
      <alignment vertical="center"/>
    </xf>
    <xf numFmtId="0" fontId="5" fillId="3" borderId="35" xfId="1" applyFont="1" applyFill="1" applyBorder="1" applyAlignment="1" applyProtection="1">
      <alignment horizontal="left" vertical="center" wrapText="1"/>
    </xf>
    <xf numFmtId="3" fontId="5" fillId="3" borderId="10" xfId="1" applyNumberFormat="1" applyFont="1" applyFill="1" applyBorder="1" applyAlignment="1" applyProtection="1">
      <alignment vertical="center"/>
    </xf>
    <xf numFmtId="3" fontId="5" fillId="3" borderId="36" xfId="1" applyNumberFormat="1" applyFont="1" applyFill="1" applyBorder="1" applyAlignment="1" applyProtection="1">
      <alignment vertical="center"/>
    </xf>
    <xf numFmtId="3" fontId="5" fillId="3" borderId="9" xfId="1" applyNumberFormat="1" applyFont="1" applyFill="1" applyBorder="1" applyAlignment="1" applyProtection="1">
      <alignment vertical="center"/>
    </xf>
    <xf numFmtId="0" fontId="2" fillId="0" borderId="35" xfId="1" applyFont="1" applyFill="1" applyBorder="1" applyAlignment="1" applyProtection="1">
      <alignment horizontal="right" vertical="center" wrapText="1"/>
    </xf>
    <xf numFmtId="0" fontId="2" fillId="0" borderId="47" xfId="1" applyFont="1" applyFill="1" applyBorder="1" applyAlignment="1" applyProtection="1">
      <alignment vertical="center"/>
    </xf>
    <xf numFmtId="3" fontId="2" fillId="0" borderId="16" xfId="1" applyNumberFormat="1" applyFont="1" applyFill="1" applyBorder="1" applyAlignment="1" applyProtection="1">
      <alignment vertical="center"/>
      <protection locked="0"/>
    </xf>
    <xf numFmtId="0" fontId="2" fillId="0" borderId="60" xfId="1" applyFont="1" applyFill="1" applyBorder="1" applyAlignment="1" applyProtection="1">
      <alignment vertical="center"/>
    </xf>
    <xf numFmtId="0" fontId="2" fillId="0" borderId="60" xfId="1" applyFont="1" applyFill="1" applyBorder="1" applyAlignment="1" applyProtection="1">
      <alignment vertical="center" wrapText="1"/>
    </xf>
    <xf numFmtId="3" fontId="2" fillId="0" borderId="67" xfId="1" applyNumberFormat="1" applyFont="1" applyFill="1" applyBorder="1" applyAlignment="1" applyProtection="1">
      <alignment vertical="center"/>
      <protection locked="0"/>
    </xf>
    <xf numFmtId="3" fontId="5" fillId="0" borderId="10" xfId="1" applyNumberFormat="1" applyFont="1" applyFill="1" applyBorder="1" applyAlignment="1" applyProtection="1">
      <alignment vertical="center"/>
    </xf>
    <xf numFmtId="3" fontId="5" fillId="0" borderId="36" xfId="1" applyNumberFormat="1" applyFont="1" applyFill="1" applyBorder="1" applyAlignment="1" applyProtection="1">
      <alignment vertical="center"/>
    </xf>
    <xf numFmtId="3" fontId="5" fillId="0" borderId="37" xfId="1" applyNumberFormat="1" applyFont="1" applyFill="1" applyBorder="1" applyAlignment="1" applyProtection="1">
      <alignment vertical="center"/>
    </xf>
    <xf numFmtId="0" fontId="5" fillId="0" borderId="10" xfId="1" applyFont="1" applyFill="1" applyBorder="1" applyAlignment="1" applyProtection="1">
      <alignment vertical="center" wrapText="1"/>
    </xf>
    <xf numFmtId="3" fontId="5" fillId="0" borderId="9" xfId="1" applyNumberFormat="1" applyFont="1" applyFill="1" applyBorder="1" applyAlignment="1" applyProtection="1">
      <alignment vertical="center"/>
    </xf>
    <xf numFmtId="0" fontId="2" fillId="2" borderId="0" xfId="1" applyFont="1" applyFill="1" applyBorder="1" applyAlignment="1" applyProtection="1">
      <alignment vertical="center"/>
      <protection locked="0"/>
    </xf>
    <xf numFmtId="0" fontId="2" fillId="0" borderId="44" xfId="1" applyFont="1" applyFill="1" applyBorder="1" applyAlignment="1" applyProtection="1">
      <alignment horizontal="left" vertical="center" wrapText="1"/>
    </xf>
    <xf numFmtId="3" fontId="2" fillId="0" borderId="68" xfId="1" applyNumberFormat="1" applyFont="1" applyFill="1" applyBorder="1" applyAlignment="1" applyProtection="1">
      <alignment vertical="center"/>
    </xf>
    <xf numFmtId="3" fontId="2" fillId="0" borderId="46" xfId="1" applyNumberFormat="1" applyFont="1" applyFill="1" applyBorder="1" applyAlignment="1" applyProtection="1">
      <alignment vertical="center"/>
    </xf>
    <xf numFmtId="3" fontId="2" fillId="0" borderId="12" xfId="1" applyNumberFormat="1" applyFont="1" applyFill="1" applyBorder="1" applyAlignment="1" applyProtection="1">
      <alignment vertical="center"/>
    </xf>
    <xf numFmtId="3" fontId="2" fillId="0" borderId="8" xfId="1" applyNumberFormat="1" applyFont="1" applyFill="1" applyBorder="1" applyAlignment="1" applyProtection="1">
      <alignment horizontal="right" vertical="center"/>
      <protection locked="0"/>
    </xf>
    <xf numFmtId="3" fontId="2" fillId="0" borderId="49" xfId="1" applyNumberFormat="1" applyFont="1" applyFill="1" applyBorder="1" applyAlignment="1" applyProtection="1">
      <alignment horizontal="right" vertical="center"/>
    </xf>
    <xf numFmtId="3" fontId="2" fillId="0" borderId="5" xfId="1" applyNumberFormat="1" applyFont="1" applyFill="1" applyBorder="1" applyAlignment="1" applyProtection="1">
      <alignment horizontal="right" vertical="center"/>
    </xf>
    <xf numFmtId="3" fontId="5" fillId="0" borderId="19" xfId="1" applyNumberFormat="1" applyFont="1" applyBorder="1" applyAlignment="1" applyProtection="1">
      <alignment vertical="center"/>
    </xf>
    <xf numFmtId="3" fontId="5" fillId="0" borderId="69" xfId="1" applyNumberFormat="1" applyFont="1" applyFill="1" applyBorder="1" applyAlignment="1" applyProtection="1">
      <alignment vertical="center"/>
    </xf>
    <xf numFmtId="0" fontId="2" fillId="0" borderId="28" xfId="1" applyFont="1" applyFill="1" applyBorder="1" applyAlignment="1" applyProtection="1">
      <alignment vertical="center"/>
    </xf>
    <xf numFmtId="3" fontId="2" fillId="0" borderId="30" xfId="1" applyNumberFormat="1" applyFont="1" applyFill="1" applyBorder="1" applyAlignment="1" applyProtection="1">
      <alignment vertical="center"/>
    </xf>
    <xf numFmtId="3" fontId="2" fillId="0" borderId="71" xfId="1" applyNumberFormat="1" applyFont="1" applyFill="1" applyBorder="1" applyAlignment="1" applyProtection="1">
      <alignment vertical="center"/>
    </xf>
    <xf numFmtId="3" fontId="5" fillId="0" borderId="74" xfId="1" applyNumberFormat="1" applyFont="1" applyFill="1" applyBorder="1" applyAlignment="1" applyProtection="1">
      <alignment vertical="center"/>
    </xf>
    <xf numFmtId="3" fontId="5" fillId="0" borderId="75" xfId="1" applyNumberFormat="1" applyFont="1" applyFill="1" applyBorder="1" applyAlignment="1" applyProtection="1">
      <alignment vertical="center"/>
    </xf>
    <xf numFmtId="3" fontId="5" fillId="0" borderId="73" xfId="1" applyNumberFormat="1" applyFont="1" applyFill="1" applyBorder="1" applyAlignment="1" applyProtection="1">
      <alignment vertical="center"/>
    </xf>
    <xf numFmtId="0" fontId="5" fillId="0" borderId="35" xfId="1" applyFont="1" applyFill="1" applyBorder="1" applyAlignment="1" applyProtection="1">
      <alignment vertical="center"/>
    </xf>
    <xf numFmtId="3" fontId="5" fillId="0" borderId="76" xfId="1" applyNumberFormat="1" applyFont="1" applyFill="1" applyBorder="1" applyAlignment="1" applyProtection="1">
      <alignment vertical="center"/>
    </xf>
    <xf numFmtId="0" fontId="5" fillId="0" borderId="77" xfId="1" applyFont="1" applyFill="1" applyBorder="1" applyAlignment="1" applyProtection="1">
      <alignment vertical="center"/>
    </xf>
    <xf numFmtId="3" fontId="5" fillId="0" borderId="78" xfId="1" applyNumberFormat="1" applyFont="1" applyFill="1" applyBorder="1" applyAlignment="1" applyProtection="1">
      <alignment vertical="center"/>
    </xf>
    <xf numFmtId="3" fontId="5" fillId="0" borderId="75" xfId="1" applyNumberFormat="1" applyFont="1" applyFill="1" applyBorder="1" applyAlignment="1" applyProtection="1">
      <alignment vertical="center"/>
      <protection locked="0"/>
    </xf>
    <xf numFmtId="3" fontId="5" fillId="0" borderId="79" xfId="1" applyNumberFormat="1" applyFont="1" applyFill="1" applyBorder="1" applyAlignment="1" applyProtection="1">
      <alignment vertical="center"/>
      <protection locked="0"/>
    </xf>
    <xf numFmtId="0" fontId="2" fillId="0" borderId="0" xfId="1" applyFont="1" applyFill="1" applyBorder="1" applyAlignment="1" applyProtection="1">
      <alignment vertical="center" wrapText="1"/>
    </xf>
    <xf numFmtId="0" fontId="5" fillId="0" borderId="35" xfId="1" applyFont="1" applyFill="1" applyBorder="1" applyAlignment="1" applyProtection="1">
      <alignment horizontal="left" vertical="center" wrapText="1"/>
      <protection locked="0"/>
    </xf>
    <xf numFmtId="0" fontId="2" fillId="0" borderId="17" xfId="1" applyFont="1" applyFill="1" applyBorder="1" applyAlignment="1" applyProtection="1">
      <alignment horizontal="center" vertical="center" wrapText="1"/>
    </xf>
    <xf numFmtId="3" fontId="2" fillId="0" borderId="5" xfId="1" applyNumberFormat="1" applyFont="1" applyFill="1" applyBorder="1" applyAlignment="1" applyProtection="1">
      <alignment horizontal="center" vertical="center"/>
    </xf>
    <xf numFmtId="0" fontId="2" fillId="0" borderId="44" xfId="1" applyFont="1" applyFill="1" applyBorder="1" applyAlignment="1" applyProtection="1">
      <alignment horizontal="right" vertical="center" wrapText="1"/>
    </xf>
    <xf numFmtId="3" fontId="2" fillId="0" borderId="46" xfId="1" applyNumberFormat="1" applyFont="1" applyFill="1" applyBorder="1" applyAlignment="1" applyProtection="1">
      <alignment vertical="center"/>
      <protection locked="0"/>
    </xf>
    <xf numFmtId="3" fontId="2" fillId="0" borderId="12" xfId="1" applyNumberFormat="1" applyFont="1" applyFill="1" applyBorder="1" applyAlignment="1" applyProtection="1">
      <alignment horizontal="center" vertical="center"/>
    </xf>
    <xf numFmtId="0" fontId="5" fillId="0" borderId="47" xfId="1" applyFont="1" applyFill="1" applyBorder="1" applyAlignment="1" applyProtection="1">
      <alignment horizontal="center" vertical="center" wrapText="1"/>
    </xf>
    <xf numFmtId="0" fontId="5" fillId="0" borderId="47" xfId="1" applyFont="1" applyFill="1" applyBorder="1" applyAlignment="1" applyProtection="1">
      <alignment horizontal="left" vertical="center" wrapText="1"/>
    </xf>
    <xf numFmtId="3" fontId="2" fillId="0" borderId="46" xfId="1" applyNumberFormat="1" applyFont="1" applyFill="1" applyBorder="1" applyAlignment="1" applyProtection="1">
      <alignment horizontal="right" vertical="center"/>
      <protection locked="0"/>
    </xf>
    <xf numFmtId="1" fontId="7" fillId="0" borderId="81" xfId="1" applyNumberFormat="1" applyFont="1" applyFill="1" applyBorder="1" applyAlignment="1" applyProtection="1">
      <alignment horizontal="center" vertical="center"/>
    </xf>
    <xf numFmtId="3" fontId="5" fillId="0" borderId="76" xfId="1" applyNumberFormat="1" applyFont="1" applyFill="1" applyBorder="1" applyAlignment="1" applyProtection="1">
      <alignment horizontal="right" vertical="center"/>
    </xf>
    <xf numFmtId="3" fontId="2" fillId="0" borderId="81" xfId="1" applyNumberFormat="1" applyFont="1" applyFill="1" applyBorder="1" applyAlignment="1" applyProtection="1">
      <alignment horizontal="right" vertical="center"/>
    </xf>
    <xf numFmtId="3" fontId="2" fillId="0" borderId="0" xfId="1" applyNumberFormat="1" applyFont="1" applyFill="1" applyBorder="1" applyAlignment="1" applyProtection="1">
      <alignment horizontal="right" vertical="center"/>
    </xf>
    <xf numFmtId="3" fontId="2" fillId="0" borderId="7" xfId="1" applyNumberFormat="1" applyFont="1" applyFill="1" applyBorder="1" applyAlignment="1" applyProtection="1">
      <alignment horizontal="right" vertical="center"/>
    </xf>
    <xf numFmtId="3" fontId="2" fillId="0" borderId="15" xfId="1" applyNumberFormat="1" applyFont="1" applyFill="1" applyBorder="1" applyAlignment="1" applyProtection="1">
      <alignment vertical="center"/>
    </xf>
    <xf numFmtId="3" fontId="2" fillId="0" borderId="11" xfId="1" applyNumberFormat="1" applyFont="1" applyFill="1" applyBorder="1" applyAlignment="1" applyProtection="1">
      <alignment vertical="center"/>
    </xf>
    <xf numFmtId="3" fontId="2" fillId="0" borderId="10" xfId="1" applyNumberFormat="1" applyFont="1" applyFill="1" applyBorder="1" applyAlignment="1" applyProtection="1">
      <alignment horizontal="right" vertical="center"/>
    </xf>
    <xf numFmtId="3" fontId="2" fillId="0" borderId="57" xfId="1" applyNumberFormat="1" applyFont="1" applyFill="1" applyBorder="1" applyAlignment="1" applyProtection="1">
      <alignment horizontal="right" vertical="center"/>
    </xf>
    <xf numFmtId="3" fontId="5" fillId="0" borderId="84" xfId="1" applyNumberFormat="1" applyFont="1" applyFill="1" applyBorder="1" applyAlignment="1" applyProtection="1">
      <alignment vertical="center"/>
    </xf>
    <xf numFmtId="3" fontId="5" fillId="0" borderId="0" xfId="1" applyNumberFormat="1" applyFont="1" applyFill="1" applyBorder="1" applyAlignment="1" applyProtection="1">
      <alignment vertical="center"/>
    </xf>
    <xf numFmtId="3" fontId="2" fillId="0" borderId="83" xfId="1" applyNumberFormat="1" applyFont="1" applyFill="1" applyBorder="1" applyAlignment="1" applyProtection="1">
      <alignment vertical="center"/>
    </xf>
    <xf numFmtId="3" fontId="2" fillId="0" borderId="14" xfId="1" applyNumberFormat="1" applyFont="1" applyFill="1" applyBorder="1" applyAlignment="1" applyProtection="1">
      <alignment horizontal="right" vertical="center"/>
    </xf>
    <xf numFmtId="3" fontId="2" fillId="0" borderId="76" xfId="1" applyNumberFormat="1" applyFont="1" applyFill="1" applyBorder="1" applyAlignment="1" applyProtection="1">
      <alignment vertical="center"/>
    </xf>
    <xf numFmtId="1" fontId="7" fillId="0" borderId="88" xfId="1" applyNumberFormat="1" applyFont="1" applyFill="1" applyBorder="1" applyAlignment="1" applyProtection="1">
      <alignment horizontal="center" vertical="center"/>
    </xf>
    <xf numFmtId="0" fontId="5" fillId="0" borderId="89" xfId="1" applyFont="1" applyFill="1" applyBorder="1" applyAlignment="1" applyProtection="1">
      <alignment vertical="center"/>
      <protection locked="0"/>
    </xf>
    <xf numFmtId="3" fontId="5" fillId="0" borderId="90" xfId="1" applyNumberFormat="1" applyFont="1" applyFill="1" applyBorder="1" applyAlignment="1" applyProtection="1">
      <alignment horizontal="right" vertical="center"/>
    </xf>
    <xf numFmtId="3" fontId="2" fillId="0" borderId="88" xfId="1" applyNumberFormat="1" applyFont="1" applyFill="1" applyBorder="1" applyAlignment="1" applyProtection="1">
      <alignment horizontal="right" vertical="center"/>
    </xf>
    <xf numFmtId="3" fontId="2" fillId="0" borderId="89" xfId="1" applyNumberFormat="1" applyFont="1" applyFill="1" applyBorder="1" applyAlignment="1" applyProtection="1">
      <alignment horizontal="right" vertical="center"/>
      <protection locked="0"/>
    </xf>
    <xf numFmtId="3" fontId="2" fillId="0" borderId="91" xfId="1" applyNumberFormat="1" applyFont="1" applyFill="1" applyBorder="1" applyAlignment="1" applyProtection="1">
      <alignment horizontal="right" vertical="center"/>
      <protection locked="0"/>
    </xf>
    <xf numFmtId="3" fontId="2" fillId="0" borderId="87" xfId="1" applyNumberFormat="1" applyFont="1" applyFill="1" applyBorder="1" applyAlignment="1" applyProtection="1">
      <alignment vertical="center"/>
      <protection locked="0"/>
    </xf>
    <xf numFmtId="3" fontId="2" fillId="0" borderId="45" xfId="1" applyNumberFormat="1" applyFont="1" applyFill="1" applyBorder="1" applyAlignment="1" applyProtection="1">
      <alignment horizontal="right" vertical="center"/>
      <protection locked="0"/>
    </xf>
    <xf numFmtId="3" fontId="2" fillId="0" borderId="45" xfId="1" applyNumberFormat="1" applyFont="1" applyFill="1" applyBorder="1" applyAlignment="1" applyProtection="1">
      <alignment horizontal="center" vertical="center"/>
    </xf>
    <xf numFmtId="3" fontId="2" fillId="0" borderId="89" xfId="1" applyNumberFormat="1" applyFont="1" applyFill="1" applyBorder="1" applyAlignment="1" applyProtection="1">
      <alignment horizontal="center" vertical="center"/>
    </xf>
    <xf numFmtId="3" fontId="2" fillId="0" borderId="91" xfId="1" applyNumberFormat="1" applyFont="1" applyFill="1" applyBorder="1" applyAlignment="1" applyProtection="1">
      <alignment horizontal="center" vertical="center"/>
    </xf>
    <xf numFmtId="3" fontId="2" fillId="0" borderId="43" xfId="1" applyNumberFormat="1" applyFont="1" applyFill="1" applyBorder="1" applyAlignment="1" applyProtection="1">
      <alignment horizontal="center" vertical="center"/>
    </xf>
    <xf numFmtId="3" fontId="2" fillId="0" borderId="85" xfId="1" applyNumberFormat="1" applyFont="1" applyFill="1" applyBorder="1" applyAlignment="1" applyProtection="1">
      <alignment horizontal="center" vertical="center"/>
    </xf>
    <xf numFmtId="3" fontId="2" fillId="0" borderId="85" xfId="1" applyNumberFormat="1" applyFont="1" applyFill="1" applyBorder="1" applyAlignment="1" applyProtection="1">
      <alignment horizontal="right" vertical="center"/>
      <protection locked="0"/>
    </xf>
    <xf numFmtId="3" fontId="2" fillId="0" borderId="48" xfId="1" applyNumberFormat="1" applyFont="1" applyFill="1" applyBorder="1" applyAlignment="1" applyProtection="1">
      <alignment horizontal="center" vertical="center"/>
    </xf>
    <xf numFmtId="3" fontId="5" fillId="0" borderId="90" xfId="1" applyNumberFormat="1" applyFont="1" applyFill="1" applyBorder="1" applyAlignment="1" applyProtection="1">
      <alignment vertical="center"/>
    </xf>
    <xf numFmtId="3" fontId="5" fillId="0" borderId="92" xfId="1" applyNumberFormat="1" applyFont="1" applyFill="1" applyBorder="1" applyAlignment="1" applyProtection="1">
      <alignment vertical="center"/>
    </xf>
    <xf numFmtId="3" fontId="5" fillId="0" borderId="89" xfId="1" applyNumberFormat="1" applyFont="1" applyFill="1" applyBorder="1" applyAlignment="1" applyProtection="1">
      <alignment vertical="center"/>
    </xf>
    <xf numFmtId="3" fontId="5" fillId="3" borderId="93" xfId="1" applyNumberFormat="1" applyFont="1" applyFill="1" applyBorder="1" applyAlignment="1" applyProtection="1">
      <alignment vertical="center"/>
    </xf>
    <xf numFmtId="3" fontId="2" fillId="0" borderId="45" xfId="1" applyNumberFormat="1" applyFont="1" applyFill="1" applyBorder="1" applyAlignment="1" applyProtection="1">
      <alignment vertical="center"/>
    </xf>
    <xf numFmtId="3" fontId="2" fillId="0" borderId="89" xfId="1" applyNumberFormat="1" applyFont="1" applyFill="1" applyBorder="1" applyAlignment="1" applyProtection="1">
      <alignment vertical="center"/>
      <protection locked="0"/>
    </xf>
    <xf numFmtId="3" fontId="2" fillId="0" borderId="91" xfId="1" applyNumberFormat="1" applyFont="1" applyFill="1" applyBorder="1" applyAlignment="1" applyProtection="1">
      <alignment vertical="center"/>
      <protection locked="0"/>
    </xf>
    <xf numFmtId="3" fontId="2" fillId="0" borderId="91" xfId="1" applyNumberFormat="1" applyFont="1" applyFill="1" applyBorder="1" applyAlignment="1" applyProtection="1">
      <alignment vertical="center"/>
    </xf>
    <xf numFmtId="3" fontId="2" fillId="0" borderId="48" xfId="1" applyNumberFormat="1" applyFont="1" applyFill="1" applyBorder="1" applyAlignment="1" applyProtection="1">
      <alignment vertical="center"/>
      <protection locked="0"/>
    </xf>
    <xf numFmtId="3" fontId="2" fillId="0" borderId="89" xfId="1" applyNumberFormat="1" applyFont="1" applyFill="1" applyBorder="1" applyAlignment="1" applyProtection="1">
      <alignment vertical="center"/>
    </xf>
    <xf numFmtId="3" fontId="2" fillId="0" borderId="45" xfId="1" applyNumberFormat="1" applyFont="1" applyFill="1" applyBorder="1" applyAlignment="1" applyProtection="1">
      <alignment vertical="center"/>
      <protection locked="0"/>
    </xf>
    <xf numFmtId="3" fontId="2" fillId="0" borderId="86" xfId="1" applyNumberFormat="1" applyFont="1" applyFill="1" applyBorder="1" applyAlignment="1" applyProtection="1">
      <alignment vertical="center"/>
      <protection locked="0"/>
    </xf>
    <xf numFmtId="3" fontId="2" fillId="0" borderId="93" xfId="1" applyNumberFormat="1" applyFont="1" applyFill="1" applyBorder="1" applyAlignment="1" applyProtection="1">
      <alignment vertical="center"/>
    </xf>
    <xf numFmtId="3" fontId="5" fillId="3" borderId="45" xfId="1" applyNumberFormat="1" applyFont="1" applyFill="1" applyBorder="1" applyAlignment="1" applyProtection="1">
      <alignment vertical="center"/>
    </xf>
    <xf numFmtId="3" fontId="2" fillId="0" borderId="85" xfId="1" applyNumberFormat="1" applyFont="1" applyFill="1" applyBorder="1" applyAlignment="1" applyProtection="1">
      <alignment vertical="center"/>
    </xf>
    <xf numFmtId="3" fontId="2" fillId="0" borderId="43" xfId="1" applyNumberFormat="1" applyFont="1" applyFill="1" applyBorder="1" applyAlignment="1" applyProtection="1">
      <alignment vertical="center"/>
      <protection locked="0"/>
    </xf>
    <xf numFmtId="3" fontId="2" fillId="0" borderId="90" xfId="1" applyNumberFormat="1" applyFont="1" applyFill="1" applyBorder="1" applyAlignment="1" applyProtection="1">
      <alignment vertical="center"/>
    </xf>
    <xf numFmtId="3" fontId="5" fillId="0" borderId="72" xfId="1" applyNumberFormat="1" applyFont="1" applyFill="1" applyBorder="1" applyAlignment="1" applyProtection="1">
      <alignment vertical="center"/>
    </xf>
    <xf numFmtId="3" fontId="5" fillId="0" borderId="45" xfId="1" applyNumberFormat="1" applyFont="1" applyFill="1" applyBorder="1" applyAlignment="1" applyProtection="1">
      <alignment vertical="center"/>
    </xf>
    <xf numFmtId="3" fontId="5" fillId="0" borderId="72" xfId="1" applyNumberFormat="1" applyFont="1" applyFill="1" applyBorder="1" applyAlignment="1" applyProtection="1">
      <alignment vertical="center"/>
      <protection locked="0"/>
    </xf>
    <xf numFmtId="1" fontId="7" fillId="0" borderId="95" xfId="1" applyNumberFormat="1" applyFont="1" applyFill="1" applyBorder="1" applyAlignment="1" applyProtection="1">
      <alignment horizontal="center" vertical="center"/>
    </xf>
    <xf numFmtId="0" fontId="5" fillId="0" borderId="82" xfId="1" applyFont="1" applyFill="1" applyBorder="1" applyAlignment="1" applyProtection="1">
      <alignment vertical="center"/>
      <protection locked="0"/>
    </xf>
    <xf numFmtId="3" fontId="5" fillId="0" borderId="71" xfId="1" applyNumberFormat="1" applyFont="1" applyFill="1" applyBorder="1" applyAlignment="1" applyProtection="1">
      <alignment horizontal="right" vertical="center"/>
    </xf>
    <xf numFmtId="3" fontId="2" fillId="0" borderId="95" xfId="1" applyNumberFormat="1" applyFont="1" applyFill="1" applyBorder="1" applyAlignment="1" applyProtection="1">
      <alignment horizontal="right" vertical="center"/>
    </xf>
    <xf numFmtId="3" fontId="2" fillId="0" borderId="82" xfId="1" applyNumberFormat="1" applyFont="1" applyFill="1" applyBorder="1" applyAlignment="1" applyProtection="1">
      <alignment horizontal="right" vertical="center"/>
      <protection locked="0"/>
    </xf>
    <xf numFmtId="3" fontId="2" fillId="0" borderId="58" xfId="1" applyNumberFormat="1" applyFont="1" applyFill="1" applyBorder="1" applyAlignment="1" applyProtection="1">
      <alignment horizontal="right" vertical="center"/>
      <protection locked="0"/>
    </xf>
    <xf numFmtId="3" fontId="2" fillId="0" borderId="96" xfId="1" applyNumberFormat="1" applyFont="1" applyFill="1" applyBorder="1" applyAlignment="1" applyProtection="1">
      <alignment vertical="center"/>
      <protection locked="0"/>
    </xf>
    <xf numFmtId="3" fontId="2" fillId="0" borderId="57" xfId="1" applyNumberFormat="1" applyFont="1" applyFill="1" applyBorder="1" applyAlignment="1" applyProtection="1">
      <alignment horizontal="center" vertical="center"/>
    </xf>
    <xf numFmtId="3" fontId="2" fillId="0" borderId="82" xfId="1" applyNumberFormat="1" applyFont="1" applyFill="1" applyBorder="1" applyAlignment="1" applyProtection="1">
      <alignment horizontal="center" vertical="center"/>
    </xf>
    <xf numFmtId="3" fontId="2" fillId="0" borderId="58" xfId="1" applyNumberFormat="1" applyFont="1" applyFill="1" applyBorder="1" applyAlignment="1" applyProtection="1">
      <alignment horizontal="center" vertical="center"/>
    </xf>
    <xf numFmtId="3" fontId="2" fillId="0" borderId="97" xfId="1" applyNumberFormat="1" applyFont="1" applyFill="1" applyBorder="1" applyAlignment="1" applyProtection="1">
      <alignment horizontal="center" vertical="center"/>
    </xf>
    <xf numFmtId="3" fontId="2" fillId="0" borderId="98" xfId="1" applyNumberFormat="1" applyFont="1" applyFill="1" applyBorder="1" applyAlignment="1" applyProtection="1">
      <alignment horizontal="center" vertical="center"/>
    </xf>
    <xf numFmtId="3" fontId="2" fillId="0" borderId="83" xfId="1" applyNumberFormat="1" applyFont="1" applyFill="1" applyBorder="1" applyAlignment="1" applyProtection="1">
      <alignment horizontal="center" vertical="center"/>
    </xf>
    <xf numFmtId="3" fontId="5" fillId="0" borderId="71" xfId="1" applyNumberFormat="1" applyFont="1" applyFill="1" applyBorder="1" applyAlignment="1" applyProtection="1">
      <alignment vertical="center"/>
    </xf>
    <xf numFmtId="3" fontId="5" fillId="0" borderId="99" xfId="1" applyNumberFormat="1" applyFont="1" applyFill="1" applyBorder="1" applyAlignment="1" applyProtection="1">
      <alignment vertical="center"/>
    </xf>
    <xf numFmtId="3" fontId="5" fillId="0" borderId="82" xfId="1" applyNumberFormat="1" applyFont="1" applyFill="1" applyBorder="1" applyAlignment="1" applyProtection="1">
      <alignment vertical="center"/>
    </xf>
    <xf numFmtId="3" fontId="5" fillId="3" borderId="100" xfId="1" applyNumberFormat="1" applyFont="1" applyFill="1" applyBorder="1" applyAlignment="1" applyProtection="1">
      <alignment vertical="center"/>
    </xf>
    <xf numFmtId="3" fontId="2" fillId="0" borderId="82" xfId="1" applyNumberFormat="1" applyFont="1" applyFill="1" applyBorder="1" applyAlignment="1" applyProtection="1">
      <alignment vertical="center"/>
      <protection locked="0"/>
    </xf>
    <xf numFmtId="3" fontId="2" fillId="0" borderId="58" xfId="1" applyNumberFormat="1" applyFont="1" applyFill="1" applyBorder="1" applyAlignment="1" applyProtection="1">
      <alignment vertical="center"/>
      <protection locked="0"/>
    </xf>
    <xf numFmtId="3" fontId="2" fillId="0" borderId="83" xfId="1" applyNumberFormat="1" applyFont="1" applyFill="1" applyBorder="1" applyAlignment="1" applyProtection="1">
      <alignment vertical="center"/>
      <protection locked="0"/>
    </xf>
    <xf numFmtId="3" fontId="2" fillId="0" borderId="82" xfId="1" applyNumberFormat="1" applyFont="1" applyFill="1" applyBorder="1" applyAlignment="1" applyProtection="1">
      <alignment vertical="center"/>
    </xf>
    <xf numFmtId="3" fontId="2" fillId="0" borderId="57" xfId="1" applyNumberFormat="1" applyFont="1" applyFill="1" applyBorder="1" applyAlignment="1" applyProtection="1">
      <alignment vertical="center"/>
      <protection locked="0"/>
    </xf>
    <xf numFmtId="3" fontId="2" fillId="0" borderId="94" xfId="1" applyNumberFormat="1" applyFont="1" applyFill="1" applyBorder="1" applyAlignment="1" applyProtection="1">
      <alignment vertical="center"/>
      <protection locked="0"/>
    </xf>
    <xf numFmtId="3" fontId="2" fillId="0" borderId="100" xfId="1" applyNumberFormat="1" applyFont="1" applyFill="1" applyBorder="1" applyAlignment="1" applyProtection="1">
      <alignment vertical="center"/>
    </xf>
    <xf numFmtId="3" fontId="5" fillId="3" borderId="57" xfId="1" applyNumberFormat="1" applyFont="1" applyFill="1" applyBorder="1" applyAlignment="1" applyProtection="1">
      <alignment vertical="center"/>
    </xf>
    <xf numFmtId="3" fontId="2" fillId="0" borderId="98" xfId="1" applyNumberFormat="1" applyFont="1" applyFill="1" applyBorder="1" applyAlignment="1" applyProtection="1">
      <alignment vertical="center"/>
    </xf>
    <xf numFmtId="3" fontId="2" fillId="0" borderId="97" xfId="1" applyNumberFormat="1" applyFont="1" applyFill="1" applyBorder="1" applyAlignment="1" applyProtection="1">
      <alignment vertical="center"/>
      <protection locked="0"/>
    </xf>
    <xf numFmtId="3" fontId="5" fillId="0" borderId="101" xfId="1" applyNumberFormat="1" applyFont="1" applyFill="1" applyBorder="1" applyAlignment="1" applyProtection="1">
      <alignment vertical="center"/>
    </xf>
    <xf numFmtId="3" fontId="5" fillId="0" borderId="57" xfId="1" applyNumberFormat="1" applyFont="1" applyFill="1" applyBorder="1" applyAlignment="1" applyProtection="1">
      <alignment vertical="center"/>
    </xf>
    <xf numFmtId="3" fontId="5" fillId="0" borderId="101" xfId="1" applyNumberFormat="1" applyFont="1" applyFill="1" applyBorder="1" applyAlignment="1" applyProtection="1">
      <alignment vertical="center"/>
      <protection locked="0"/>
    </xf>
    <xf numFmtId="3" fontId="2" fillId="0" borderId="102" xfId="1" applyNumberFormat="1" applyFont="1" applyFill="1" applyBorder="1" applyAlignment="1" applyProtection="1">
      <alignment horizontal="right" vertical="center"/>
    </xf>
    <xf numFmtId="3" fontId="2" fillId="0" borderId="69" xfId="1" applyNumberFormat="1" applyFont="1" applyFill="1" applyBorder="1" applyAlignment="1" applyProtection="1">
      <alignment horizontal="center" vertical="center"/>
    </xf>
    <xf numFmtId="3" fontId="2" fillId="0" borderId="66" xfId="1" applyNumberFormat="1" applyFont="1" applyFill="1" applyBorder="1" applyAlignment="1" applyProtection="1">
      <alignment horizontal="center" vertical="center"/>
    </xf>
    <xf numFmtId="3" fontId="2" fillId="0" borderId="65" xfId="1" applyNumberFormat="1" applyFont="1" applyFill="1" applyBorder="1" applyAlignment="1" applyProtection="1">
      <alignment horizontal="center" vertical="center"/>
    </xf>
    <xf numFmtId="3" fontId="2" fillId="0" borderId="103" xfId="1" applyNumberFormat="1" applyFont="1" applyFill="1" applyBorder="1" applyAlignment="1" applyProtection="1">
      <alignment horizontal="center" vertical="center"/>
    </xf>
    <xf numFmtId="3" fontId="2" fillId="0" borderId="104" xfId="1" applyNumberFormat="1" applyFont="1" applyFill="1" applyBorder="1" applyAlignment="1" applyProtection="1">
      <alignment horizontal="right" vertical="center"/>
    </xf>
    <xf numFmtId="3" fontId="2" fillId="0" borderId="69" xfId="1" applyNumberFormat="1" applyFont="1" applyFill="1" applyBorder="1" applyAlignment="1" applyProtection="1">
      <alignment horizontal="right" vertical="center"/>
    </xf>
    <xf numFmtId="3" fontId="2" fillId="0" borderId="104" xfId="1" applyNumberFormat="1" applyFont="1" applyFill="1" applyBorder="1" applyAlignment="1" applyProtection="1">
      <alignment horizontal="center" vertical="center"/>
    </xf>
    <xf numFmtId="3" fontId="5" fillId="0" borderId="70" xfId="1" applyNumberFormat="1" applyFont="1" applyFill="1" applyBorder="1" applyAlignment="1" applyProtection="1">
      <alignment vertical="center"/>
    </xf>
    <xf numFmtId="3" fontId="5" fillId="3" borderId="105" xfId="1" applyNumberFormat="1" applyFont="1" applyFill="1" applyBorder="1" applyAlignment="1" applyProtection="1">
      <alignment vertical="center"/>
    </xf>
    <xf numFmtId="3" fontId="2" fillId="0" borderId="69" xfId="1" applyNumberFormat="1" applyFont="1" applyFill="1" applyBorder="1" applyAlignment="1" applyProtection="1">
      <alignment vertical="center"/>
    </xf>
    <xf numFmtId="3" fontId="2" fillId="0" borderId="104" xfId="1" applyNumberFormat="1" applyFont="1" applyFill="1" applyBorder="1" applyAlignment="1" applyProtection="1">
      <alignment vertical="center"/>
    </xf>
    <xf numFmtId="3" fontId="2" fillId="0" borderId="66" xfId="1" applyNumberFormat="1" applyFont="1" applyFill="1" applyBorder="1" applyAlignment="1" applyProtection="1">
      <alignment vertical="center"/>
    </xf>
    <xf numFmtId="3" fontId="2" fillId="0" borderId="105" xfId="1" applyNumberFormat="1" applyFont="1" applyFill="1" applyBorder="1" applyAlignment="1" applyProtection="1">
      <alignment vertical="center"/>
    </xf>
    <xf numFmtId="3" fontId="5" fillId="3" borderId="69" xfId="1" applyNumberFormat="1" applyFont="1" applyFill="1" applyBorder="1" applyAlignment="1" applyProtection="1">
      <alignment vertical="center"/>
    </xf>
    <xf numFmtId="3" fontId="2" fillId="0" borderId="103" xfId="1" applyNumberFormat="1" applyFont="1" applyFill="1" applyBorder="1" applyAlignment="1" applyProtection="1">
      <alignment vertical="center"/>
    </xf>
    <xf numFmtId="3" fontId="2" fillId="0" borderId="96" xfId="1" applyNumberFormat="1" applyFont="1" applyFill="1" applyBorder="1" applyAlignment="1" applyProtection="1">
      <alignment horizontal="center" vertical="center"/>
    </xf>
    <xf numFmtId="3" fontId="2" fillId="0" borderId="98" xfId="1" applyNumberFormat="1" applyFont="1" applyFill="1" applyBorder="1" applyAlignment="1" applyProtection="1">
      <alignment vertical="center"/>
      <protection locked="0"/>
    </xf>
    <xf numFmtId="3" fontId="2" fillId="0" borderId="37" xfId="1" applyNumberFormat="1" applyFont="1" applyFill="1" applyBorder="1" applyAlignment="1" applyProtection="1">
      <alignment horizontal="right" vertical="center"/>
    </xf>
    <xf numFmtId="3" fontId="2" fillId="0" borderId="56" xfId="1" applyNumberFormat="1" applyFont="1" applyFill="1" applyBorder="1" applyAlignment="1" applyProtection="1">
      <alignment vertical="center"/>
    </xf>
    <xf numFmtId="3" fontId="5" fillId="3" borderId="37" xfId="1" applyNumberFormat="1" applyFont="1" applyFill="1" applyBorder="1" applyAlignment="1" applyProtection="1">
      <alignment vertical="center"/>
    </xf>
    <xf numFmtId="3" fontId="2" fillId="0" borderId="31" xfId="1" applyNumberFormat="1" applyFont="1" applyFill="1" applyBorder="1" applyAlignment="1" applyProtection="1">
      <alignment vertical="center"/>
    </xf>
    <xf numFmtId="3" fontId="5" fillId="0" borderId="79" xfId="1" applyNumberFormat="1" applyFont="1" applyFill="1" applyBorder="1" applyAlignment="1" applyProtection="1">
      <alignment vertical="center"/>
    </xf>
    <xf numFmtId="3" fontId="2" fillId="0" borderId="10" xfId="1" applyNumberFormat="1" applyFont="1" applyFill="1" applyBorder="1" applyAlignment="1" applyProtection="1">
      <alignment horizontal="center" vertical="center"/>
    </xf>
    <xf numFmtId="3" fontId="2" fillId="0" borderId="62" xfId="1" applyNumberFormat="1" applyFont="1" applyFill="1" applyBorder="1" applyAlignment="1" applyProtection="1">
      <alignment horizontal="center" vertical="center"/>
    </xf>
    <xf numFmtId="3" fontId="2" fillId="0" borderId="11" xfId="1" applyNumberFormat="1" applyFont="1" applyFill="1" applyBorder="1" applyAlignment="1" applyProtection="1">
      <alignment horizontal="center" vertical="center"/>
    </xf>
    <xf numFmtId="3" fontId="2" fillId="0" borderId="43" xfId="1" applyNumberFormat="1" applyFont="1" applyFill="1" applyBorder="1" applyAlignment="1" applyProtection="1">
      <alignment horizontal="right" vertical="center"/>
      <protection locked="0"/>
    </xf>
    <xf numFmtId="3" fontId="2" fillId="0" borderId="97" xfId="1" applyNumberFormat="1" applyFont="1" applyFill="1" applyBorder="1" applyAlignment="1" applyProtection="1">
      <alignment horizontal="right" vertical="center"/>
      <protection locked="0"/>
    </xf>
    <xf numFmtId="3" fontId="2" fillId="0" borderId="49" xfId="1" applyNumberFormat="1" applyFont="1" applyFill="1" applyBorder="1" applyAlignment="1" applyProtection="1">
      <alignment horizontal="right" vertical="center"/>
      <protection locked="0"/>
    </xf>
    <xf numFmtId="3" fontId="2" fillId="0" borderId="39" xfId="1" applyNumberFormat="1" applyFont="1" applyFill="1" applyBorder="1" applyAlignment="1" applyProtection="1">
      <alignment vertical="center"/>
    </xf>
    <xf numFmtId="3" fontId="2" fillId="0" borderId="18" xfId="1" applyNumberFormat="1" applyFont="1" applyFill="1" applyBorder="1" applyAlignment="1" applyProtection="1">
      <alignment vertical="center"/>
    </xf>
    <xf numFmtId="3" fontId="5" fillId="0" borderId="46" xfId="1" applyNumberFormat="1" applyFont="1" applyFill="1" applyBorder="1" applyAlignment="1" applyProtection="1">
      <alignment vertical="center"/>
    </xf>
    <xf numFmtId="3" fontId="5" fillId="3" borderId="46" xfId="1" applyNumberFormat="1" applyFont="1" applyFill="1" applyBorder="1" applyAlignment="1" applyProtection="1">
      <alignment vertical="center"/>
    </xf>
    <xf numFmtId="3" fontId="2" fillId="0" borderId="8" xfId="1" applyNumberFormat="1" applyFont="1" applyFill="1" applyBorder="1" applyAlignment="1" applyProtection="1">
      <alignment horizontal="right" vertical="center"/>
    </xf>
    <xf numFmtId="3" fontId="2" fillId="0" borderId="16" xfId="1" applyNumberFormat="1" applyFont="1" applyFill="1" applyBorder="1" applyAlignment="1" applyProtection="1">
      <alignment vertical="center"/>
    </xf>
    <xf numFmtId="3" fontId="2" fillId="0" borderId="67" xfId="1" applyNumberFormat="1" applyFont="1" applyFill="1" applyBorder="1" applyAlignment="1" applyProtection="1">
      <alignment vertical="center"/>
    </xf>
    <xf numFmtId="3" fontId="5" fillId="0" borderId="12" xfId="1" applyNumberFormat="1" applyFont="1" applyFill="1" applyBorder="1" applyAlignment="1" applyProtection="1">
      <alignment vertical="center"/>
    </xf>
    <xf numFmtId="3" fontId="5" fillId="3" borderId="12" xfId="1" applyNumberFormat="1" applyFont="1" applyFill="1" applyBorder="1" applyAlignment="1" applyProtection="1">
      <alignment vertical="center"/>
    </xf>
    <xf numFmtId="3" fontId="2" fillId="0" borderId="29" xfId="1" applyNumberFormat="1" applyFont="1" applyFill="1" applyBorder="1" applyAlignment="1" applyProtection="1">
      <alignment vertical="center"/>
    </xf>
    <xf numFmtId="0" fontId="5" fillId="0" borderId="1" xfId="1" applyFont="1" applyFill="1" applyBorder="1" applyAlignment="1" applyProtection="1">
      <alignment vertical="center"/>
      <protection locked="0"/>
    </xf>
    <xf numFmtId="3" fontId="2" fillId="0" borderId="1" xfId="1" applyNumberFormat="1" applyFont="1" applyFill="1" applyBorder="1" applyAlignment="1" applyProtection="1">
      <alignment horizontal="right" vertical="center"/>
      <protection locked="0"/>
    </xf>
    <xf numFmtId="3" fontId="2" fillId="0" borderId="23" xfId="1" applyNumberFormat="1" applyFont="1" applyFill="1" applyBorder="1" applyAlignment="1" applyProtection="1">
      <alignment horizontal="center" vertical="center"/>
    </xf>
    <xf numFmtId="3" fontId="2" fillId="0" borderId="9" xfId="1" applyNumberFormat="1" applyFont="1" applyFill="1" applyBorder="1" applyAlignment="1" applyProtection="1">
      <alignment horizontal="center" vertical="center"/>
    </xf>
    <xf numFmtId="3" fontId="2" fillId="0" borderId="1" xfId="1" applyNumberFormat="1" applyFont="1" applyFill="1" applyBorder="1" applyAlignment="1" applyProtection="1">
      <alignment horizontal="center" vertical="center"/>
    </xf>
    <xf numFmtId="3" fontId="2" fillId="0" borderId="33" xfId="1" applyNumberFormat="1" applyFont="1" applyFill="1" applyBorder="1" applyAlignment="1" applyProtection="1">
      <alignment horizontal="center" vertical="center"/>
    </xf>
    <xf numFmtId="3" fontId="2" fillId="0" borderId="14" xfId="1" applyNumberFormat="1" applyFont="1" applyFill="1" applyBorder="1" applyAlignment="1" applyProtection="1">
      <alignment horizontal="center" vertical="center"/>
    </xf>
    <xf numFmtId="3" fontId="2" fillId="0" borderId="68" xfId="1" applyNumberFormat="1" applyFont="1" applyFill="1" applyBorder="1" applyAlignment="1" applyProtection="1">
      <alignment horizontal="center" vertical="center"/>
    </xf>
    <xf numFmtId="3" fontId="2" fillId="0" borderId="50" xfId="1" applyNumberFormat="1" applyFont="1" applyFill="1" applyBorder="1" applyAlignment="1" applyProtection="1">
      <alignment horizontal="center" vertical="center"/>
    </xf>
    <xf numFmtId="3" fontId="2" fillId="0" borderId="50" xfId="1" applyNumberFormat="1" applyFont="1" applyFill="1" applyBorder="1" applyAlignment="1" applyProtection="1">
      <alignment horizontal="right" vertical="center"/>
      <protection locked="0"/>
    </xf>
    <xf numFmtId="3" fontId="2" fillId="0" borderId="1" xfId="1" applyNumberFormat="1" applyFont="1" applyFill="1" applyBorder="1" applyAlignment="1" applyProtection="1">
      <alignment vertical="center"/>
      <protection locked="0"/>
    </xf>
    <xf numFmtId="3" fontId="2" fillId="0" borderId="33" xfId="1" applyNumberFormat="1" applyFont="1" applyFill="1" applyBorder="1" applyAlignment="1" applyProtection="1">
      <alignment vertical="center"/>
      <protection locked="0"/>
    </xf>
    <xf numFmtId="3" fontId="2" fillId="0" borderId="50" xfId="1" applyNumberFormat="1" applyFont="1" applyFill="1" applyBorder="1" applyAlignment="1" applyProtection="1">
      <alignment vertical="center"/>
      <protection locked="0"/>
    </xf>
    <xf numFmtId="3" fontId="2" fillId="0" borderId="9" xfId="1" applyNumberFormat="1" applyFont="1" applyFill="1" applyBorder="1" applyAlignment="1" applyProtection="1">
      <alignment vertical="center"/>
      <protection locked="0"/>
    </xf>
    <xf numFmtId="3" fontId="2" fillId="0" borderId="59" xfId="1" applyNumberFormat="1" applyFont="1" applyFill="1" applyBorder="1" applyAlignment="1" applyProtection="1">
      <alignment vertical="center"/>
      <protection locked="0"/>
    </xf>
    <xf numFmtId="3" fontId="5" fillId="0" borderId="68" xfId="1" applyNumberFormat="1" applyFont="1" applyFill="1" applyBorder="1" applyAlignment="1" applyProtection="1">
      <alignment vertical="center"/>
    </xf>
    <xf numFmtId="3" fontId="5" fillId="3" borderId="68" xfId="1" applyNumberFormat="1" applyFont="1" applyFill="1" applyBorder="1" applyAlignment="1" applyProtection="1">
      <alignment vertical="center"/>
    </xf>
    <xf numFmtId="3" fontId="2" fillId="0" borderId="14" xfId="1" applyNumberFormat="1" applyFont="1" applyFill="1" applyBorder="1" applyAlignment="1" applyProtection="1">
      <alignment vertical="center"/>
      <protection locked="0"/>
    </xf>
    <xf numFmtId="3" fontId="5" fillId="0" borderId="78" xfId="1" applyNumberFormat="1" applyFont="1" applyFill="1" applyBorder="1" applyAlignment="1" applyProtection="1">
      <alignment vertical="center"/>
      <protection locked="0"/>
    </xf>
    <xf numFmtId="0" fontId="2" fillId="2" borderId="0" xfId="1" applyFont="1" applyFill="1" applyBorder="1" applyAlignment="1" applyProtection="1">
      <alignment vertical="center"/>
    </xf>
    <xf numFmtId="3" fontId="5" fillId="0" borderId="31" xfId="1" applyNumberFormat="1" applyFont="1" applyFill="1" applyBorder="1" applyAlignment="1" applyProtection="1">
      <alignment horizontal="right" vertical="center"/>
      <protection locked="0"/>
    </xf>
    <xf numFmtId="3" fontId="2" fillId="0" borderId="27" xfId="1" applyNumberFormat="1" applyFont="1" applyFill="1" applyBorder="1" applyAlignment="1" applyProtection="1">
      <alignment horizontal="right" vertical="center"/>
      <protection locked="0"/>
    </xf>
    <xf numFmtId="3" fontId="2" fillId="0" borderId="37" xfId="1" applyNumberFormat="1" applyFont="1" applyFill="1" applyBorder="1" applyAlignment="1" applyProtection="1">
      <alignment horizontal="center" vertical="center"/>
      <protection locked="0"/>
    </xf>
    <xf numFmtId="3" fontId="2" fillId="0" borderId="19" xfId="1" applyNumberFormat="1" applyFont="1" applyFill="1" applyBorder="1" applyAlignment="1" applyProtection="1">
      <alignment horizontal="center" vertical="center"/>
      <protection locked="0"/>
    </xf>
    <xf numFmtId="3" fontId="2" fillId="0" borderId="8" xfId="1" applyNumberFormat="1" applyFont="1" applyFill="1" applyBorder="1" applyAlignment="1" applyProtection="1">
      <alignment horizontal="center" vertical="center"/>
      <protection locked="0"/>
    </xf>
    <xf numFmtId="3" fontId="2" fillId="0" borderId="16" xfId="1" applyNumberFormat="1" applyFont="1" applyFill="1" applyBorder="1" applyAlignment="1" applyProtection="1">
      <alignment horizontal="center" vertical="center"/>
      <protection locked="0"/>
    </xf>
    <xf numFmtId="3" fontId="2" fillId="0" borderId="12" xfId="1" applyNumberFormat="1" applyFont="1" applyFill="1" applyBorder="1" applyAlignment="1" applyProtection="1">
      <alignment horizontal="center" vertical="center"/>
      <protection locked="0"/>
    </xf>
    <xf numFmtId="3" fontId="2" fillId="0" borderId="5" xfId="1" applyNumberFormat="1" applyFont="1" applyFill="1" applyBorder="1" applyAlignment="1" applyProtection="1">
      <alignment horizontal="center" vertical="center"/>
      <protection locked="0"/>
    </xf>
    <xf numFmtId="3" fontId="2" fillId="0" borderId="37" xfId="1" applyNumberFormat="1" applyFont="1" applyFill="1" applyBorder="1" applyAlignment="1" applyProtection="1">
      <alignment horizontal="right" vertical="center"/>
      <protection locked="0"/>
    </xf>
    <xf numFmtId="3" fontId="5" fillId="0" borderId="19" xfId="1" applyNumberFormat="1" applyFont="1" applyBorder="1" applyAlignment="1" applyProtection="1">
      <alignment vertical="center"/>
      <protection locked="0"/>
    </xf>
    <xf numFmtId="3" fontId="5" fillId="0" borderId="31" xfId="1" applyNumberFormat="1" applyFont="1" applyFill="1" applyBorder="1" applyAlignment="1" applyProtection="1">
      <alignment vertical="center"/>
      <protection locked="0"/>
    </xf>
    <xf numFmtId="3" fontId="5" fillId="0" borderId="54" xfId="1" applyNumberFormat="1" applyFont="1" applyFill="1" applyBorder="1" applyAlignment="1" applyProtection="1">
      <alignment vertical="center"/>
      <protection locked="0"/>
    </xf>
    <xf numFmtId="3" fontId="5" fillId="0" borderId="19" xfId="1" applyNumberFormat="1" applyFont="1" applyFill="1" applyBorder="1" applyAlignment="1" applyProtection="1">
      <alignment vertical="center"/>
      <protection locked="0"/>
    </xf>
    <xf numFmtId="3" fontId="5" fillId="3" borderId="56" xfId="1" applyNumberFormat="1" applyFont="1" applyFill="1" applyBorder="1" applyAlignment="1" applyProtection="1">
      <alignment vertical="center"/>
      <protection locked="0"/>
    </xf>
    <xf numFmtId="3" fontId="2" fillId="0" borderId="56" xfId="1" applyNumberFormat="1" applyFont="1" applyFill="1" applyBorder="1" applyAlignment="1" applyProtection="1">
      <alignment vertical="center"/>
      <protection locked="0"/>
    </xf>
    <xf numFmtId="3" fontId="2" fillId="0" borderId="12" xfId="1" applyNumberFormat="1" applyFont="1" applyFill="1" applyBorder="1" applyAlignment="1" applyProtection="1">
      <alignment vertical="center"/>
      <protection locked="0"/>
    </xf>
    <xf numFmtId="3" fontId="5" fillId="0" borderId="12" xfId="1" applyNumberFormat="1" applyFont="1" applyFill="1" applyBorder="1" applyAlignment="1" applyProtection="1">
      <alignment vertical="center"/>
      <protection locked="0"/>
    </xf>
    <xf numFmtId="3" fontId="5" fillId="3" borderId="12" xfId="1" applyNumberFormat="1" applyFont="1" applyFill="1" applyBorder="1" applyAlignment="1" applyProtection="1">
      <alignment vertical="center"/>
      <protection locked="0"/>
    </xf>
    <xf numFmtId="3" fontId="2" fillId="0" borderId="31" xfId="1" applyNumberFormat="1" applyFont="1" applyFill="1" applyBorder="1" applyAlignment="1" applyProtection="1">
      <alignment vertical="center"/>
      <protection locked="0"/>
    </xf>
    <xf numFmtId="3" fontId="5" fillId="0" borderId="37" xfId="1" applyNumberFormat="1" applyFont="1" applyFill="1" applyBorder="1" applyAlignment="1" applyProtection="1">
      <alignment vertical="center"/>
      <protection locked="0"/>
    </xf>
    <xf numFmtId="3" fontId="2" fillId="0" borderId="66" xfId="1" applyNumberFormat="1" applyFont="1" applyFill="1" applyBorder="1" applyAlignment="1" applyProtection="1">
      <alignment horizontal="right" vertical="center"/>
    </xf>
    <xf numFmtId="0" fontId="5" fillId="0" borderId="19" xfId="1" applyFont="1" applyFill="1" applyBorder="1" applyAlignment="1" applyProtection="1">
      <alignment vertical="center"/>
    </xf>
    <xf numFmtId="3" fontId="2" fillId="0" borderId="19" xfId="1" applyNumberFormat="1" applyFont="1" applyFill="1" applyBorder="1" applyAlignment="1" applyProtection="1">
      <alignment horizontal="right" vertical="center"/>
    </xf>
    <xf numFmtId="3" fontId="2" fillId="0" borderId="34" xfId="1" applyNumberFormat="1" applyFont="1" applyFill="1" applyBorder="1" applyAlignment="1" applyProtection="1">
      <alignment vertical="center"/>
    </xf>
    <xf numFmtId="3" fontId="2" fillId="0" borderId="16" xfId="1" applyNumberFormat="1" applyFont="1" applyFill="1" applyBorder="1" applyAlignment="1" applyProtection="1">
      <alignment horizontal="right" vertical="center"/>
    </xf>
    <xf numFmtId="3" fontId="2" fillId="0" borderId="15" xfId="1" applyNumberFormat="1" applyFont="1" applyFill="1" applyBorder="1" applyAlignment="1" applyProtection="1">
      <alignment horizontal="right" vertical="center"/>
    </xf>
    <xf numFmtId="3" fontId="2" fillId="0" borderId="11" xfId="1" applyNumberFormat="1" applyFont="1" applyFill="1" applyBorder="1" applyAlignment="1" applyProtection="1">
      <alignment horizontal="right" vertical="center"/>
    </xf>
    <xf numFmtId="3" fontId="2" fillId="0" borderId="48" xfId="1" applyNumberFormat="1" applyFont="1" applyFill="1" applyBorder="1" applyAlignment="1" applyProtection="1">
      <alignment horizontal="center" vertical="center"/>
      <protection locked="0"/>
    </xf>
    <xf numFmtId="3" fontId="5" fillId="0" borderId="89" xfId="1" applyNumberFormat="1" applyFont="1" applyBorder="1" applyAlignment="1" applyProtection="1">
      <alignment vertical="center"/>
      <protection locked="0"/>
    </xf>
    <xf numFmtId="3" fontId="5" fillId="0" borderId="21" xfId="1" applyNumberFormat="1" applyFont="1" applyBorder="1" applyAlignment="1" applyProtection="1">
      <alignment vertical="center"/>
      <protection locked="0"/>
    </xf>
    <xf numFmtId="3" fontId="2" fillId="0" borderId="83" xfId="1" applyNumberFormat="1" applyFont="1" applyFill="1" applyBorder="1" applyAlignment="1" applyProtection="1">
      <alignment horizontal="center" vertical="center"/>
      <protection locked="0"/>
    </xf>
    <xf numFmtId="3" fontId="5" fillId="0" borderId="82" xfId="1" applyNumberFormat="1" applyFont="1" applyBorder="1" applyAlignment="1" applyProtection="1">
      <alignment vertical="center"/>
      <protection locked="0"/>
    </xf>
    <xf numFmtId="3" fontId="2" fillId="0" borderId="83" xfId="1" applyNumberFormat="1" applyFont="1" applyFill="1" applyBorder="1" applyAlignment="1" applyProtection="1">
      <alignment horizontal="right" vertical="center"/>
      <protection locked="0"/>
    </xf>
    <xf numFmtId="3" fontId="2" fillId="0" borderId="33" xfId="1" applyNumberFormat="1" applyFont="1" applyFill="1" applyBorder="1" applyAlignment="1" applyProtection="1">
      <alignment horizontal="right" vertical="center"/>
      <protection locked="0"/>
    </xf>
    <xf numFmtId="3" fontId="5" fillId="0" borderId="1" xfId="1" applyNumberFormat="1" applyFont="1" applyBorder="1" applyAlignment="1" applyProtection="1">
      <alignment vertical="center"/>
      <protection locked="0"/>
    </xf>
    <xf numFmtId="0" fontId="5" fillId="2" borderId="0" xfId="1" applyFont="1" applyFill="1" applyBorder="1" applyAlignment="1" applyProtection="1">
      <alignment horizontal="right" vertical="center"/>
      <protection locked="0"/>
    </xf>
    <xf numFmtId="3" fontId="2" fillId="0" borderId="5" xfId="1" applyNumberFormat="1" applyFont="1" applyFill="1" applyBorder="1" applyAlignment="1" applyProtection="1">
      <alignment vertical="center" wrapText="1"/>
      <protection locked="0"/>
    </xf>
    <xf numFmtId="3" fontId="2" fillId="0" borderId="34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8" xfId="1" applyNumberFormat="1" applyFont="1" applyFill="1" applyBorder="1" applyAlignment="1" applyProtection="1">
      <alignment vertical="center" wrapText="1"/>
      <protection locked="0"/>
    </xf>
    <xf numFmtId="0" fontId="2" fillId="0" borderId="17" xfId="1" applyFont="1" applyFill="1" applyBorder="1" applyAlignment="1" applyProtection="1">
      <alignment horizontal="center" vertical="center" wrapText="1"/>
    </xf>
    <xf numFmtId="0" fontId="2" fillId="0" borderId="0" xfId="2" applyFont="1"/>
    <xf numFmtId="0" fontId="2" fillId="0" borderId="0" xfId="3" applyFont="1" applyAlignment="1">
      <alignment horizontal="right"/>
    </xf>
    <xf numFmtId="0" fontId="2" fillId="0" borderId="0" xfId="2" applyFont="1" applyBorder="1"/>
    <xf numFmtId="0" fontId="2" fillId="0" borderId="0" xfId="2" applyFont="1" applyBorder="1" applyAlignment="1"/>
    <xf numFmtId="0" fontId="2" fillId="0" borderId="0" xfId="2" applyFont="1" applyBorder="1" applyAlignment="1" applyProtection="1">
      <alignment horizontal="center"/>
      <protection locked="0"/>
    </xf>
    <xf numFmtId="0" fontId="2" fillId="0" borderId="0" xfId="2" applyFont="1" applyBorder="1" applyAlignment="1" applyProtection="1">
      <alignment horizontal="center" wrapText="1"/>
      <protection locked="0"/>
    </xf>
    <xf numFmtId="0" fontId="5" fillId="0" borderId="0" xfId="2" applyFont="1" applyBorder="1" applyAlignment="1" applyProtection="1">
      <protection locked="0"/>
    </xf>
    <xf numFmtId="0" fontId="2" fillId="0" borderId="0" xfId="2" applyFont="1" applyBorder="1" applyAlignment="1" applyProtection="1">
      <protection locked="0"/>
    </xf>
    <xf numFmtId="0" fontId="2" fillId="0" borderId="62" xfId="2" applyFont="1" applyBorder="1"/>
    <xf numFmtId="49" fontId="2" fillId="0" borderId="62" xfId="2" applyNumberFormat="1" applyFont="1" applyBorder="1" applyAlignment="1" applyProtection="1">
      <protection locked="0"/>
    </xf>
    <xf numFmtId="49" fontId="2" fillId="0" borderId="0" xfId="2" applyNumberFormat="1" applyFont="1" applyBorder="1" applyAlignment="1" applyProtection="1">
      <alignment horizontal="center"/>
      <protection locked="0"/>
    </xf>
    <xf numFmtId="0" fontId="2" fillId="0" borderId="18" xfId="2" applyFont="1" applyBorder="1" applyAlignment="1">
      <alignment horizontal="center" vertical="center" wrapText="1"/>
    </xf>
    <xf numFmtId="0" fontId="2" fillId="0" borderId="6" xfId="2" applyFont="1" applyBorder="1" applyAlignment="1">
      <alignment horizontal="center" vertical="center" wrapText="1"/>
    </xf>
    <xf numFmtId="3" fontId="5" fillId="0" borderId="6" xfId="2" applyNumberFormat="1" applyFont="1" applyBorder="1" applyAlignment="1">
      <alignment horizontal="right" vertical="center" wrapText="1"/>
    </xf>
    <xf numFmtId="0" fontId="5" fillId="0" borderId="6" xfId="2" applyFont="1" applyBorder="1" applyAlignment="1">
      <alignment wrapText="1"/>
    </xf>
    <xf numFmtId="3" fontId="5" fillId="0" borderId="6" xfId="2" applyNumberFormat="1" applyFont="1" applyBorder="1" applyAlignment="1">
      <alignment wrapText="1"/>
    </xf>
    <xf numFmtId="3" fontId="2" fillId="0" borderId="6" xfId="2" applyNumberFormat="1" applyFont="1" applyBorder="1" applyAlignment="1" applyProtection="1">
      <alignment wrapText="1"/>
      <protection locked="0"/>
    </xf>
    <xf numFmtId="3" fontId="2" fillId="0" borderId="6" xfId="2" applyNumberFormat="1" applyFont="1" applyBorder="1" applyProtection="1">
      <protection locked="0"/>
    </xf>
    <xf numFmtId="0" fontId="2" fillId="0" borderId="0" xfId="2" applyFont="1" applyBorder="1" applyAlignment="1" applyProtection="1">
      <alignment horizontal="center" vertical="center" wrapText="1"/>
      <protection locked="0"/>
    </xf>
    <xf numFmtId="0" fontId="2" fillId="0" borderId="0" xfId="2" applyFont="1" applyBorder="1" applyAlignment="1" applyProtection="1">
      <alignment wrapText="1"/>
      <protection locked="0"/>
    </xf>
    <xf numFmtId="3" fontId="2" fillId="0" borderId="0" xfId="2" applyNumberFormat="1" applyFont="1" applyBorder="1" applyAlignment="1" applyProtection="1">
      <alignment wrapText="1"/>
      <protection locked="0"/>
    </xf>
    <xf numFmtId="3" fontId="2" fillId="0" borderId="0" xfId="2" applyNumberFormat="1" applyFont="1" applyBorder="1" applyProtection="1">
      <protection locked="0"/>
    </xf>
    <xf numFmtId="3" fontId="2" fillId="0" borderId="0" xfId="2" applyNumberFormat="1" applyFont="1" applyBorder="1" applyAlignment="1">
      <alignment wrapText="1"/>
    </xf>
    <xf numFmtId="3" fontId="5" fillId="4" borderId="6" xfId="2" applyNumberFormat="1" applyFont="1" applyFill="1" applyBorder="1" applyAlignment="1">
      <alignment horizontal="right" vertical="center" wrapText="1"/>
    </xf>
    <xf numFmtId="3" fontId="2" fillId="0" borderId="18" xfId="2" applyNumberFormat="1" applyFont="1" applyBorder="1" applyAlignment="1" applyProtection="1">
      <alignment horizontal="right"/>
      <protection locked="0"/>
    </xf>
    <xf numFmtId="3" fontId="2" fillId="0" borderId="6" xfId="1" applyNumberFormat="1" applyFont="1" applyFill="1" applyBorder="1" applyAlignment="1" applyProtection="1">
      <alignment vertical="center" wrapText="1"/>
      <protection locked="0"/>
    </xf>
    <xf numFmtId="0" fontId="11" fillId="0" borderId="6" xfId="2" applyFont="1" applyBorder="1" applyAlignment="1">
      <alignment wrapText="1"/>
    </xf>
    <xf numFmtId="0" fontId="11" fillId="0" borderId="0" xfId="2" applyFont="1" applyBorder="1" applyAlignment="1">
      <alignment wrapText="1"/>
    </xf>
    <xf numFmtId="3" fontId="2" fillId="0" borderId="0" xfId="4" applyNumberFormat="1" applyFont="1" applyBorder="1" applyAlignment="1" applyProtection="1">
      <alignment horizontal="center" vertical="center" wrapText="1"/>
      <protection locked="0"/>
    </xf>
    <xf numFmtId="3" fontId="2" fillId="0" borderId="6" xfId="2" applyNumberFormat="1" applyFont="1" applyBorder="1" applyAlignment="1" applyProtection="1">
      <alignment horizontal="left"/>
      <protection locked="0"/>
    </xf>
    <xf numFmtId="3" fontId="2" fillId="0" borderId="106" xfId="2" applyNumberFormat="1" applyFont="1" applyBorder="1" applyProtection="1">
      <protection locked="0"/>
    </xf>
    <xf numFmtId="3" fontId="2" fillId="0" borderId="6" xfId="2" applyNumberFormat="1" applyFont="1" applyBorder="1" applyAlignment="1" applyProtection="1">
      <alignment vertical="center" wrapText="1"/>
      <protection locked="0"/>
    </xf>
    <xf numFmtId="3" fontId="2" fillId="0" borderId="106" xfId="2" applyNumberFormat="1" applyFont="1" applyBorder="1" applyAlignment="1" applyProtection="1">
      <protection locked="0"/>
    </xf>
    <xf numFmtId="3" fontId="2" fillId="0" borderId="106" xfId="2" applyNumberFormat="1" applyFont="1" applyBorder="1" applyAlignment="1" applyProtection="1">
      <alignment vertical="center" wrapText="1"/>
      <protection locked="0"/>
    </xf>
    <xf numFmtId="3" fontId="2" fillId="0" borderId="106" xfId="2" applyNumberFormat="1" applyFont="1" applyBorder="1" applyAlignment="1" applyProtection="1">
      <alignment wrapText="1"/>
      <protection locked="0"/>
    </xf>
    <xf numFmtId="0" fontId="2" fillId="0" borderId="0" xfId="2" applyFont="1" applyBorder="1" applyAlignment="1">
      <alignment wrapText="1"/>
    </xf>
    <xf numFmtId="0" fontId="2" fillId="0" borderId="0" xfId="2" applyFont="1" applyBorder="1" applyAlignment="1">
      <alignment horizontal="left" wrapText="1"/>
    </xf>
    <xf numFmtId="0" fontId="5" fillId="0" borderId="0" xfId="2" applyFont="1"/>
    <xf numFmtId="0" fontId="5" fillId="2" borderId="0" xfId="1" applyFont="1" applyFill="1" applyBorder="1" applyAlignment="1" applyProtection="1">
      <alignment vertical="center"/>
      <protection locked="0"/>
    </xf>
    <xf numFmtId="0" fontId="2" fillId="0" borderId="0" xfId="4" applyFont="1" applyFill="1" applyBorder="1" applyAlignment="1" applyProtection="1">
      <alignment horizontal="left" vertical="center"/>
      <protection locked="0"/>
    </xf>
    <xf numFmtId="0" fontId="2" fillId="0" borderId="0" xfId="4" applyFont="1" applyFill="1" applyBorder="1" applyAlignment="1" applyProtection="1">
      <alignment horizontal="left" vertical="center" wrapText="1"/>
      <protection locked="0"/>
    </xf>
    <xf numFmtId="0" fontId="2" fillId="0" borderId="0" xfId="4" applyFont="1" applyFill="1"/>
    <xf numFmtId="0" fontId="12" fillId="0" borderId="0" xfId="2" applyFont="1" applyBorder="1" applyAlignment="1" applyProtection="1">
      <protection locked="0"/>
    </xf>
    <xf numFmtId="0" fontId="10" fillId="0" borderId="0" xfId="2" applyFont="1" applyBorder="1" applyAlignment="1">
      <alignment horizontal="center"/>
    </xf>
    <xf numFmtId="49" fontId="5" fillId="0" borderId="62" xfId="2" applyNumberFormat="1" applyFont="1" applyBorder="1" applyAlignment="1" applyProtection="1">
      <protection locked="0"/>
    </xf>
    <xf numFmtId="0" fontId="5" fillId="0" borderId="6" xfId="2" applyFont="1" applyBorder="1" applyAlignment="1">
      <alignment horizontal="center" wrapText="1"/>
    </xf>
    <xf numFmtId="0" fontId="5" fillId="0" borderId="6" xfId="2" applyFont="1" applyBorder="1" applyAlignment="1" applyProtection="1">
      <alignment horizontal="center" wrapText="1"/>
      <protection locked="0"/>
    </xf>
    <xf numFmtId="0" fontId="5" fillId="0" borderId="6" xfId="2" applyFont="1" applyBorder="1" applyAlignment="1" applyProtection="1">
      <alignment horizontal="center" vertical="center" wrapText="1"/>
      <protection locked="0"/>
    </xf>
    <xf numFmtId="0" fontId="5" fillId="0" borderId="6" xfId="2" applyFont="1" applyBorder="1" applyAlignment="1">
      <alignment horizontal="center" vertical="center" wrapText="1"/>
    </xf>
    <xf numFmtId="0" fontId="5" fillId="0" borderId="18" xfId="2" applyFont="1" applyBorder="1" applyAlignment="1" applyProtection="1">
      <alignment horizontal="center" vertical="center" wrapText="1"/>
      <protection locked="0"/>
    </xf>
    <xf numFmtId="3" fontId="5" fillId="0" borderId="6" xfId="2" applyNumberFormat="1" applyFont="1" applyBorder="1" applyAlignment="1">
      <alignment vertical="center" wrapText="1"/>
    </xf>
    <xf numFmtId="3" fontId="2" fillId="0" borderId="6" xfId="2" applyNumberFormat="1" applyFont="1" applyBorder="1" applyAlignment="1" applyProtection="1">
      <alignment vertical="center"/>
      <protection locked="0"/>
    </xf>
    <xf numFmtId="3" fontId="2" fillId="0" borderId="18" xfId="2" applyNumberFormat="1" applyFont="1" applyBorder="1" applyAlignment="1" applyProtection="1">
      <alignment horizontal="right" vertical="center" wrapText="1"/>
      <protection locked="0"/>
    </xf>
    <xf numFmtId="3" fontId="2" fillId="0" borderId="18" xfId="2" applyNumberFormat="1" applyFont="1" applyBorder="1" applyAlignment="1" applyProtection="1">
      <alignment horizontal="right" vertical="center"/>
      <protection locked="0"/>
    </xf>
    <xf numFmtId="3" fontId="2" fillId="4" borderId="6" xfId="2" applyNumberFormat="1" applyFont="1" applyFill="1" applyBorder="1" applyAlignment="1" applyProtection="1">
      <alignment vertical="center"/>
      <protection locked="0"/>
    </xf>
    <xf numFmtId="3" fontId="2" fillId="0" borderId="6" xfId="2" applyNumberFormat="1" applyFont="1" applyBorder="1" applyAlignment="1">
      <alignment vertical="center" wrapText="1"/>
    </xf>
    <xf numFmtId="0" fontId="5" fillId="0" borderId="49" xfId="2" applyFont="1" applyBorder="1" applyAlignment="1">
      <alignment horizontal="center" vertical="center" wrapText="1"/>
    </xf>
    <xf numFmtId="49" fontId="5" fillId="0" borderId="6" xfId="2" applyNumberFormat="1" applyFont="1" applyBorder="1" applyAlignment="1" applyProtection="1">
      <alignment horizontal="center" vertical="center"/>
      <protection locked="0"/>
    </xf>
    <xf numFmtId="3" fontId="2" fillId="0" borderId="6" xfId="2" applyNumberFormat="1" applyFont="1" applyBorder="1" applyAlignment="1" applyProtection="1">
      <alignment horizontal="center" vertical="center"/>
      <protection locked="0"/>
    </xf>
    <xf numFmtId="3" fontId="5" fillId="0" borderId="6" xfId="2" applyNumberFormat="1" applyFont="1" applyBorder="1" applyAlignment="1" applyProtection="1">
      <alignment vertical="center" wrapText="1"/>
      <protection locked="0"/>
    </xf>
    <xf numFmtId="3" fontId="2" fillId="0" borderId="6" xfId="2" applyNumberFormat="1" applyFont="1" applyBorder="1" applyAlignment="1" applyProtection="1">
      <alignment horizontal="center" vertical="center" wrapText="1"/>
      <protection locked="0"/>
    </xf>
    <xf numFmtId="3" fontId="2" fillId="0" borderId="6" xfId="2" applyNumberFormat="1" applyFont="1" applyBorder="1" applyAlignment="1" applyProtection="1">
      <alignment horizontal="right" vertical="center" wrapText="1"/>
      <protection locked="0"/>
    </xf>
    <xf numFmtId="3" fontId="5" fillId="0" borderId="6" xfId="2" applyNumberFormat="1" applyFont="1" applyBorder="1" applyAlignment="1" applyProtection="1">
      <alignment vertical="center"/>
      <protection locked="0"/>
    </xf>
    <xf numFmtId="3" fontId="5" fillId="0" borderId="6" xfId="4" applyNumberFormat="1" applyFont="1" applyFill="1" applyBorder="1" applyAlignment="1" applyProtection="1">
      <alignment vertical="center" wrapText="1"/>
      <protection locked="0"/>
    </xf>
    <xf numFmtId="3" fontId="2" fillId="0" borderId="0" xfId="2" applyNumberFormat="1" applyFont="1"/>
    <xf numFmtId="3" fontId="2" fillId="0" borderId="18" xfId="2" applyNumberFormat="1" applyFont="1" applyBorder="1" applyAlignment="1" applyProtection="1">
      <alignment horizontal="center" vertical="center"/>
      <protection locked="0"/>
    </xf>
    <xf numFmtId="3" fontId="2" fillId="0" borderId="18" xfId="2" applyNumberFormat="1" applyFont="1" applyBorder="1" applyAlignment="1" applyProtection="1">
      <alignment horizontal="center"/>
      <protection locked="0"/>
    </xf>
    <xf numFmtId="0" fontId="2" fillId="0" borderId="6" xfId="2" applyFont="1" applyBorder="1" applyAlignment="1">
      <alignment horizontal="center" vertical="center" wrapText="1"/>
    </xf>
    <xf numFmtId="3" fontId="2" fillId="0" borderId="34" xfId="1" applyNumberFormat="1" applyFont="1" applyFill="1" applyBorder="1" applyAlignment="1" applyProtection="1">
      <alignment horizontal="center" vertical="center"/>
      <protection locked="0"/>
    </xf>
    <xf numFmtId="0" fontId="2" fillId="0" borderId="0" xfId="4" applyFont="1" applyFill="1" applyAlignment="1">
      <alignment horizontal="center" vertical="center"/>
    </xf>
    <xf numFmtId="0" fontId="2" fillId="0" borderId="0" xfId="4" applyFont="1" applyFill="1" applyAlignment="1">
      <alignment vertical="center"/>
    </xf>
    <xf numFmtId="0" fontId="2" fillId="0" borderId="0" xfId="1" applyFont="1" applyAlignment="1">
      <alignment horizontal="right"/>
    </xf>
    <xf numFmtId="0" fontId="10" fillId="0" borderId="0" xfId="4" applyFont="1" applyFill="1" applyAlignment="1">
      <alignment horizontal="center" vertical="center"/>
    </xf>
    <xf numFmtId="0" fontId="2" fillId="0" borderId="6" xfId="4" applyFont="1" applyBorder="1" applyAlignment="1">
      <alignment horizontal="center" vertical="center" wrapText="1"/>
    </xf>
    <xf numFmtId="3" fontId="5" fillId="0" borderId="6" xfId="4" applyNumberFormat="1" applyFont="1" applyFill="1" applyBorder="1" applyAlignment="1">
      <alignment vertical="center" wrapText="1"/>
    </xf>
    <xf numFmtId="0" fontId="2" fillId="0" borderId="6" xfId="4" applyFont="1" applyFill="1" applyBorder="1" applyAlignment="1" applyProtection="1">
      <alignment horizontal="center" vertical="center" wrapText="1"/>
      <protection locked="0"/>
    </xf>
    <xf numFmtId="3" fontId="5" fillId="0" borderId="6" xfId="4" applyNumberFormat="1" applyFont="1" applyFill="1" applyBorder="1" applyAlignment="1" applyProtection="1">
      <alignment horizontal="center" vertical="center" wrapText="1"/>
      <protection locked="0"/>
    </xf>
    <xf numFmtId="3" fontId="2" fillId="0" borderId="6" xfId="4" applyNumberFormat="1" applyFont="1" applyFill="1" applyBorder="1" applyAlignment="1" applyProtection="1">
      <alignment vertical="center" wrapText="1"/>
      <protection locked="0"/>
    </xf>
    <xf numFmtId="3" fontId="2" fillId="0" borderId="6" xfId="1" applyNumberFormat="1" applyFont="1" applyFill="1" applyBorder="1" applyAlignment="1" applyProtection="1">
      <alignment horizontal="center" vertical="center" wrapText="1"/>
      <protection locked="0"/>
    </xf>
    <xf numFmtId="3" fontId="5" fillId="0" borderId="6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6" xfId="1" applyNumberFormat="1" applyFont="1" applyBorder="1" applyAlignment="1" applyProtection="1">
      <alignment horizontal="left" vertical="center" wrapText="1"/>
      <protection locked="0"/>
    </xf>
    <xf numFmtId="3" fontId="5" fillId="0" borderId="6" xfId="4" applyNumberFormat="1" applyFont="1" applyFill="1" applyBorder="1" applyAlignment="1" applyProtection="1">
      <alignment horizontal="center" vertical="center"/>
      <protection locked="0"/>
    </xf>
    <xf numFmtId="0" fontId="2" fillId="0" borderId="0" xfId="4" applyFont="1" applyFill="1" applyBorder="1" applyAlignment="1">
      <alignment horizontal="center" vertical="center" wrapText="1"/>
    </xf>
    <xf numFmtId="0" fontId="2" fillId="0" borderId="0" xfId="4" applyFont="1" applyFill="1" applyBorder="1" applyAlignment="1">
      <alignment vertical="center" wrapText="1"/>
    </xf>
    <xf numFmtId="3" fontId="2" fillId="0" borderId="6" xfId="4" applyNumberFormat="1" applyFont="1" applyFill="1" applyBorder="1" applyAlignment="1">
      <alignment horizontal="right" vertical="center" wrapText="1"/>
    </xf>
    <xf numFmtId="3" fontId="2" fillId="0" borderId="6" xfId="4" applyNumberFormat="1" applyFont="1" applyFill="1" applyBorder="1" applyAlignment="1" applyProtection="1">
      <alignment horizontal="center" vertical="center" wrapText="1"/>
      <protection locked="0"/>
    </xf>
    <xf numFmtId="3" fontId="2" fillId="0" borderId="6" xfId="1" applyNumberFormat="1" applyFont="1" applyFill="1" applyBorder="1" applyAlignment="1">
      <alignment horizontal="center" vertical="center" wrapText="1"/>
    </xf>
    <xf numFmtId="0" fontId="5" fillId="0" borderId="0" xfId="4" applyFont="1" applyFill="1" applyAlignment="1">
      <alignment vertical="center"/>
    </xf>
    <xf numFmtId="0" fontId="2" fillId="0" borderId="0" xfId="4" applyFont="1" applyFill="1" applyAlignment="1" applyProtection="1">
      <alignment horizontal="center" vertical="center"/>
      <protection locked="0"/>
    </xf>
    <xf numFmtId="0" fontId="2" fillId="0" borderId="0" xfId="4" applyFont="1" applyFill="1" applyAlignment="1" applyProtection="1">
      <alignment vertical="center"/>
      <protection locked="0"/>
    </xf>
    <xf numFmtId="0" fontId="2" fillId="0" borderId="0" xfId="1" applyFont="1"/>
    <xf numFmtId="0" fontId="2" fillId="0" borderId="0" xfId="1" applyFont="1" applyAlignment="1">
      <alignment vertical="center"/>
    </xf>
    <xf numFmtId="0" fontId="2" fillId="0" borderId="0" xfId="1" applyFont="1" applyAlignment="1">
      <alignment wrapText="1"/>
    </xf>
    <xf numFmtId="0" fontId="2" fillId="0" borderId="0" xfId="1" applyFont="1" applyAlignment="1">
      <alignment horizontal="left"/>
    </xf>
    <xf numFmtId="0" fontId="2" fillId="0" borderId="0" xfId="4" applyFont="1" applyFill="1" applyAlignment="1">
      <alignment horizontal="left" vertical="center"/>
    </xf>
    <xf numFmtId="0" fontId="13" fillId="0" borderId="0" xfId="4" applyFont="1" applyAlignment="1">
      <alignment vertical="center"/>
    </xf>
    <xf numFmtId="0" fontId="13" fillId="0" borderId="0" xfId="4" applyFont="1" applyFill="1" applyAlignment="1">
      <alignment horizontal="left" vertical="center" wrapText="1"/>
    </xf>
    <xf numFmtId="0" fontId="13" fillId="0" borderId="0" xfId="4" applyFont="1" applyAlignment="1">
      <alignment horizontal="left" vertical="center" wrapText="1"/>
    </xf>
    <xf numFmtId="0" fontId="2" fillId="0" borderId="0" xfId="4" applyFont="1" applyAlignment="1">
      <alignment vertical="center"/>
    </xf>
    <xf numFmtId="0" fontId="2" fillId="0" borderId="0" xfId="4" applyFont="1" applyAlignment="1" applyProtection="1">
      <alignment vertical="center"/>
      <protection locked="0"/>
    </xf>
    <xf numFmtId="0" fontId="2" fillId="0" borderId="0" xfId="4" applyFont="1" applyBorder="1" applyAlignment="1" applyProtection="1">
      <alignment vertical="center"/>
      <protection locked="0"/>
    </xf>
    <xf numFmtId="0" fontId="2" fillId="0" borderId="1" xfId="1" applyFont="1" applyFill="1" applyBorder="1" applyAlignment="1" applyProtection="1">
      <alignment vertical="center"/>
    </xf>
    <xf numFmtId="49" fontId="2" fillId="0" borderId="1" xfId="1" applyNumberFormat="1" applyFont="1" applyFill="1" applyBorder="1" applyAlignment="1" applyProtection="1">
      <alignment horizontal="center" vertical="center" wrapText="1"/>
    </xf>
    <xf numFmtId="1" fontId="7" fillId="0" borderId="111" xfId="1" applyNumberFormat="1" applyFont="1" applyFill="1" applyBorder="1" applyAlignment="1" applyProtection="1">
      <alignment horizontal="center" vertical="center"/>
    </xf>
    <xf numFmtId="0" fontId="5" fillId="0" borderId="108" xfId="1" applyFont="1" applyFill="1" applyBorder="1" applyAlignment="1" applyProtection="1">
      <alignment vertical="center"/>
      <protection locked="0"/>
    </xf>
    <xf numFmtId="3" fontId="5" fillId="0" borderId="112" xfId="1" applyNumberFormat="1" applyFont="1" applyFill="1" applyBorder="1" applyAlignment="1" applyProtection="1">
      <alignment horizontal="right" vertical="center"/>
    </xf>
    <xf numFmtId="3" fontId="5" fillId="0" borderId="28" xfId="1" applyNumberFormat="1" applyFont="1" applyFill="1" applyBorder="1" applyAlignment="1" applyProtection="1">
      <alignment horizontal="right" vertical="center"/>
    </xf>
    <xf numFmtId="3" fontId="2" fillId="0" borderId="111" xfId="1" applyNumberFormat="1" applyFont="1" applyFill="1" applyBorder="1" applyAlignment="1" applyProtection="1">
      <alignment horizontal="right" vertical="center"/>
    </xf>
    <xf numFmtId="3" fontId="2" fillId="0" borderId="24" xfId="1" applyNumberFormat="1" applyFont="1" applyFill="1" applyBorder="1" applyAlignment="1" applyProtection="1">
      <alignment horizontal="right" vertical="center"/>
    </xf>
    <xf numFmtId="3" fontId="2" fillId="0" borderId="108" xfId="1" applyNumberFormat="1" applyFont="1" applyFill="1" applyBorder="1" applyAlignment="1" applyProtection="1">
      <alignment horizontal="right" vertical="center"/>
      <protection locked="0"/>
    </xf>
    <xf numFmtId="3" fontId="2" fillId="0" borderId="17" xfId="1" applyNumberFormat="1" applyFont="1" applyFill="1" applyBorder="1" applyAlignment="1" applyProtection="1">
      <alignment horizontal="right" vertical="center"/>
    </xf>
    <xf numFmtId="3" fontId="2" fillId="0" borderId="106" xfId="1" applyNumberFormat="1" applyFont="1" applyFill="1" applyBorder="1" applyAlignment="1" applyProtection="1">
      <alignment horizontal="right" vertical="center"/>
      <protection locked="0"/>
    </xf>
    <xf numFmtId="3" fontId="2" fillId="0" borderId="32" xfId="1" applyNumberFormat="1" applyFont="1" applyFill="1" applyBorder="1" applyAlignment="1" applyProtection="1">
      <alignment vertical="center"/>
    </xf>
    <xf numFmtId="3" fontId="2" fillId="0" borderId="110" xfId="1" applyNumberFormat="1" applyFont="1" applyFill="1" applyBorder="1" applyAlignment="1" applyProtection="1">
      <alignment vertical="center"/>
      <protection locked="0"/>
    </xf>
    <xf numFmtId="3" fontId="2" fillId="0" borderId="20" xfId="1" applyNumberFormat="1" applyFont="1" applyFill="1" applyBorder="1" applyAlignment="1" applyProtection="1">
      <alignment vertical="center"/>
    </xf>
    <xf numFmtId="3" fontId="2" fillId="0" borderId="113" xfId="1" applyNumberFormat="1" applyFont="1" applyFill="1" applyBorder="1" applyAlignment="1" applyProtection="1">
      <alignment horizontal="right" vertical="center"/>
      <protection locked="0"/>
    </xf>
    <xf numFmtId="3" fontId="2" fillId="0" borderId="35" xfId="1" applyNumberFormat="1" applyFont="1" applyFill="1" applyBorder="1" applyAlignment="1" applyProtection="1">
      <alignment vertical="center"/>
    </xf>
    <xf numFmtId="3" fontId="2" fillId="0" borderId="113" xfId="1" applyNumberFormat="1" applyFont="1" applyFill="1" applyBorder="1" applyAlignment="1" applyProtection="1">
      <alignment horizontal="center" vertical="center"/>
    </xf>
    <xf numFmtId="3" fontId="2" fillId="0" borderId="35" xfId="1" applyNumberFormat="1" applyFont="1" applyFill="1" applyBorder="1" applyAlignment="1" applyProtection="1">
      <alignment horizontal="center" vertical="center"/>
    </xf>
    <xf numFmtId="3" fontId="2" fillId="0" borderId="108" xfId="1" applyNumberFormat="1" applyFont="1" applyFill="1" applyBorder="1" applyAlignment="1" applyProtection="1">
      <alignment horizontal="center" vertical="center"/>
    </xf>
    <xf numFmtId="3" fontId="2" fillId="0" borderId="17" xfId="1" applyNumberFormat="1" applyFont="1" applyFill="1" applyBorder="1" applyAlignment="1" applyProtection="1">
      <alignment horizontal="center" vertical="center"/>
    </xf>
    <xf numFmtId="3" fontId="2" fillId="0" borderId="106" xfId="1" applyNumberFormat="1" applyFont="1" applyFill="1" applyBorder="1" applyAlignment="1" applyProtection="1">
      <alignment horizontal="center" vertical="center"/>
    </xf>
    <xf numFmtId="3" fontId="2" fillId="0" borderId="32" xfId="1" applyNumberFormat="1" applyFont="1" applyFill="1" applyBorder="1" applyAlignment="1" applyProtection="1">
      <alignment horizontal="center" vertical="center"/>
    </xf>
    <xf numFmtId="3" fontId="2" fillId="0" borderId="114" xfId="1" applyNumberFormat="1" applyFont="1" applyFill="1" applyBorder="1" applyAlignment="1" applyProtection="1">
      <alignment horizontal="center" vertical="center"/>
    </xf>
    <xf numFmtId="3" fontId="2" fillId="0" borderId="38" xfId="1" applyNumberFormat="1" applyFont="1" applyFill="1" applyBorder="1" applyAlignment="1" applyProtection="1">
      <alignment horizontal="center" vertical="center"/>
    </xf>
    <xf numFmtId="3" fontId="2" fillId="0" borderId="115" xfId="1" applyNumberFormat="1" applyFont="1" applyFill="1" applyBorder="1" applyAlignment="1" applyProtection="1">
      <alignment horizontal="center" vertical="center"/>
    </xf>
    <xf numFmtId="3" fontId="2" fillId="0" borderId="44" xfId="1" applyNumberFormat="1" applyFont="1" applyFill="1" applyBorder="1" applyAlignment="1" applyProtection="1">
      <alignment horizontal="center" vertical="center"/>
    </xf>
    <xf numFmtId="3" fontId="2" fillId="0" borderId="12" xfId="1" applyNumberFormat="1" applyFont="1" applyFill="1" applyBorder="1" applyAlignment="1" applyProtection="1">
      <alignment horizontal="right" vertical="center"/>
    </xf>
    <xf numFmtId="3" fontId="2" fillId="0" borderId="109" xfId="1" applyNumberFormat="1" applyFont="1" applyFill="1" applyBorder="1" applyAlignment="1" applyProtection="1">
      <alignment horizontal="right" vertical="center"/>
    </xf>
    <xf numFmtId="3" fontId="2" fillId="0" borderId="47" xfId="1" applyNumberFormat="1" applyFont="1" applyFill="1" applyBorder="1" applyAlignment="1" applyProtection="1">
      <alignment horizontal="right" vertical="center"/>
    </xf>
    <xf numFmtId="3" fontId="2" fillId="0" borderId="115" xfId="1" applyNumberFormat="1" applyFont="1" applyFill="1" applyBorder="1" applyAlignment="1" applyProtection="1">
      <alignment horizontal="right" vertical="center"/>
      <protection locked="0"/>
    </xf>
    <xf numFmtId="3" fontId="2" fillId="0" borderId="44" xfId="1" applyNumberFormat="1" applyFont="1" applyFill="1" applyBorder="1" applyAlignment="1" applyProtection="1">
      <alignment vertical="center"/>
    </xf>
    <xf numFmtId="3" fontId="2" fillId="0" borderId="113" xfId="1" applyNumberFormat="1" applyFont="1" applyFill="1" applyBorder="1" applyAlignment="1" applyProtection="1">
      <alignment horizontal="right" vertical="center"/>
    </xf>
    <xf numFmtId="3" fontId="2" fillId="0" borderId="35" xfId="1" applyNumberFormat="1" applyFont="1" applyFill="1" applyBorder="1" applyAlignment="1" applyProtection="1">
      <alignment horizontal="right" vertical="center"/>
    </xf>
    <xf numFmtId="3" fontId="2" fillId="0" borderId="114" xfId="1" applyNumberFormat="1" applyFont="1" applyFill="1" applyBorder="1" applyAlignment="1" applyProtection="1">
      <alignment horizontal="right" vertical="center"/>
      <protection locked="0"/>
    </xf>
    <xf numFmtId="3" fontId="2" fillId="0" borderId="38" xfId="1" applyNumberFormat="1" applyFont="1" applyFill="1" applyBorder="1" applyAlignment="1" applyProtection="1">
      <alignment vertical="center"/>
    </xf>
    <xf numFmtId="3" fontId="2" fillId="0" borderId="109" xfId="1" applyNumberFormat="1" applyFont="1" applyFill="1" applyBorder="1" applyAlignment="1" applyProtection="1">
      <alignment horizontal="center" vertical="center"/>
    </xf>
    <xf numFmtId="3" fontId="2" fillId="0" borderId="47" xfId="1" applyNumberFormat="1" applyFont="1" applyFill="1" applyBorder="1" applyAlignment="1" applyProtection="1">
      <alignment horizontal="center" vertical="center"/>
    </xf>
    <xf numFmtId="3" fontId="2" fillId="0" borderId="109" xfId="1" applyNumberFormat="1" applyFont="1" applyFill="1" applyBorder="1" applyAlignment="1" applyProtection="1">
      <alignment horizontal="center" vertical="center"/>
      <protection locked="0"/>
    </xf>
    <xf numFmtId="3" fontId="5" fillId="0" borderId="108" xfId="1" applyNumberFormat="1" applyFont="1" applyBorder="1" applyAlignment="1" applyProtection="1">
      <alignment vertical="center"/>
      <protection locked="0"/>
    </xf>
    <xf numFmtId="3" fontId="5" fillId="0" borderId="17" xfId="1" applyNumberFormat="1" applyFont="1" applyBorder="1" applyAlignment="1" applyProtection="1">
      <alignment vertical="center"/>
    </xf>
    <xf numFmtId="3" fontId="5" fillId="0" borderId="112" xfId="1" applyNumberFormat="1" applyFont="1" applyFill="1" applyBorder="1" applyAlignment="1" applyProtection="1">
      <alignment vertical="center"/>
    </xf>
    <xf numFmtId="3" fontId="5" fillId="0" borderId="28" xfId="1" applyNumberFormat="1" applyFont="1" applyFill="1" applyBorder="1" applyAlignment="1" applyProtection="1">
      <alignment vertical="center"/>
    </xf>
    <xf numFmtId="3" fontId="5" fillId="0" borderId="116" xfId="1" applyNumberFormat="1" applyFont="1" applyFill="1" applyBorder="1" applyAlignment="1" applyProtection="1">
      <alignment vertical="center"/>
    </xf>
    <xf numFmtId="3" fontId="5" fillId="0" borderId="51" xfId="1" applyNumberFormat="1" applyFont="1" applyFill="1" applyBorder="1" applyAlignment="1" applyProtection="1">
      <alignment vertical="center"/>
    </xf>
    <xf numFmtId="3" fontId="5" fillId="0" borderId="108" xfId="1" applyNumberFormat="1" applyFont="1" applyFill="1" applyBorder="1" applyAlignment="1" applyProtection="1">
      <alignment vertical="center"/>
    </xf>
    <xf numFmtId="3" fontId="5" fillId="0" borderId="17" xfId="1" applyNumberFormat="1" applyFont="1" applyFill="1" applyBorder="1" applyAlignment="1" applyProtection="1">
      <alignment vertical="center"/>
    </xf>
    <xf numFmtId="3" fontId="5" fillId="3" borderId="117" xfId="1" applyNumberFormat="1" applyFont="1" applyFill="1" applyBorder="1" applyAlignment="1" applyProtection="1">
      <alignment vertical="center"/>
    </xf>
    <xf numFmtId="3" fontId="5" fillId="3" borderId="40" xfId="1" applyNumberFormat="1" applyFont="1" applyFill="1" applyBorder="1" applyAlignment="1" applyProtection="1">
      <alignment vertical="center"/>
    </xf>
    <xf numFmtId="3" fontId="2" fillId="0" borderId="113" xfId="1" applyNumberFormat="1" applyFont="1" applyFill="1" applyBorder="1" applyAlignment="1" applyProtection="1">
      <alignment vertical="center"/>
    </xf>
    <xf numFmtId="3" fontId="2" fillId="0" borderId="109" xfId="1" applyNumberFormat="1" applyFont="1" applyFill="1" applyBorder="1" applyAlignment="1" applyProtection="1">
      <alignment vertical="center"/>
    </xf>
    <xf numFmtId="3" fontId="2" fillId="0" borderId="47" xfId="1" applyNumberFormat="1" applyFont="1" applyFill="1" applyBorder="1" applyAlignment="1" applyProtection="1">
      <alignment vertical="center"/>
    </xf>
    <xf numFmtId="3" fontId="2" fillId="0" borderId="108" xfId="1" applyNumberFormat="1" applyFont="1" applyFill="1" applyBorder="1" applyAlignment="1" applyProtection="1">
      <alignment vertical="center"/>
      <protection locked="0"/>
    </xf>
    <xf numFmtId="3" fontId="2" fillId="0" borderId="17" xfId="1" applyNumberFormat="1" applyFont="1" applyFill="1" applyBorder="1" applyAlignment="1" applyProtection="1">
      <alignment vertical="center"/>
    </xf>
    <xf numFmtId="3" fontId="2" fillId="0" borderId="106" xfId="1" applyNumberFormat="1" applyFont="1" applyFill="1" applyBorder="1" applyAlignment="1" applyProtection="1">
      <alignment vertical="center"/>
      <protection locked="0"/>
    </xf>
    <xf numFmtId="3" fontId="2" fillId="0" borderId="106" xfId="1" applyNumberFormat="1" applyFont="1" applyFill="1" applyBorder="1" applyAlignment="1" applyProtection="1">
      <alignment vertical="center"/>
    </xf>
    <xf numFmtId="3" fontId="2" fillId="0" borderId="109" xfId="1" applyNumberFormat="1" applyFont="1" applyFill="1" applyBorder="1" applyAlignment="1" applyProtection="1">
      <alignment vertical="center"/>
      <protection locked="0"/>
    </xf>
    <xf numFmtId="3" fontId="2" fillId="0" borderId="108" xfId="1" applyNumberFormat="1" applyFont="1" applyFill="1" applyBorder="1" applyAlignment="1" applyProtection="1">
      <alignment vertical="center"/>
    </xf>
    <xf numFmtId="3" fontId="2" fillId="0" borderId="113" xfId="1" applyNumberFormat="1" applyFont="1" applyFill="1" applyBorder="1" applyAlignment="1" applyProtection="1">
      <alignment vertical="center"/>
      <protection locked="0"/>
    </xf>
    <xf numFmtId="3" fontId="2" fillId="0" borderId="107" xfId="1" applyNumberFormat="1" applyFont="1" applyFill="1" applyBorder="1" applyAlignment="1" applyProtection="1">
      <alignment vertical="center"/>
      <protection locked="0"/>
    </xf>
    <xf numFmtId="3" fontId="2" fillId="0" borderId="60" xfId="1" applyNumberFormat="1" applyFont="1" applyFill="1" applyBorder="1" applyAlignment="1" applyProtection="1">
      <alignment vertical="center"/>
    </xf>
    <xf numFmtId="3" fontId="2" fillId="0" borderId="117" xfId="1" applyNumberFormat="1" applyFont="1" applyFill="1" applyBorder="1" applyAlignment="1" applyProtection="1">
      <alignment vertical="center"/>
    </xf>
    <xf numFmtId="3" fontId="2" fillId="0" borderId="40" xfId="1" applyNumberFormat="1" applyFont="1" applyFill="1" applyBorder="1" applyAlignment="1" applyProtection="1">
      <alignment vertical="center"/>
    </xf>
    <xf numFmtId="3" fontId="5" fillId="3" borderId="113" xfId="1" applyNumberFormat="1" applyFont="1" applyFill="1" applyBorder="1" applyAlignment="1" applyProtection="1">
      <alignment vertical="center"/>
    </xf>
    <xf numFmtId="3" fontId="5" fillId="3" borderId="35" xfId="1" applyNumberFormat="1" applyFont="1" applyFill="1" applyBorder="1" applyAlignment="1" applyProtection="1">
      <alignment vertical="center"/>
    </xf>
    <xf numFmtId="3" fontId="2" fillId="0" borderId="115" xfId="1" applyNumberFormat="1" applyFont="1" applyFill="1" applyBorder="1" applyAlignment="1" applyProtection="1">
      <alignment vertical="center"/>
    </xf>
    <xf numFmtId="3" fontId="2" fillId="0" borderId="114" xfId="1" applyNumberFormat="1" applyFont="1" applyFill="1" applyBorder="1" applyAlignment="1" applyProtection="1">
      <alignment vertical="center"/>
      <protection locked="0"/>
    </xf>
    <xf numFmtId="3" fontId="2" fillId="0" borderId="112" xfId="1" applyNumberFormat="1" applyFont="1" applyFill="1" applyBorder="1" applyAlignment="1" applyProtection="1">
      <alignment vertical="center"/>
    </xf>
    <xf numFmtId="3" fontId="2" fillId="0" borderId="28" xfId="1" applyNumberFormat="1" applyFont="1" applyFill="1" applyBorder="1" applyAlignment="1" applyProtection="1">
      <alignment vertical="center"/>
    </xf>
    <xf numFmtId="3" fontId="5" fillId="0" borderId="118" xfId="1" applyNumberFormat="1" applyFont="1" applyFill="1" applyBorder="1" applyAlignment="1" applyProtection="1">
      <alignment vertical="center"/>
    </xf>
    <xf numFmtId="3" fontId="5" fillId="0" borderId="77" xfId="1" applyNumberFormat="1" applyFont="1" applyFill="1" applyBorder="1" applyAlignment="1" applyProtection="1">
      <alignment vertical="center"/>
    </xf>
    <xf numFmtId="3" fontId="5" fillId="0" borderId="113" xfId="1" applyNumberFormat="1" applyFont="1" applyFill="1" applyBorder="1" applyAlignment="1" applyProtection="1">
      <alignment vertical="center"/>
    </xf>
    <xf numFmtId="3" fontId="5" fillId="0" borderId="35" xfId="1" applyNumberFormat="1" applyFont="1" applyFill="1" applyBorder="1" applyAlignment="1" applyProtection="1">
      <alignment vertical="center"/>
    </xf>
    <xf numFmtId="3" fontId="5" fillId="0" borderId="118" xfId="1" applyNumberFormat="1" applyFont="1" applyFill="1" applyBorder="1" applyAlignment="1" applyProtection="1">
      <alignment vertical="center"/>
      <protection locked="0"/>
    </xf>
    <xf numFmtId="0" fontId="2" fillId="0" borderId="17" xfId="1" applyFont="1" applyFill="1" applyBorder="1" applyAlignment="1" applyProtection="1">
      <alignment horizontal="center" vertical="center" wrapText="1"/>
    </xf>
    <xf numFmtId="0" fontId="2" fillId="0" borderId="6" xfId="4" applyFont="1" applyFill="1" applyBorder="1" applyAlignment="1" applyProtection="1">
      <alignment horizontal="center" vertical="center" wrapText="1"/>
      <protection locked="0"/>
    </xf>
    <xf numFmtId="3" fontId="2" fillId="0" borderId="18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4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4" applyFont="1" applyFill="1" applyAlignment="1">
      <alignment horizontal="left" vertical="center"/>
    </xf>
    <xf numFmtId="0" fontId="5" fillId="0" borderId="0" xfId="1" applyFont="1" applyFill="1" applyBorder="1" applyAlignment="1" applyProtection="1">
      <alignment vertical="center"/>
      <protection locked="0"/>
    </xf>
    <xf numFmtId="3" fontId="2" fillId="0" borderId="80" xfId="1" applyNumberFormat="1" applyFont="1" applyFill="1" applyBorder="1" applyAlignment="1" applyProtection="1">
      <alignment vertical="center"/>
      <protection locked="0"/>
    </xf>
    <xf numFmtId="3" fontId="2" fillId="0" borderId="110" xfId="1" applyNumberFormat="1" applyFont="1" applyFill="1" applyBorder="1" applyAlignment="1" applyProtection="1">
      <alignment horizontal="center" vertical="center"/>
    </xf>
    <xf numFmtId="3" fontId="2" fillId="0" borderId="62" xfId="1" applyNumberFormat="1" applyFont="1" applyFill="1" applyBorder="1" applyAlignment="1" applyProtection="1">
      <alignment horizontal="center" vertical="center"/>
      <protection locked="0"/>
    </xf>
    <xf numFmtId="3" fontId="5" fillId="0" borderId="0" xfId="1" applyNumberFormat="1" applyFont="1" applyBorder="1" applyAlignment="1" applyProtection="1">
      <alignment vertical="center"/>
      <protection locked="0"/>
    </xf>
    <xf numFmtId="3" fontId="2" fillId="0" borderId="109" xfId="1" applyNumberFormat="1" applyFont="1" applyFill="1" applyBorder="1" applyAlignment="1" applyProtection="1">
      <alignment horizontal="right" vertical="center"/>
      <protection locked="0"/>
    </xf>
    <xf numFmtId="3" fontId="2" fillId="0" borderId="62" xfId="1" applyNumberFormat="1" applyFont="1" applyFill="1" applyBorder="1" applyAlignment="1" applyProtection="1">
      <alignment vertical="center"/>
      <protection locked="0"/>
    </xf>
    <xf numFmtId="3" fontId="2" fillId="0" borderId="0" xfId="1" applyNumberFormat="1" applyFont="1" applyFill="1" applyBorder="1" applyAlignment="1" applyProtection="1">
      <alignment vertical="center"/>
      <protection locked="0"/>
    </xf>
    <xf numFmtId="3" fontId="2" fillId="0" borderId="7" xfId="1" applyNumberFormat="1" applyFont="1" applyFill="1" applyBorder="1" applyAlignment="1" applyProtection="1">
      <alignment vertical="center"/>
      <protection locked="0"/>
    </xf>
    <xf numFmtId="3" fontId="2" fillId="0" borderId="20" xfId="1" applyNumberFormat="1" applyFont="1" applyFill="1" applyBorder="1" applyAlignment="1" applyProtection="1">
      <alignment horizontal="center" vertical="center"/>
    </xf>
    <xf numFmtId="3" fontId="2" fillId="0" borderId="32" xfId="1" applyNumberFormat="1" applyFont="1" applyFill="1" applyBorder="1" applyAlignment="1" applyProtection="1">
      <alignment horizontal="right" vertical="center"/>
    </xf>
    <xf numFmtId="3" fontId="2" fillId="0" borderId="7" xfId="1" applyNumberFormat="1" applyFont="1" applyFill="1" applyBorder="1" applyAlignment="1" applyProtection="1">
      <alignment horizontal="center" vertical="center"/>
    </xf>
    <xf numFmtId="0" fontId="2" fillId="0" borderId="17" xfId="1" applyFont="1" applyFill="1" applyBorder="1" applyAlignment="1" applyProtection="1">
      <alignment horizontal="center" vertical="center" wrapText="1"/>
    </xf>
    <xf numFmtId="0" fontId="2" fillId="0" borderId="18" xfId="4" applyFont="1" applyFill="1" applyBorder="1" applyAlignment="1" applyProtection="1">
      <alignment horizontal="center" vertical="center" wrapText="1"/>
      <protection locked="0"/>
    </xf>
    <xf numFmtId="3" fontId="2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6" xfId="4" applyFont="1" applyFill="1" applyBorder="1" applyAlignment="1" applyProtection="1">
      <alignment horizontal="center" vertical="center" wrapText="1"/>
      <protection locked="0"/>
    </xf>
    <xf numFmtId="3" fontId="2" fillId="0" borderId="7" xfId="1" applyNumberFormat="1" applyFont="1" applyFill="1" applyBorder="1" applyAlignment="1" applyProtection="1">
      <alignment horizontal="right" vertical="center"/>
      <protection locked="0"/>
    </xf>
    <xf numFmtId="3" fontId="2" fillId="0" borderId="115" xfId="1" applyNumberFormat="1" applyFont="1" applyFill="1" applyBorder="1" applyAlignment="1" applyProtection="1">
      <alignment vertical="center"/>
      <protection locked="0"/>
    </xf>
    <xf numFmtId="3" fontId="2" fillId="0" borderId="44" xfId="1" applyNumberFormat="1" applyFont="1" applyFill="1" applyBorder="1" applyAlignment="1" applyProtection="1">
      <alignment horizontal="right" vertical="center"/>
    </xf>
    <xf numFmtId="3" fontId="2" fillId="0" borderId="8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34" xfId="1" applyNumberFormat="1" applyFont="1" applyFill="1" applyBorder="1" applyAlignment="1" applyProtection="1">
      <alignment horizontal="left" vertical="center" wrapText="1"/>
      <protection locked="0"/>
    </xf>
    <xf numFmtId="3" fontId="2" fillId="0" borderId="16" xfId="1" applyNumberFormat="1" applyFont="1" applyFill="1" applyBorder="1" applyAlignment="1" applyProtection="1">
      <alignment horizontal="left" vertical="center" wrapText="1"/>
      <protection locked="0"/>
    </xf>
    <xf numFmtId="3" fontId="2" fillId="0" borderId="16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0" xfId="1" applyNumberFormat="1" applyFont="1" applyFill="1" applyBorder="1" applyAlignment="1" applyProtection="1">
      <alignment horizontal="center" vertical="center"/>
    </xf>
    <xf numFmtId="3" fontId="2" fillId="0" borderId="19" xfId="1" applyNumberFormat="1" applyFont="1" applyFill="1" applyBorder="1" applyAlignment="1" applyProtection="1">
      <alignment horizontal="left" vertical="center" wrapText="1"/>
      <protection locked="0"/>
    </xf>
    <xf numFmtId="3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19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12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37" xfId="1" applyNumberFormat="1" applyFont="1" applyFill="1" applyBorder="1" applyAlignment="1" applyProtection="1">
      <alignment vertical="center" wrapText="1"/>
      <protection locked="0"/>
    </xf>
    <xf numFmtId="3" fontId="5" fillId="3" borderId="56" xfId="1" applyNumberFormat="1" applyFont="1" applyFill="1" applyBorder="1" applyAlignment="1" applyProtection="1">
      <alignment vertical="center" wrapText="1"/>
      <protection locked="0"/>
    </xf>
    <xf numFmtId="3" fontId="2" fillId="0" borderId="19" xfId="1" applyNumberFormat="1" applyFont="1" applyFill="1" applyBorder="1" applyAlignment="1" applyProtection="1">
      <alignment vertical="center" wrapText="1"/>
      <protection locked="0"/>
    </xf>
    <xf numFmtId="3" fontId="2" fillId="0" borderId="12" xfId="1" applyNumberFormat="1" applyFont="1" applyFill="1" applyBorder="1" applyAlignment="1" applyProtection="1">
      <alignment vertical="center" wrapText="1"/>
      <protection locked="0"/>
    </xf>
    <xf numFmtId="4" fontId="2" fillId="0" borderId="106" xfId="1" applyNumberFormat="1" applyFont="1" applyFill="1" applyBorder="1" applyAlignment="1" applyProtection="1">
      <alignment vertical="center"/>
      <protection locked="0"/>
    </xf>
    <xf numFmtId="3" fontId="5" fillId="0" borderId="66" xfId="1" applyNumberFormat="1" applyFont="1" applyFill="1" applyBorder="1" applyAlignment="1" applyProtection="1">
      <alignment vertical="center"/>
    </xf>
    <xf numFmtId="0" fontId="2" fillId="0" borderId="0" xfId="1" applyFont="1" applyAlignment="1">
      <alignment horizontal="center"/>
    </xf>
    <xf numFmtId="0" fontId="10" fillId="0" borderId="0" xfId="1" applyFont="1" applyAlignment="1">
      <alignment horizontal="center" vertical="center"/>
    </xf>
    <xf numFmtId="0" fontId="10" fillId="0" borderId="0" xfId="1" applyFont="1" applyAlignment="1">
      <alignment horizontal="center"/>
    </xf>
    <xf numFmtId="3" fontId="5" fillId="0" borderId="6" xfId="1" applyNumberFormat="1" applyFont="1" applyFill="1" applyBorder="1" applyAlignment="1">
      <alignment horizontal="center" wrapText="1"/>
    </xf>
    <xf numFmtId="3" fontId="5" fillId="0" borderId="6" xfId="1" applyNumberFormat="1" applyFont="1" applyFill="1" applyBorder="1" applyAlignment="1">
      <alignment wrapText="1"/>
    </xf>
    <xf numFmtId="0" fontId="2" fillId="0" borderId="6" xfId="1" applyFont="1" applyFill="1" applyBorder="1" applyAlignment="1" applyProtection="1">
      <alignment vertical="center" wrapText="1"/>
      <protection locked="0"/>
    </xf>
    <xf numFmtId="3" fontId="2" fillId="0" borderId="6" xfId="1" applyNumberFormat="1" applyFont="1" applyFill="1" applyBorder="1" applyAlignment="1" applyProtection="1">
      <alignment horizontal="center" wrapText="1"/>
      <protection locked="0"/>
    </xf>
    <xf numFmtId="3" fontId="2" fillId="0" borderId="6" xfId="1" applyNumberFormat="1" applyFont="1" applyFill="1" applyBorder="1" applyAlignment="1" applyProtection="1">
      <alignment wrapText="1"/>
      <protection locked="0"/>
    </xf>
    <xf numFmtId="3" fontId="2" fillId="0" borderId="0" xfId="1" applyNumberFormat="1" applyFont="1"/>
    <xf numFmtId="0" fontId="2" fillId="0" borderId="6" xfId="1" applyFont="1" applyFill="1" applyBorder="1" applyAlignment="1" applyProtection="1">
      <alignment horizontal="center" vertical="center" wrapText="1"/>
      <protection locked="0"/>
    </xf>
    <xf numFmtId="3" fontId="5" fillId="0" borderId="6" xfId="1" applyNumberFormat="1" applyFont="1" applyFill="1" applyBorder="1" applyAlignment="1" applyProtection="1">
      <alignment horizontal="center" vertical="center"/>
      <protection locked="0"/>
    </xf>
    <xf numFmtId="0" fontId="2" fillId="0" borderId="6" xfId="1" applyFont="1" applyFill="1" applyBorder="1" applyAlignment="1" applyProtection="1">
      <alignment horizontal="center" vertical="center"/>
      <protection locked="0"/>
    </xf>
    <xf numFmtId="0" fontId="2" fillId="0" borderId="6" xfId="1" applyFont="1" applyFill="1" applyBorder="1" applyAlignment="1" applyProtection="1">
      <alignment vertical="center"/>
      <protection locked="0"/>
    </xf>
    <xf numFmtId="3" fontId="2" fillId="0" borderId="6" xfId="1" applyNumberFormat="1" applyFont="1" applyFill="1" applyBorder="1" applyAlignment="1" applyProtection="1">
      <alignment horizontal="right"/>
      <protection locked="0"/>
    </xf>
    <xf numFmtId="3" fontId="2" fillId="0" borderId="49" xfId="1" applyNumberFormat="1" applyFont="1" applyFill="1" applyBorder="1" applyAlignment="1" applyProtection="1">
      <alignment horizontal="center" vertical="center"/>
      <protection locked="0"/>
    </xf>
    <xf numFmtId="3" fontId="2" fillId="0" borderId="6" xfId="1" applyNumberFormat="1" applyFont="1" applyFill="1" applyBorder="1" applyAlignment="1" applyProtection="1">
      <alignment horizontal="center" vertical="center"/>
      <protection locked="0"/>
    </xf>
    <xf numFmtId="0" fontId="2" fillId="0" borderId="0" xfId="1" applyFont="1" applyFill="1" applyBorder="1" applyAlignment="1">
      <alignment vertical="center" wrapText="1"/>
    </xf>
    <xf numFmtId="0" fontId="2" fillId="0" borderId="0" xfId="1" applyFont="1" applyFill="1" applyBorder="1" applyAlignment="1">
      <alignment wrapText="1"/>
    </xf>
    <xf numFmtId="0" fontId="2" fillId="0" borderId="0" xfId="1" applyFont="1" applyFill="1" applyBorder="1" applyAlignment="1">
      <alignment horizontal="center" wrapText="1"/>
    </xf>
    <xf numFmtId="3" fontId="2" fillId="0" borderId="0" xfId="1" applyNumberFormat="1" applyFont="1" applyFill="1" applyBorder="1" applyAlignment="1">
      <alignment wrapText="1"/>
    </xf>
    <xf numFmtId="0" fontId="2" fillId="0" borderId="49" xfId="1" applyFont="1" applyFill="1" applyBorder="1" applyAlignment="1" applyProtection="1">
      <alignment horizontal="center" vertical="center" wrapText="1"/>
      <protection locked="0"/>
    </xf>
    <xf numFmtId="0" fontId="2" fillId="0" borderId="18" xfId="1" applyFont="1" applyFill="1" applyBorder="1" applyAlignment="1" applyProtection="1">
      <alignment horizontal="center" vertical="center" wrapText="1"/>
      <protection locked="0"/>
    </xf>
    <xf numFmtId="3" fontId="2" fillId="5" borderId="6" xfId="1" applyNumberFormat="1" applyFont="1" applyFill="1" applyBorder="1" applyAlignment="1" applyProtection="1">
      <alignment vertical="center" wrapText="1"/>
      <protection locked="0"/>
    </xf>
    <xf numFmtId="0" fontId="2" fillId="0" borderId="0" xfId="1" applyFont="1" applyFill="1" applyBorder="1" applyAlignment="1" applyProtection="1">
      <alignment horizontal="center" vertical="center" wrapText="1"/>
      <protection locked="0"/>
    </xf>
    <xf numFmtId="0" fontId="2" fillId="0" borderId="61" xfId="1" applyFont="1" applyFill="1" applyBorder="1" applyAlignment="1" applyProtection="1">
      <alignment horizontal="center" vertical="center" wrapText="1"/>
      <protection locked="0"/>
    </xf>
    <xf numFmtId="3" fontId="2" fillId="0" borderId="61" xfId="1" applyNumberFormat="1" applyFont="1" applyFill="1" applyBorder="1" applyAlignment="1" applyProtection="1">
      <alignment horizontal="center"/>
      <protection locked="0"/>
    </xf>
    <xf numFmtId="3" fontId="2" fillId="0" borderId="61" xfId="1" applyNumberFormat="1" applyFont="1" applyFill="1" applyBorder="1" applyAlignment="1" applyProtection="1">
      <alignment wrapText="1"/>
      <protection locked="0"/>
    </xf>
    <xf numFmtId="0" fontId="2" fillId="0" borderId="0" xfId="1" applyFont="1" applyFill="1" applyAlignment="1">
      <alignment horizontal="left" vertical="center"/>
    </xf>
    <xf numFmtId="0" fontId="2" fillId="0" borderId="0" xfId="1" applyFont="1" applyFill="1" applyBorder="1" applyAlignment="1">
      <alignment horizontal="left"/>
    </xf>
    <xf numFmtId="3" fontId="2" fillId="0" borderId="0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Border="1" applyAlignment="1">
      <alignment horizontal="center"/>
    </xf>
    <xf numFmtId="3" fontId="2" fillId="0" borderId="0" xfId="1" applyNumberFormat="1" applyFont="1" applyFill="1" applyBorder="1" applyAlignment="1" applyProtection="1">
      <alignment wrapText="1"/>
      <protection locked="0"/>
    </xf>
    <xf numFmtId="0" fontId="2" fillId="0" borderId="62" xfId="1" applyFont="1" applyFill="1" applyBorder="1" applyAlignment="1">
      <alignment horizontal="left"/>
    </xf>
    <xf numFmtId="3" fontId="5" fillId="0" borderId="62" xfId="1" applyNumberFormat="1" applyFont="1" applyFill="1" applyBorder="1" applyAlignment="1" applyProtection="1">
      <alignment horizontal="left"/>
      <protection locked="0"/>
    </xf>
    <xf numFmtId="0" fontId="2" fillId="0" borderId="62" xfId="1" applyFont="1" applyFill="1" applyBorder="1" applyAlignment="1">
      <alignment horizontal="center"/>
    </xf>
    <xf numFmtId="3" fontId="2" fillId="0" borderId="62" xfId="1" applyNumberFormat="1" applyFont="1" applyFill="1" applyBorder="1" applyAlignment="1" applyProtection="1">
      <alignment wrapText="1"/>
      <protection locked="0"/>
    </xf>
    <xf numFmtId="3" fontId="2" fillId="0" borderId="6" xfId="1" applyNumberFormat="1" applyFont="1" applyFill="1" applyBorder="1" applyAlignment="1" applyProtection="1">
      <alignment horizontal="center"/>
      <protection locked="0"/>
    </xf>
    <xf numFmtId="3" fontId="5" fillId="0" borderId="6" xfId="1" applyNumberFormat="1" applyFont="1" applyFill="1" applyBorder="1" applyAlignment="1" applyProtection="1">
      <alignment wrapText="1"/>
      <protection locked="0"/>
    </xf>
    <xf numFmtId="3" fontId="5" fillId="0" borderId="6" xfId="1" applyNumberFormat="1" applyFont="1" applyFill="1" applyBorder="1" applyAlignment="1" applyProtection="1">
      <alignment horizontal="center"/>
      <protection locked="0"/>
    </xf>
    <xf numFmtId="3" fontId="2" fillId="0" borderId="6" xfId="1" applyNumberFormat="1" applyFont="1" applyFill="1" applyBorder="1" applyAlignment="1" applyProtection="1">
      <alignment horizontal="right" vertical="center" wrapText="1"/>
      <protection locked="0"/>
    </xf>
    <xf numFmtId="3" fontId="2" fillId="5" borderId="6" xfId="1" applyNumberFormat="1" applyFont="1" applyFill="1" applyBorder="1" applyAlignment="1" applyProtection="1">
      <alignment horizontal="right" vertical="center" wrapText="1"/>
      <protection locked="0"/>
    </xf>
    <xf numFmtId="3" fontId="2" fillId="0" borderId="6" xfId="1" applyNumberFormat="1" applyFont="1" applyFill="1" applyBorder="1" applyAlignment="1" applyProtection="1">
      <alignment horizontal="left" vertical="center" wrapText="1"/>
      <protection locked="0"/>
    </xf>
    <xf numFmtId="0" fontId="2" fillId="0" borderId="0" xfId="1" applyFont="1" applyFill="1" applyBorder="1" applyAlignment="1" applyProtection="1">
      <alignment vertical="center" wrapText="1"/>
      <protection locked="0"/>
    </xf>
    <xf numFmtId="0" fontId="2" fillId="0" borderId="0" xfId="1" applyFont="1" applyFill="1" applyBorder="1" applyAlignment="1" applyProtection="1">
      <alignment horizontal="left" wrapText="1"/>
      <protection locked="0"/>
    </xf>
    <xf numFmtId="3" fontId="2" fillId="0" borderId="0" xfId="1" applyNumberFormat="1" applyFont="1" applyFill="1" applyBorder="1" applyAlignment="1" applyProtection="1">
      <alignment horizontal="center" wrapText="1"/>
      <protection locked="0"/>
    </xf>
    <xf numFmtId="0" fontId="2" fillId="0" borderId="0" xfId="1" applyFont="1" applyFill="1" applyAlignment="1">
      <alignment horizontal="left" vertical="center"/>
    </xf>
    <xf numFmtId="0" fontId="2" fillId="0" borderId="0" xfId="4" applyFont="1" applyFill="1" applyAlignment="1">
      <alignment horizontal="left"/>
    </xf>
    <xf numFmtId="0" fontId="2" fillId="0" borderId="0" xfId="4" applyFont="1" applyFill="1" applyAlignment="1">
      <alignment horizontal="center"/>
    </xf>
    <xf numFmtId="0" fontId="2" fillId="0" borderId="0" xfId="4" applyFont="1"/>
    <xf numFmtId="49" fontId="5" fillId="0" borderId="0" xfId="4" applyNumberFormat="1" applyFont="1" applyFill="1"/>
    <xf numFmtId="3" fontId="5" fillId="0" borderId="6" xfId="4" applyNumberFormat="1" applyFont="1" applyFill="1" applyBorder="1" applyAlignment="1">
      <alignment horizontal="center" wrapText="1"/>
    </xf>
    <xf numFmtId="3" fontId="5" fillId="0" borderId="6" xfId="4" applyNumberFormat="1" applyFont="1" applyFill="1" applyBorder="1" applyAlignment="1">
      <alignment wrapText="1"/>
    </xf>
    <xf numFmtId="164" fontId="2" fillId="0" borderId="0" xfId="5" applyNumberFormat="1" applyFont="1" applyFill="1" applyBorder="1" applyAlignment="1">
      <alignment vertical="center" wrapText="1"/>
    </xf>
    <xf numFmtId="0" fontId="2" fillId="0" borderId="0" xfId="4" applyFont="1" applyAlignment="1">
      <alignment horizontal="center"/>
    </xf>
    <xf numFmtId="164" fontId="2" fillId="0" borderId="0" xfId="5" applyNumberFormat="1" applyFont="1" applyFill="1" applyBorder="1" applyAlignment="1">
      <alignment vertical="center"/>
    </xf>
    <xf numFmtId="0" fontId="2" fillId="0" borderId="0" xfId="1" applyFont="1" applyFill="1" applyAlignment="1">
      <alignment vertical="center"/>
    </xf>
    <xf numFmtId="0" fontId="10" fillId="0" borderId="0" xfId="1" applyFont="1" applyFill="1" applyAlignment="1">
      <alignment horizontal="center" vertical="center"/>
    </xf>
    <xf numFmtId="3" fontId="5" fillId="0" borderId="6" xfId="1" applyNumberFormat="1" applyFont="1" applyFill="1" applyBorder="1" applyAlignment="1">
      <alignment vertical="center" wrapText="1"/>
    </xf>
    <xf numFmtId="3" fontId="2" fillId="0" borderId="0" xfId="1" applyNumberFormat="1" applyFont="1" applyAlignment="1">
      <alignment vertical="center"/>
    </xf>
    <xf numFmtId="3" fontId="5" fillId="0" borderId="6" xfId="1" applyNumberFormat="1" applyFont="1" applyFill="1" applyBorder="1" applyAlignment="1" applyProtection="1">
      <alignment vertical="center" wrapText="1"/>
      <protection locked="0"/>
    </xf>
    <xf numFmtId="3" fontId="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" applyFont="1" applyFill="1" applyBorder="1" applyAlignment="1" applyProtection="1">
      <alignment horizontal="left" vertical="center" wrapText="1"/>
      <protection locked="0"/>
    </xf>
    <xf numFmtId="3" fontId="5" fillId="0" borderId="0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0" xfId="1" applyNumberFormat="1" applyFont="1" applyFill="1" applyBorder="1" applyAlignment="1" applyProtection="1">
      <alignment vertical="center" wrapText="1"/>
      <protection locked="0"/>
    </xf>
    <xf numFmtId="3" fontId="2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Alignment="1">
      <alignment vertical="center"/>
    </xf>
    <xf numFmtId="3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0" fontId="18" fillId="0" borderId="0" xfId="0" applyFont="1" applyProtection="1">
      <protection locked="0"/>
    </xf>
    <xf numFmtId="0" fontId="18" fillId="0" borderId="0" xfId="0" applyFont="1"/>
    <xf numFmtId="0" fontId="2" fillId="0" borderId="0" xfId="0" applyFont="1"/>
    <xf numFmtId="0" fontId="2" fillId="0" borderId="0" xfId="1" applyFont="1" applyFill="1" applyAlignment="1" applyProtection="1">
      <alignment vertical="center"/>
      <protection locked="0"/>
    </xf>
    <xf numFmtId="1" fontId="7" fillId="0" borderId="102" xfId="1" applyNumberFormat="1" applyFont="1" applyFill="1" applyBorder="1" applyAlignment="1" applyProtection="1">
      <alignment horizontal="center" vertical="center"/>
    </xf>
    <xf numFmtId="0" fontId="5" fillId="0" borderId="66" xfId="1" applyFont="1" applyFill="1" applyBorder="1" applyAlignment="1" applyProtection="1">
      <alignment vertical="center"/>
    </xf>
    <xf numFmtId="3" fontId="5" fillId="0" borderId="70" xfId="1" applyNumberFormat="1" applyFont="1" applyFill="1" applyBorder="1" applyAlignment="1" applyProtection="1">
      <alignment horizontal="right" vertical="center"/>
    </xf>
    <xf numFmtId="3" fontId="2" fillId="0" borderId="65" xfId="1" applyNumberFormat="1" applyFont="1" applyFill="1" applyBorder="1" applyAlignment="1" applyProtection="1">
      <alignment horizontal="right" vertical="center"/>
    </xf>
    <xf numFmtId="3" fontId="2" fillId="0" borderId="22" xfId="1" applyNumberFormat="1" applyFont="1" applyFill="1" applyBorder="1" applyAlignment="1" applyProtection="1">
      <alignment vertical="center"/>
      <protection locked="0"/>
    </xf>
    <xf numFmtId="3" fontId="2" fillId="0" borderId="119" xfId="1" applyNumberFormat="1" applyFont="1" applyFill="1" applyBorder="1" applyAlignment="1" applyProtection="1">
      <alignment vertical="center"/>
    </xf>
    <xf numFmtId="3" fontId="2" fillId="0" borderId="119" xfId="1" applyNumberFormat="1" applyFont="1" applyFill="1" applyBorder="1" applyAlignment="1" applyProtection="1">
      <alignment horizontal="center" vertical="center"/>
    </xf>
    <xf numFmtId="3" fontId="2" fillId="0" borderId="103" xfId="1" applyNumberFormat="1" applyFont="1" applyFill="1" applyBorder="1" applyAlignment="1" applyProtection="1">
      <alignment horizontal="right" vertical="center"/>
    </xf>
    <xf numFmtId="3" fontId="5" fillId="0" borderId="66" xfId="1" applyNumberFormat="1" applyFont="1" applyBorder="1" applyAlignment="1" applyProtection="1">
      <alignment vertical="center"/>
    </xf>
    <xf numFmtId="3" fontId="5" fillId="0" borderId="120" xfId="1" applyNumberFormat="1" applyFont="1" applyFill="1" applyBorder="1" applyAlignment="1" applyProtection="1">
      <alignment vertical="center"/>
    </xf>
    <xf numFmtId="3" fontId="2" fillId="0" borderId="70" xfId="1" applyNumberFormat="1" applyFont="1" applyFill="1" applyBorder="1" applyAlignment="1" applyProtection="1">
      <alignment vertical="center"/>
    </xf>
    <xf numFmtId="0" fontId="2" fillId="2" borderId="2" xfId="1" applyFont="1" applyFill="1" applyBorder="1" applyAlignment="1" applyProtection="1">
      <alignment vertical="center"/>
      <protection locked="0"/>
    </xf>
    <xf numFmtId="0" fontId="2" fillId="2" borderId="3" xfId="1" applyFont="1" applyFill="1" applyBorder="1" applyAlignment="1" applyProtection="1">
      <alignment vertical="center"/>
      <protection locked="0"/>
    </xf>
    <xf numFmtId="0" fontId="2" fillId="2" borderId="4" xfId="1" applyFont="1" applyFill="1" applyBorder="1" applyAlignment="1" applyProtection="1">
      <alignment vertical="center"/>
      <protection locked="0"/>
    </xf>
    <xf numFmtId="0" fontId="2" fillId="2" borderId="1" xfId="1" applyFont="1" applyFill="1" applyBorder="1" applyAlignment="1" applyProtection="1">
      <alignment vertical="center"/>
      <protection locked="0"/>
    </xf>
    <xf numFmtId="0" fontId="2" fillId="2" borderId="19" xfId="1" applyFont="1" applyFill="1" applyBorder="1" applyAlignment="1" applyProtection="1">
      <alignment vertical="center"/>
      <protection locked="0"/>
    </xf>
    <xf numFmtId="0" fontId="2" fillId="0" borderId="0" xfId="1" applyFont="1" applyBorder="1" applyAlignment="1" applyProtection="1">
      <alignment vertical="center"/>
      <protection locked="0"/>
    </xf>
    <xf numFmtId="0" fontId="2" fillId="2" borderId="9" xfId="1" applyFont="1" applyFill="1" applyBorder="1" applyAlignment="1" applyProtection="1">
      <alignment vertical="center"/>
      <protection locked="0"/>
    </xf>
    <xf numFmtId="0" fontId="2" fillId="2" borderId="10" xfId="1" applyFont="1" applyFill="1" applyBorder="1" applyAlignment="1" applyProtection="1">
      <alignment vertical="center"/>
      <protection locked="0"/>
    </xf>
    <xf numFmtId="0" fontId="2" fillId="2" borderId="37" xfId="1" applyFont="1" applyFill="1" applyBorder="1" applyAlignment="1" applyProtection="1">
      <alignment vertical="center"/>
      <protection locked="0"/>
    </xf>
    <xf numFmtId="3" fontId="2" fillId="0" borderId="8" xfId="1" applyNumberFormat="1" applyFont="1" applyFill="1" applyBorder="1" applyAlignment="1" applyProtection="1">
      <alignment horizontal="center" wrapText="1"/>
      <protection locked="0"/>
    </xf>
    <xf numFmtId="3" fontId="2" fillId="0" borderId="106" xfId="0" applyNumberFormat="1" applyFont="1" applyFill="1" applyBorder="1" applyAlignment="1" applyProtection="1">
      <alignment wrapText="1"/>
      <protection locked="0"/>
    </xf>
    <xf numFmtId="3" fontId="2" fillId="0" borderId="56" xfId="1" applyNumberFormat="1" applyFont="1" applyFill="1" applyBorder="1" applyAlignment="1" applyProtection="1">
      <alignment vertical="center" wrapText="1"/>
      <protection locked="0"/>
    </xf>
    <xf numFmtId="3" fontId="2" fillId="0" borderId="16" xfId="1" applyNumberFormat="1" applyFont="1" applyFill="1" applyBorder="1" applyAlignment="1" applyProtection="1">
      <alignment vertical="center" wrapText="1"/>
      <protection locked="0"/>
    </xf>
    <xf numFmtId="3" fontId="2" fillId="0" borderId="19" xfId="1" applyNumberFormat="1" applyFont="1" applyFill="1" applyBorder="1" applyAlignment="1" applyProtection="1">
      <alignment horizontal="right" vertical="center" wrapText="1"/>
      <protection locked="0"/>
    </xf>
    <xf numFmtId="3" fontId="2" fillId="0" borderId="67" xfId="1" applyNumberFormat="1" applyFont="1" applyFill="1" applyBorder="1" applyAlignment="1" applyProtection="1">
      <alignment vertical="center" wrapText="1"/>
      <protection locked="0"/>
    </xf>
    <xf numFmtId="3" fontId="5" fillId="0" borderId="12" xfId="1" applyNumberFormat="1" applyFont="1" applyFill="1" applyBorder="1" applyAlignment="1" applyProtection="1">
      <alignment vertical="center" wrapText="1"/>
      <protection locked="0"/>
    </xf>
    <xf numFmtId="3" fontId="5" fillId="3" borderId="12" xfId="1" applyNumberFormat="1" applyFont="1" applyFill="1" applyBorder="1" applyAlignment="1" applyProtection="1">
      <alignment vertical="center" wrapText="1"/>
      <protection locked="0"/>
    </xf>
    <xf numFmtId="3" fontId="2" fillId="0" borderId="31" xfId="1" applyNumberFormat="1" applyFont="1" applyFill="1" applyBorder="1" applyAlignment="1" applyProtection="1">
      <alignment vertical="center" wrapText="1"/>
      <protection locked="0"/>
    </xf>
    <xf numFmtId="3" fontId="5" fillId="0" borderId="79" xfId="1" applyNumberFormat="1" applyFont="1" applyFill="1" applyBorder="1" applyAlignment="1" applyProtection="1">
      <alignment vertical="center" wrapText="1"/>
      <protection locked="0"/>
    </xf>
    <xf numFmtId="3" fontId="5" fillId="0" borderId="37" xfId="1" applyNumberFormat="1" applyFont="1" applyFill="1" applyBorder="1" applyAlignment="1" applyProtection="1">
      <alignment vertical="center" wrapText="1"/>
      <protection locked="0"/>
    </xf>
    <xf numFmtId="3" fontId="5" fillId="0" borderId="31" xfId="1" applyNumberFormat="1" applyFont="1" applyFill="1" applyBorder="1" applyAlignment="1" applyProtection="1">
      <alignment vertical="center" wrapText="1"/>
      <protection locked="0"/>
    </xf>
    <xf numFmtId="0" fontId="2" fillId="2" borderId="4" xfId="1" applyFont="1" applyFill="1" applyBorder="1" applyAlignment="1" applyProtection="1">
      <alignment vertical="center" wrapText="1"/>
      <protection locked="0"/>
    </xf>
    <xf numFmtId="3" fontId="2" fillId="0" borderId="8" xfId="1" applyNumberFormat="1" applyFont="1" applyFill="1" applyBorder="1" applyAlignment="1" applyProtection="1">
      <alignment horizontal="left" vertical="center" wrapText="1"/>
      <protection locked="0"/>
    </xf>
    <xf numFmtId="3" fontId="2" fillId="0" borderId="38" xfId="1" applyNumberFormat="1" applyFont="1" applyFill="1" applyBorder="1" applyAlignment="1" applyProtection="1">
      <alignment horizontal="right" vertical="center"/>
    </xf>
    <xf numFmtId="3" fontId="2" fillId="0" borderId="42" xfId="1" applyNumberFormat="1" applyFont="1" applyFill="1" applyBorder="1" applyAlignment="1" applyProtection="1">
      <alignment horizontal="right" vertical="center"/>
    </xf>
    <xf numFmtId="0" fontId="2" fillId="0" borderId="44" xfId="1" applyFont="1" applyFill="1" applyBorder="1" applyAlignment="1" applyProtection="1">
      <alignment vertical="center"/>
      <protection locked="0"/>
    </xf>
    <xf numFmtId="0" fontId="2" fillId="0" borderId="0" xfId="1" applyFont="1" applyFill="1"/>
    <xf numFmtId="0" fontId="2" fillId="0" borderId="0" xfId="6" applyFont="1" applyFill="1" applyAlignment="1">
      <alignment horizontal="right"/>
    </xf>
    <xf numFmtId="0" fontId="2" fillId="0" borderId="0" xfId="4" applyFont="1" applyBorder="1" applyAlignment="1">
      <alignment vertical="center"/>
    </xf>
    <xf numFmtId="0" fontId="2" fillId="0" borderId="0" xfId="4" applyFont="1" applyBorder="1" applyAlignment="1" applyProtection="1">
      <alignment horizontal="center" vertical="center"/>
      <protection locked="0"/>
    </xf>
    <xf numFmtId="0" fontId="2" fillId="0" borderId="0" xfId="4" quotePrefix="1" applyFont="1" applyBorder="1" applyAlignment="1" applyProtection="1">
      <alignment horizontal="left" vertical="center"/>
      <protection locked="0"/>
    </xf>
    <xf numFmtId="0" fontId="2" fillId="0" borderId="0" xfId="4" applyFont="1" applyBorder="1" applyAlignment="1" applyProtection="1">
      <alignment vertical="center" wrapText="1"/>
      <protection locked="0"/>
    </xf>
    <xf numFmtId="0" fontId="2" fillId="0" borderId="0" xfId="4" applyFont="1" applyBorder="1" applyAlignment="1" applyProtection="1">
      <alignment horizontal="center" vertical="center" wrapText="1"/>
      <protection locked="0"/>
    </xf>
    <xf numFmtId="0" fontId="10" fillId="0" borderId="0" xfId="4" applyFont="1" applyAlignment="1">
      <alignment vertical="center"/>
    </xf>
    <xf numFmtId="0" fontId="10" fillId="0" borderId="0" xfId="4" applyFont="1" applyBorder="1" applyAlignment="1">
      <alignment horizontal="center" vertical="center"/>
    </xf>
    <xf numFmtId="0" fontId="12" fillId="0" borderId="0" xfId="4" applyFont="1" applyBorder="1" applyAlignment="1" applyProtection="1">
      <alignment vertical="center"/>
      <protection locked="0"/>
    </xf>
    <xf numFmtId="0" fontId="2" fillId="0" borderId="62" xfId="4" applyFont="1" applyBorder="1" applyAlignment="1">
      <alignment vertical="center"/>
    </xf>
    <xf numFmtId="49" fontId="5" fillId="0" borderId="62" xfId="4" applyNumberFormat="1" applyFont="1" applyFill="1" applyBorder="1" applyAlignment="1" applyProtection="1">
      <alignment vertical="center"/>
      <protection locked="0"/>
    </xf>
    <xf numFmtId="49" fontId="5" fillId="0" borderId="0" xfId="4" applyNumberFormat="1" applyFont="1" applyFill="1" applyBorder="1" applyAlignment="1" applyProtection="1">
      <alignment vertical="center"/>
      <protection locked="0"/>
    </xf>
    <xf numFmtId="49" fontId="2" fillId="0" borderId="0" xfId="4" applyNumberFormat="1" applyFont="1" applyBorder="1" applyAlignment="1" applyProtection="1">
      <alignment horizontal="center" vertical="center"/>
      <protection locked="0"/>
    </xf>
    <xf numFmtId="3" fontId="5" fillId="0" borderId="49" xfId="4" applyNumberFormat="1" applyFont="1" applyBorder="1" applyAlignment="1">
      <alignment vertical="center" wrapText="1"/>
    </xf>
    <xf numFmtId="0" fontId="5" fillId="0" borderId="6" xfId="4" applyFont="1" applyFill="1" applyBorder="1" applyAlignment="1" applyProtection="1">
      <alignment horizontal="center" vertical="center" wrapText="1"/>
      <protection locked="0"/>
    </xf>
    <xf numFmtId="0" fontId="5" fillId="0" borderId="6" xfId="4" applyFont="1" applyFill="1" applyBorder="1" applyAlignment="1" applyProtection="1">
      <alignment vertical="center" wrapText="1"/>
      <protection locked="0"/>
    </xf>
    <xf numFmtId="3" fontId="2" fillId="0" borderId="6" xfId="4" applyNumberFormat="1" applyFont="1" applyFill="1" applyBorder="1" applyAlignment="1" applyProtection="1">
      <alignment vertical="center"/>
      <protection locked="0"/>
    </xf>
    <xf numFmtId="0" fontId="2" fillId="0" borderId="6" xfId="4" applyFont="1" applyFill="1" applyBorder="1" applyAlignment="1">
      <alignment vertical="center"/>
    </xf>
    <xf numFmtId="0" fontId="2" fillId="0" borderId="6" xfId="4" applyFont="1" applyFill="1" applyBorder="1" applyAlignment="1">
      <alignment horizontal="center" vertical="center" wrapText="1"/>
    </xf>
    <xf numFmtId="0" fontId="2" fillId="0" borderId="6" xfId="4" applyFont="1" applyFill="1" applyBorder="1" applyAlignment="1">
      <alignment vertical="center" wrapText="1"/>
    </xf>
    <xf numFmtId="3" fontId="5" fillId="0" borderId="6" xfId="4" applyNumberFormat="1" applyFont="1" applyFill="1" applyBorder="1" applyAlignment="1">
      <alignment horizontal="center" vertical="center" wrapText="1"/>
    </xf>
    <xf numFmtId="3" fontId="2" fillId="0" borderId="18" xfId="4" applyNumberFormat="1" applyFont="1" applyFill="1" applyBorder="1" applyAlignment="1" applyProtection="1">
      <alignment vertical="center"/>
      <protection locked="0"/>
    </xf>
    <xf numFmtId="49" fontId="2" fillId="0" borderId="6" xfId="4" applyNumberFormat="1" applyFont="1" applyFill="1" applyBorder="1" applyAlignment="1">
      <alignment horizontal="center" vertical="center" wrapText="1"/>
    </xf>
    <xf numFmtId="0" fontId="2" fillId="0" borderId="18" xfId="4" applyFont="1" applyFill="1" applyBorder="1" applyAlignment="1">
      <alignment vertical="center" wrapText="1"/>
    </xf>
    <xf numFmtId="3" fontId="5" fillId="0" borderId="6" xfId="4" applyNumberFormat="1" applyFont="1" applyFill="1" applyBorder="1" applyAlignment="1" applyProtection="1">
      <alignment vertical="center"/>
      <protection locked="0"/>
    </xf>
    <xf numFmtId="0" fontId="5" fillId="0" borderId="6" xfId="4" applyFont="1" applyFill="1" applyBorder="1" applyAlignment="1">
      <alignment horizontal="left" vertical="center" wrapText="1"/>
    </xf>
    <xf numFmtId="0" fontId="2" fillId="0" borderId="6" xfId="4" applyFont="1" applyFill="1" applyBorder="1" applyAlignment="1" applyProtection="1">
      <alignment horizontal="center" vertical="center"/>
      <protection locked="0"/>
    </xf>
    <xf numFmtId="0" fontId="2" fillId="0" borderId="6" xfId="4" applyFont="1" applyFill="1" applyBorder="1" applyAlignment="1" applyProtection="1">
      <alignment vertical="center" wrapText="1"/>
      <protection locked="0"/>
    </xf>
    <xf numFmtId="0" fontId="2" fillId="0" borderId="18" xfId="4" applyFont="1" applyFill="1" applyBorder="1" applyAlignment="1" applyProtection="1">
      <alignment vertical="center" wrapText="1"/>
      <protection locked="0"/>
    </xf>
    <xf numFmtId="3" fontId="5" fillId="6" borderId="6" xfId="4" applyNumberFormat="1" applyFont="1" applyFill="1" applyBorder="1" applyAlignment="1" applyProtection="1">
      <alignment vertical="center"/>
      <protection locked="0"/>
    </xf>
    <xf numFmtId="0" fontId="2" fillId="0" borderId="0" xfId="4" applyFont="1" applyBorder="1" applyAlignment="1">
      <alignment vertical="center" wrapText="1"/>
    </xf>
    <xf numFmtId="0" fontId="17" fillId="0" borderId="0" xfId="7" applyFont="1"/>
    <xf numFmtId="0" fontId="19" fillId="0" borderId="0" xfId="7" applyFont="1" applyAlignment="1">
      <alignment horizontal="left"/>
    </xf>
    <xf numFmtId="0" fontId="5" fillId="0" borderId="0" xfId="1" applyFont="1" applyBorder="1" applyAlignment="1">
      <alignment vertical="center"/>
    </xf>
    <xf numFmtId="3" fontId="2" fillId="0" borderId="0" xfId="1" applyNumberFormat="1" applyFont="1" applyBorder="1" applyAlignment="1">
      <alignment vertical="center" wrapText="1"/>
    </xf>
    <xf numFmtId="0" fontId="2" fillId="0" borderId="0" xfId="1" applyFont="1" applyBorder="1"/>
    <xf numFmtId="0" fontId="2" fillId="0" borderId="0" xfId="3" applyFont="1"/>
    <xf numFmtId="0" fontId="2" fillId="0" borderId="0" xfId="6" applyFont="1" applyAlignment="1">
      <alignment horizontal="right"/>
    </xf>
    <xf numFmtId="0" fontId="2" fillId="0" borderId="0" xfId="3" applyFont="1" applyBorder="1"/>
    <xf numFmtId="0" fontId="2" fillId="0" borderId="0" xfId="3" applyFont="1" applyBorder="1" applyAlignment="1"/>
    <xf numFmtId="0" fontId="2" fillId="0" borderId="0" xfId="3" applyFont="1" applyBorder="1" applyAlignment="1" applyProtection="1">
      <alignment horizontal="center"/>
      <protection locked="0"/>
    </xf>
    <xf numFmtId="0" fontId="2" fillId="0" borderId="0" xfId="3" applyFont="1" applyBorder="1" applyAlignment="1" applyProtection="1">
      <alignment horizontal="center" wrapText="1"/>
      <protection locked="0"/>
    </xf>
    <xf numFmtId="0" fontId="10" fillId="0" borderId="0" xfId="3" applyFont="1" applyAlignment="1"/>
    <xf numFmtId="0" fontId="2" fillId="0" borderId="62" xfId="3" applyFont="1" applyBorder="1"/>
    <xf numFmtId="0" fontId="2" fillId="0" borderId="6" xfId="3" applyFont="1" applyBorder="1" applyAlignment="1">
      <alignment horizontal="center" vertical="center" wrapText="1"/>
    </xf>
    <xf numFmtId="0" fontId="5" fillId="0" borderId="49" xfId="3" applyFont="1" applyBorder="1" applyAlignment="1">
      <alignment wrapText="1"/>
    </xf>
    <xf numFmtId="3" fontId="5" fillId="0" borderId="49" xfId="3" applyNumberFormat="1" applyFont="1" applyBorder="1" applyAlignment="1">
      <alignment wrapText="1"/>
    </xf>
    <xf numFmtId="3" fontId="5" fillId="0" borderId="6" xfId="3" applyNumberFormat="1" applyFont="1" applyBorder="1" applyAlignment="1">
      <alignment wrapText="1"/>
    </xf>
    <xf numFmtId="3" fontId="2" fillId="0" borderId="6" xfId="3" applyNumberFormat="1" applyFont="1" applyBorder="1" applyProtection="1">
      <protection locked="0"/>
    </xf>
    <xf numFmtId="3" fontId="2" fillId="0" borderId="6" xfId="3" applyNumberFormat="1" applyFont="1" applyBorder="1" applyAlignment="1" applyProtection="1">
      <alignment wrapText="1"/>
      <protection locked="0"/>
    </xf>
    <xf numFmtId="49" fontId="5" fillId="0" borderId="6" xfId="3" applyNumberFormat="1" applyFont="1" applyBorder="1" applyAlignment="1" applyProtection="1">
      <alignment horizontal="right" wrapText="1"/>
      <protection locked="0"/>
    </xf>
    <xf numFmtId="3" fontId="5" fillId="0" borderId="6" xfId="3" applyNumberFormat="1" applyFont="1" applyBorder="1" applyAlignment="1" applyProtection="1">
      <alignment wrapText="1"/>
      <protection locked="0"/>
    </xf>
    <xf numFmtId="3" fontId="2" fillId="0" borderId="6" xfId="3" applyNumberFormat="1" applyFont="1" applyBorder="1" applyAlignment="1" applyProtection="1">
      <protection locked="0"/>
    </xf>
    <xf numFmtId="3" fontId="2" fillId="0" borderId="6" xfId="3" applyNumberFormat="1" applyFont="1" applyBorder="1" applyAlignment="1" applyProtection="1">
      <alignment vertical="center" wrapText="1"/>
      <protection locked="0"/>
    </xf>
    <xf numFmtId="0" fontId="5" fillId="0" borderId="6" xfId="3" applyFont="1" applyBorder="1" applyAlignment="1" applyProtection="1">
      <alignment vertical="center" wrapText="1"/>
      <protection locked="0"/>
    </xf>
    <xf numFmtId="3" fontId="2" fillId="0" borderId="6" xfId="3" applyNumberFormat="1" applyFont="1" applyBorder="1" applyAlignment="1" applyProtection="1">
      <alignment horizontal="center" wrapText="1"/>
      <protection locked="0"/>
    </xf>
    <xf numFmtId="3" fontId="2" fillId="0" borderId="49" xfId="3" applyNumberFormat="1" applyFont="1" applyBorder="1" applyAlignment="1" applyProtection="1">
      <alignment wrapText="1"/>
      <protection locked="0"/>
    </xf>
    <xf numFmtId="3" fontId="2" fillId="0" borderId="6" xfId="3" applyNumberFormat="1" applyFont="1" applyFill="1" applyBorder="1" applyAlignment="1" applyProtection="1">
      <alignment wrapText="1"/>
      <protection locked="0"/>
    </xf>
    <xf numFmtId="3" fontId="5" fillId="0" borderId="6" xfId="3" applyNumberFormat="1" applyFont="1" applyFill="1" applyBorder="1" applyAlignment="1" applyProtection="1">
      <alignment wrapText="1"/>
      <protection locked="0"/>
    </xf>
    <xf numFmtId="0" fontId="2" fillId="0" borderId="0" xfId="3" applyFont="1" applyFill="1" applyBorder="1"/>
    <xf numFmtId="0" fontId="5" fillId="0" borderId="49" xfId="3" applyFont="1" applyFill="1" applyBorder="1" applyAlignment="1">
      <alignment wrapText="1"/>
    </xf>
    <xf numFmtId="3" fontId="2" fillId="0" borderId="6" xfId="3" applyNumberFormat="1" applyFont="1" applyFill="1" applyBorder="1" applyProtection="1">
      <protection locked="0"/>
    </xf>
    <xf numFmtId="0" fontId="2" fillId="0" borderId="0" xfId="3" applyFont="1" applyFill="1"/>
    <xf numFmtId="49" fontId="5" fillId="0" borderId="6" xfId="3" applyNumberFormat="1" applyFont="1" applyFill="1" applyBorder="1" applyAlignment="1" applyProtection="1">
      <alignment horizontal="right" wrapText="1"/>
      <protection locked="0"/>
    </xf>
    <xf numFmtId="0" fontId="5" fillId="0" borderId="21" xfId="3" applyFont="1" applyBorder="1" applyAlignment="1">
      <alignment wrapText="1"/>
    </xf>
    <xf numFmtId="49" fontId="5" fillId="0" borderId="6" xfId="3" applyNumberFormat="1" applyFont="1" applyBorder="1" applyAlignment="1" applyProtection="1">
      <alignment horizontal="right"/>
      <protection locked="0"/>
    </xf>
    <xf numFmtId="3" fontId="2" fillId="0" borderId="6" xfId="3" applyNumberFormat="1" applyFont="1" applyBorder="1" applyAlignment="1" applyProtection="1">
      <alignment horizontal="left"/>
      <protection locked="0"/>
    </xf>
    <xf numFmtId="49" fontId="5" fillId="0" borderId="6" xfId="3" applyNumberFormat="1" applyFont="1" applyBorder="1" applyAlignment="1" applyProtection="1">
      <alignment horizontal="center" wrapText="1"/>
      <protection locked="0"/>
    </xf>
    <xf numFmtId="0" fontId="5" fillId="0" borderId="6" xfId="3" applyFont="1" applyBorder="1" applyAlignment="1" applyProtection="1">
      <alignment wrapText="1"/>
      <protection locked="0"/>
    </xf>
    <xf numFmtId="3" fontId="5" fillId="0" borderId="6" xfId="3" applyNumberFormat="1" applyFont="1" applyBorder="1" applyAlignment="1" applyProtection="1">
      <alignment horizontal="left"/>
      <protection locked="0"/>
    </xf>
    <xf numFmtId="3" fontId="2" fillId="0" borderId="49" xfId="3" applyNumberFormat="1" applyFont="1" applyBorder="1" applyAlignment="1" applyProtection="1">
      <alignment horizontal="left"/>
      <protection locked="0"/>
    </xf>
    <xf numFmtId="0" fontId="5" fillId="0" borderId="6" xfId="3" applyFont="1" applyBorder="1" applyAlignment="1">
      <alignment wrapText="1"/>
    </xf>
    <xf numFmtId="0" fontId="5" fillId="0" borderId="49" xfId="3" applyFont="1" applyBorder="1" applyAlignment="1" applyProtection="1">
      <alignment wrapText="1"/>
      <protection locked="0"/>
    </xf>
    <xf numFmtId="49" fontId="2" fillId="0" borderId="6" xfId="3" applyNumberFormat="1" applyFont="1" applyBorder="1" applyAlignment="1" applyProtection="1">
      <alignment horizontal="left"/>
      <protection locked="0"/>
    </xf>
    <xf numFmtId="3" fontId="2" fillId="0" borderId="6" xfId="3" applyNumberFormat="1" applyFont="1" applyBorder="1" applyAlignment="1" applyProtection="1">
      <alignment horizontal="right" wrapText="1"/>
      <protection locked="0"/>
    </xf>
    <xf numFmtId="49" fontId="5" fillId="0" borderId="6" xfId="3" applyNumberFormat="1" applyFont="1" applyBorder="1" applyAlignment="1" applyProtection="1">
      <alignment horizontal="center"/>
      <protection locked="0"/>
    </xf>
    <xf numFmtId="0" fontId="5" fillId="0" borderId="6" xfId="3" applyFont="1" applyBorder="1" applyProtection="1">
      <protection locked="0"/>
    </xf>
    <xf numFmtId="3" fontId="2" fillId="0" borderId="6" xfId="3" applyNumberFormat="1" applyFont="1" applyFill="1" applyBorder="1" applyAlignment="1" applyProtection="1">
      <protection locked="0"/>
    </xf>
    <xf numFmtId="49" fontId="5" fillId="0" borderId="6" xfId="3" applyNumberFormat="1" applyFont="1" applyBorder="1" applyAlignment="1" applyProtection="1">
      <alignment horizontal="center" vertical="center" wrapText="1"/>
      <protection locked="0"/>
    </xf>
    <xf numFmtId="3" fontId="5" fillId="0" borderId="49" xfId="3" applyNumberFormat="1" applyFont="1" applyBorder="1" applyAlignment="1" applyProtection="1">
      <alignment horizontal="left"/>
      <protection locked="0"/>
    </xf>
    <xf numFmtId="49" fontId="5" fillId="0" borderId="106" xfId="3" applyNumberFormat="1" applyFont="1" applyBorder="1" applyAlignment="1" applyProtection="1">
      <alignment horizontal="center" wrapText="1"/>
      <protection locked="0"/>
    </xf>
    <xf numFmtId="3" fontId="5" fillId="0" borderId="58" xfId="3" applyNumberFormat="1" applyFont="1" applyBorder="1" applyAlignment="1" applyProtection="1">
      <alignment horizontal="left"/>
      <protection locked="0"/>
    </xf>
    <xf numFmtId="3" fontId="2" fillId="0" borderId="6" xfId="3" applyNumberFormat="1" applyFont="1" applyFill="1" applyBorder="1" applyAlignment="1" applyProtection="1">
      <alignment horizontal="left"/>
      <protection locked="0"/>
    </xf>
    <xf numFmtId="49" fontId="5" fillId="0" borderId="6" xfId="3" applyNumberFormat="1" applyFont="1" applyFill="1" applyBorder="1" applyAlignment="1" applyProtection="1">
      <alignment horizontal="right"/>
      <protection locked="0"/>
    </xf>
    <xf numFmtId="49" fontId="5" fillId="0" borderId="6" xfId="3" applyNumberFormat="1" applyFont="1" applyFill="1" applyBorder="1" applyAlignment="1" applyProtection="1">
      <alignment horizontal="center" wrapText="1"/>
      <protection locked="0"/>
    </xf>
    <xf numFmtId="0" fontId="5" fillId="0" borderId="6" xfId="3" applyFont="1" applyFill="1" applyBorder="1" applyAlignment="1" applyProtection="1">
      <alignment wrapText="1"/>
      <protection locked="0"/>
    </xf>
    <xf numFmtId="3" fontId="5" fillId="0" borderId="6" xfId="3" applyNumberFormat="1" applyFont="1" applyFill="1" applyBorder="1" applyAlignment="1" applyProtection="1">
      <alignment horizontal="left"/>
      <protection locked="0"/>
    </xf>
    <xf numFmtId="0" fontId="5" fillId="0" borderId="49" xfId="3" applyFont="1" applyFill="1" applyBorder="1" applyAlignment="1" applyProtection="1">
      <alignment wrapText="1"/>
      <protection locked="0"/>
    </xf>
    <xf numFmtId="0" fontId="5" fillId="0" borderId="21" xfId="3" applyFont="1" applyFill="1" applyBorder="1" applyAlignment="1" applyProtection="1">
      <alignment wrapText="1"/>
      <protection locked="0"/>
    </xf>
    <xf numFmtId="0" fontId="5" fillId="0" borderId="18" xfId="3" applyFont="1" applyFill="1" applyBorder="1" applyAlignment="1" applyProtection="1">
      <alignment wrapText="1"/>
      <protection locked="0"/>
    </xf>
    <xf numFmtId="3" fontId="2" fillId="0" borderId="6" xfId="3" applyNumberFormat="1" applyFont="1" applyFill="1" applyBorder="1" applyAlignment="1" applyProtection="1">
      <alignment vertical="center" wrapText="1"/>
      <protection locked="0"/>
    </xf>
    <xf numFmtId="3" fontId="2" fillId="0" borderId="6" xfId="3" applyNumberFormat="1" applyFont="1" applyFill="1" applyBorder="1" applyAlignment="1" applyProtection="1">
      <alignment horizontal="center" wrapText="1"/>
      <protection locked="0"/>
    </xf>
    <xf numFmtId="3" fontId="2" fillId="0" borderId="6" xfId="3" applyNumberFormat="1" applyFont="1" applyFill="1" applyBorder="1" applyAlignment="1" applyProtection="1">
      <alignment horizontal="right" wrapText="1"/>
      <protection locked="0"/>
    </xf>
    <xf numFmtId="3" fontId="2" fillId="0" borderId="6" xfId="3" applyNumberFormat="1" applyFont="1" applyFill="1" applyBorder="1" applyAlignment="1" applyProtection="1">
      <alignment horizontal="left" wrapText="1"/>
      <protection locked="0"/>
    </xf>
    <xf numFmtId="49" fontId="2" fillId="0" borderId="6" xfId="3" applyNumberFormat="1" applyFont="1" applyBorder="1" applyAlignment="1" applyProtection="1">
      <alignment wrapText="1"/>
      <protection locked="0"/>
    </xf>
    <xf numFmtId="3" fontId="2" fillId="0" borderId="6" xfId="4" applyNumberFormat="1" applyFont="1" applyFill="1" applyBorder="1" applyAlignment="1">
      <alignment vertical="center" wrapText="1"/>
    </xf>
    <xf numFmtId="3" fontId="5" fillId="0" borderId="6" xfId="3" applyNumberFormat="1" applyFont="1" applyBorder="1" applyProtection="1">
      <protection locked="0"/>
    </xf>
    <xf numFmtId="3" fontId="2" fillId="0" borderId="6" xfId="3" applyNumberFormat="1" applyFont="1" applyBorder="1" applyAlignment="1" applyProtection="1">
      <alignment horizontal="center" vertical="center" wrapText="1"/>
      <protection locked="0"/>
    </xf>
    <xf numFmtId="0" fontId="2" fillId="0" borderId="0" xfId="3" applyFont="1" applyBorder="1" applyAlignment="1">
      <alignment wrapText="1"/>
    </xf>
    <xf numFmtId="0" fontId="2" fillId="0" borderId="0" xfId="3" applyFont="1" applyFill="1" applyBorder="1" applyAlignment="1">
      <alignment wrapText="1"/>
    </xf>
    <xf numFmtId="49" fontId="2" fillId="0" borderId="0" xfId="3" applyNumberFormat="1" applyFont="1" applyBorder="1"/>
    <xf numFmtId="0" fontId="2" fillId="0" borderId="0" xfId="3" applyFont="1" applyAlignment="1">
      <alignment horizontal="left"/>
    </xf>
    <xf numFmtId="0" fontId="5" fillId="0" borderId="0" xfId="3" applyFont="1" applyAlignment="1">
      <alignment horizontal="left"/>
    </xf>
    <xf numFmtId="0" fontId="5" fillId="0" borderId="0" xfId="3" applyFont="1" applyFill="1" applyAlignment="1">
      <alignment horizontal="left"/>
    </xf>
    <xf numFmtId="0" fontId="2" fillId="0" borderId="0" xfId="4" applyFont="1" applyFill="1" applyBorder="1"/>
    <xf numFmtId="0" fontId="2" fillId="0" borderId="0" xfId="4" applyFont="1" applyFill="1" applyBorder="1" applyAlignment="1" applyProtection="1">
      <alignment horizontal="left" vertical="top"/>
      <protection locked="0"/>
    </xf>
    <xf numFmtId="0" fontId="5" fillId="0" borderId="0" xfId="4" applyFont="1" applyFill="1" applyBorder="1" applyAlignment="1" applyProtection="1">
      <alignment horizontal="left" vertical="center"/>
      <protection locked="0"/>
    </xf>
    <xf numFmtId="3" fontId="2" fillId="0" borderId="8" xfId="1" applyNumberFormat="1" applyFont="1" applyFill="1" applyBorder="1" applyAlignment="1" applyProtection="1">
      <alignment horizontal="right" vertical="center" wrapText="1"/>
      <protection locked="0"/>
    </xf>
    <xf numFmtId="3" fontId="2" fillId="0" borderId="62" xfId="1" applyNumberFormat="1" applyFont="1" applyFill="1" applyBorder="1" applyAlignment="1" applyProtection="1">
      <alignment horizontal="right" vertical="center"/>
    </xf>
    <xf numFmtId="3" fontId="5" fillId="0" borderId="0" xfId="1" applyNumberFormat="1" applyFont="1" applyBorder="1" applyAlignment="1" applyProtection="1">
      <alignment vertical="center"/>
    </xf>
    <xf numFmtId="0" fontId="12" fillId="0" borderId="0" xfId="1" applyFont="1" applyFill="1" applyAlignment="1">
      <alignment vertical="center"/>
    </xf>
    <xf numFmtId="16" fontId="2" fillId="0" borderId="6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18" xfId="1" applyNumberFormat="1" applyFont="1" applyFill="1" applyBorder="1" applyAlignment="1" applyProtection="1">
      <alignment vertical="center" wrapText="1"/>
      <protection locked="0"/>
    </xf>
    <xf numFmtId="3" fontId="5" fillId="0" borderId="58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58" xfId="1" applyNumberFormat="1" applyFont="1" applyFill="1" applyBorder="1" applyAlignment="1" applyProtection="1">
      <alignment vertical="center" wrapText="1"/>
      <protection locked="0"/>
    </xf>
    <xf numFmtId="0" fontId="5" fillId="0" borderId="0" xfId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Fill="1" applyBorder="1" applyAlignment="1" applyProtection="1">
      <alignment horizontal="left" vertical="center" wrapText="1"/>
      <protection locked="0"/>
    </xf>
    <xf numFmtId="3" fontId="5" fillId="0" borderId="0" xfId="1" applyNumberFormat="1" applyFont="1" applyFill="1" applyBorder="1" applyAlignment="1" applyProtection="1">
      <alignment horizontal="right" vertical="center" wrapText="1"/>
      <protection locked="0"/>
    </xf>
    <xf numFmtId="3" fontId="5" fillId="0" borderId="6" xfId="1" applyNumberFormat="1" applyFont="1" applyFill="1" applyBorder="1" applyAlignment="1" applyProtection="1">
      <alignment horizontal="right" vertical="center" wrapText="1"/>
      <protection locked="0"/>
    </xf>
    <xf numFmtId="0" fontId="2" fillId="0" borderId="0" xfId="1" applyFont="1" applyFill="1" applyBorder="1" applyAlignment="1">
      <alignment horizontal="center" vertical="center" wrapText="1"/>
    </xf>
    <xf numFmtId="3" fontId="2" fillId="0" borderId="0" xfId="1" applyNumberFormat="1" applyFont="1" applyFill="1" applyBorder="1" applyAlignment="1">
      <alignment vertical="center" wrapText="1"/>
    </xf>
    <xf numFmtId="0" fontId="2" fillId="0" borderId="0" xfId="1" applyFont="1" applyBorder="1" applyAlignment="1">
      <alignment vertical="center"/>
    </xf>
    <xf numFmtId="3" fontId="2" fillId="0" borderId="0" xfId="1" applyNumberFormat="1" applyFont="1" applyFill="1" applyBorder="1" applyAlignment="1" applyProtection="1">
      <alignment horizontal="right" vertical="center" wrapText="1"/>
      <protection locked="0"/>
    </xf>
    <xf numFmtId="3" fontId="2" fillId="0" borderId="61" xfId="1" applyNumberFormat="1" applyFont="1" applyFill="1" applyBorder="1" applyAlignment="1" applyProtection="1">
      <alignment vertical="center" wrapText="1"/>
      <protection locked="0"/>
    </xf>
    <xf numFmtId="3" fontId="5" fillId="0" borderId="18" xfId="1" applyNumberFormat="1" applyFont="1" applyFill="1" applyBorder="1" applyAlignment="1">
      <alignment vertical="center" wrapText="1"/>
    </xf>
    <xf numFmtId="3" fontId="2" fillId="0" borderId="106" xfId="1" applyNumberFormat="1" applyFont="1" applyFill="1" applyBorder="1" applyAlignment="1" applyProtection="1">
      <alignment vertical="center" wrapText="1"/>
      <protection locked="0"/>
    </xf>
    <xf numFmtId="0" fontId="2" fillId="0" borderId="0" xfId="1" applyFont="1" applyFill="1" applyBorder="1" applyAlignment="1">
      <alignment horizontal="left" vertical="center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vertical="center" wrapText="1"/>
    </xf>
    <xf numFmtId="0" fontId="1" fillId="0" borderId="0" xfId="1" applyFill="1" applyAlignment="1">
      <alignment vertical="center"/>
    </xf>
    <xf numFmtId="0" fontId="1" fillId="0" borderId="0" xfId="1" applyAlignment="1">
      <alignment vertical="center"/>
    </xf>
    <xf numFmtId="0" fontId="4" fillId="0" borderId="0" xfId="4" applyFont="1"/>
    <xf numFmtId="0" fontId="1" fillId="0" borderId="0" xfId="4"/>
    <xf numFmtId="0" fontId="18" fillId="0" borderId="0" xfId="4" applyFont="1" applyProtection="1">
      <protection locked="0"/>
    </xf>
    <xf numFmtId="0" fontId="18" fillId="0" borderId="0" xfId="4" applyFont="1"/>
    <xf numFmtId="0" fontId="2" fillId="0" borderId="0" xfId="1" applyFont="1" applyAlignment="1">
      <alignment horizontal="center" vertical="center"/>
    </xf>
    <xf numFmtId="0" fontId="2" fillId="0" borderId="17" xfId="1" applyFont="1" applyFill="1" applyBorder="1" applyAlignment="1" applyProtection="1">
      <alignment horizontal="center" vertical="center" wrapText="1"/>
    </xf>
    <xf numFmtId="0" fontId="2" fillId="0" borderId="6" xfId="1" applyFont="1" applyFill="1" applyBorder="1" applyAlignment="1">
      <alignment horizontal="center" vertical="center" wrapText="1"/>
    </xf>
    <xf numFmtId="0" fontId="2" fillId="0" borderId="18" xfId="1" applyFont="1" applyFill="1" applyBorder="1" applyAlignment="1" applyProtection="1">
      <alignment horizontal="center" vertical="center"/>
      <protection locked="0"/>
    </xf>
    <xf numFmtId="3" fontId="2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8" xfId="1" applyFont="1" applyFill="1" applyBorder="1" applyAlignment="1" applyProtection="1">
      <alignment horizontal="center" vertical="center" wrapText="1"/>
      <protection locked="0"/>
    </xf>
    <xf numFmtId="0" fontId="2" fillId="0" borderId="0" xfId="1" applyFont="1" applyFill="1" applyAlignment="1">
      <alignment horizontal="left" vertical="center"/>
    </xf>
    <xf numFmtId="0" fontId="10" fillId="0" borderId="0" xfId="1" applyFont="1" applyFill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2" fillId="0" borderId="0" xfId="1" applyFont="1" applyFill="1" applyBorder="1" applyAlignment="1">
      <alignment horizontal="left" vertical="center"/>
    </xf>
    <xf numFmtId="0" fontId="5" fillId="0" borderId="0" xfId="1" applyFont="1" applyFill="1" applyAlignment="1">
      <alignment horizontal="left" vertical="center"/>
    </xf>
    <xf numFmtId="3" fontId="2" fillId="0" borderId="18" xfId="1" applyNumberFormat="1" applyFont="1" applyFill="1" applyBorder="1" applyAlignment="1">
      <alignment horizontal="center" vertical="center" wrapText="1"/>
    </xf>
    <xf numFmtId="3" fontId="5" fillId="0" borderId="108" xfId="1" applyNumberFormat="1" applyFont="1" applyFill="1" applyBorder="1" applyAlignment="1" applyProtection="1">
      <alignment vertical="center"/>
      <protection locked="0"/>
    </xf>
    <xf numFmtId="3" fontId="5" fillId="0" borderId="117" xfId="1" applyNumberFormat="1" applyFont="1" applyFill="1" applyBorder="1" applyAlignment="1" applyProtection="1">
      <alignment vertical="center"/>
    </xf>
    <xf numFmtId="3" fontId="2" fillId="0" borderId="61" xfId="1" applyNumberFormat="1" applyFont="1" applyFill="1" applyBorder="1" applyAlignment="1" applyProtection="1">
      <alignment vertical="center"/>
      <protection locked="0"/>
    </xf>
    <xf numFmtId="0" fontId="2" fillId="0" borderId="0" xfId="8" applyFont="1"/>
    <xf numFmtId="0" fontId="2" fillId="0" borderId="0" xfId="6" applyFont="1" applyAlignment="1">
      <alignment horizontal="right" wrapText="1"/>
    </xf>
    <xf numFmtId="0" fontId="2" fillId="0" borderId="0" xfId="6" applyFont="1"/>
    <xf numFmtId="0" fontId="2" fillId="0" borderId="0" xfId="9" applyFont="1" applyAlignment="1"/>
    <xf numFmtId="0" fontId="2" fillId="0" borderId="0" xfId="8" applyFont="1" applyAlignment="1"/>
    <xf numFmtId="0" fontId="5" fillId="0" borderId="0" xfId="8" applyFont="1" applyAlignment="1">
      <alignment horizontal="center"/>
    </xf>
    <xf numFmtId="3" fontId="12" fillId="0" borderId="0" xfId="1" applyNumberFormat="1" applyFont="1" applyFill="1" applyAlignment="1"/>
    <xf numFmtId="0" fontId="2" fillId="0" borderId="0" xfId="10" applyFont="1" applyBorder="1" applyAlignment="1"/>
    <xf numFmtId="0" fontId="2" fillId="0" borderId="0" xfId="10" applyFont="1" applyFill="1" applyBorder="1" applyAlignment="1"/>
    <xf numFmtId="0" fontId="5" fillId="0" borderId="0" xfId="10" applyFont="1" applyBorder="1" applyAlignment="1"/>
    <xf numFmtId="0" fontId="2" fillId="0" borderId="6" xfId="8" applyFont="1" applyBorder="1" applyAlignment="1">
      <alignment horizontal="center" vertical="center" wrapText="1"/>
    </xf>
    <xf numFmtId="0" fontId="2" fillId="0" borderId="106" xfId="8" applyFont="1" applyBorder="1" applyAlignment="1">
      <alignment horizontal="center" vertical="center" wrapText="1"/>
    </xf>
    <xf numFmtId="3" fontId="5" fillId="0" borderId="18" xfId="10" applyNumberFormat="1" applyFont="1" applyBorder="1" applyAlignment="1">
      <alignment wrapText="1"/>
    </xf>
    <xf numFmtId="3" fontId="5" fillId="0" borderId="18" xfId="10" applyNumberFormat="1" applyFont="1" applyFill="1" applyBorder="1" applyAlignment="1">
      <alignment wrapText="1"/>
    </xf>
    <xf numFmtId="3" fontId="5" fillId="0" borderId="6" xfId="10" applyNumberFormat="1" applyFont="1" applyFill="1" applyBorder="1" applyAlignment="1">
      <alignment wrapText="1"/>
    </xf>
    <xf numFmtId="0" fontId="2" fillId="0" borderId="106" xfId="10" applyFont="1" applyBorder="1" applyAlignment="1">
      <alignment horizontal="center" vertical="center" wrapText="1"/>
    </xf>
    <xf numFmtId="0" fontId="2" fillId="0" borderId="6" xfId="1" applyFont="1" applyFill="1" applyBorder="1" applyAlignment="1">
      <alignment vertical="center" wrapText="1"/>
    </xf>
    <xf numFmtId="0" fontId="5" fillId="0" borderId="6" xfId="1" applyFont="1" applyFill="1" applyBorder="1" applyAlignment="1">
      <alignment horizontal="center" vertical="center"/>
    </xf>
    <xf numFmtId="0" fontId="2" fillId="0" borderId="6" xfId="1" applyFont="1" applyFill="1" applyBorder="1" applyAlignment="1">
      <alignment horizontal="right" vertical="center"/>
    </xf>
    <xf numFmtId="0" fontId="2" fillId="0" borderId="6" xfId="1" applyFont="1" applyFill="1" applyBorder="1" applyAlignment="1">
      <alignment horizontal="center" vertical="center"/>
    </xf>
    <xf numFmtId="0" fontId="2" fillId="0" borderId="6" xfId="1" applyFont="1" applyBorder="1" applyAlignment="1">
      <alignment horizontal="right" vertical="center" wrapText="1"/>
    </xf>
    <xf numFmtId="3" fontId="2" fillId="0" borderId="6" xfId="10" applyNumberFormat="1" applyFont="1" applyFill="1" applyBorder="1" applyAlignment="1">
      <alignment wrapText="1"/>
    </xf>
    <xf numFmtId="3" fontId="2" fillId="0" borderId="6" xfId="10" applyNumberFormat="1" applyFont="1" applyFill="1" applyBorder="1" applyAlignment="1">
      <alignment horizontal="center" wrapText="1"/>
    </xf>
    <xf numFmtId="0" fontId="2" fillId="0" borderId="0" xfId="8" applyFont="1" applyAlignment="1">
      <alignment horizontal="left"/>
    </xf>
    <xf numFmtId="0" fontId="2" fillId="0" borderId="0" xfId="10" applyFont="1"/>
    <xf numFmtId="0" fontId="2" fillId="4" borderId="0" xfId="10" applyFont="1" applyFill="1" applyBorder="1" applyAlignment="1"/>
    <xf numFmtId="0" fontId="22" fillId="0" borderId="0" xfId="9" applyFont="1"/>
    <xf numFmtId="0" fontId="2" fillId="0" borderId="0" xfId="10" applyFont="1" applyBorder="1" applyAlignment="1">
      <alignment horizontal="left"/>
    </xf>
    <xf numFmtId="3" fontId="5" fillId="0" borderId="0" xfId="10" applyNumberFormat="1" applyFont="1" applyFill="1" applyBorder="1" applyAlignment="1">
      <alignment wrapText="1"/>
    </xf>
    <xf numFmtId="0" fontId="2" fillId="0" borderId="6" xfId="1" applyFont="1" applyBorder="1" applyAlignment="1">
      <alignment horizontal="left" vertical="center" wrapText="1"/>
    </xf>
    <xf numFmtId="3" fontId="2" fillId="0" borderId="6" xfId="1" applyNumberFormat="1" applyFont="1" applyFill="1" applyBorder="1" applyAlignment="1">
      <alignment horizontal="right" vertical="center"/>
    </xf>
    <xf numFmtId="3" fontId="2" fillId="4" borderId="6" xfId="1" applyNumberFormat="1" applyFont="1" applyFill="1" applyBorder="1" applyAlignment="1">
      <alignment horizontal="right" vertical="center"/>
    </xf>
    <xf numFmtId="3" fontId="2" fillId="0" borderId="6" xfId="1" applyNumberFormat="1" applyFont="1" applyFill="1" applyBorder="1" applyAlignment="1">
      <alignment horizontal="right" vertical="center" wrapText="1"/>
    </xf>
    <xf numFmtId="0" fontId="2" fillId="0" borderId="107" xfId="10" applyFont="1" applyBorder="1" applyAlignment="1">
      <alignment horizontal="center" vertical="center" wrapText="1"/>
    </xf>
    <xf numFmtId="3" fontId="2" fillId="0" borderId="6" xfId="10" applyNumberFormat="1" applyFont="1" applyFill="1" applyBorder="1" applyAlignment="1">
      <alignment horizontal="center" vertical="center" wrapText="1"/>
    </xf>
    <xf numFmtId="3" fontId="5" fillId="4" borderId="18" xfId="10" applyNumberFormat="1" applyFont="1" applyFill="1" applyBorder="1" applyAlignment="1">
      <alignment wrapText="1"/>
    </xf>
    <xf numFmtId="3" fontId="5" fillId="0" borderId="0" xfId="10" applyNumberFormat="1" applyFont="1" applyBorder="1" applyAlignment="1">
      <alignment wrapText="1"/>
    </xf>
    <xf numFmtId="0" fontId="2" fillId="0" borderId="6" xfId="1" applyFont="1" applyBorder="1" applyAlignment="1">
      <alignment vertical="center" wrapText="1"/>
    </xf>
    <xf numFmtId="3" fontId="2" fillId="0" borderId="6" xfId="10" applyNumberFormat="1" applyFont="1" applyFill="1" applyBorder="1" applyAlignment="1">
      <alignment horizontal="right" vertical="center" wrapText="1"/>
    </xf>
    <xf numFmtId="0" fontId="2" fillId="0" borderId="6" xfId="10" applyFont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3" fontId="5" fillId="0" borderId="6" xfId="10" applyNumberFormat="1" applyFont="1" applyBorder="1" applyAlignment="1">
      <alignment wrapText="1"/>
    </xf>
    <xf numFmtId="0" fontId="2" fillId="0" borderId="6" xfId="9" applyFont="1" applyBorder="1" applyAlignment="1">
      <alignment horizontal="center" vertical="center"/>
    </xf>
    <xf numFmtId="0" fontId="2" fillId="0" borderId="6" xfId="9" applyFont="1" applyBorder="1" applyAlignment="1">
      <alignment wrapText="1"/>
    </xf>
    <xf numFmtId="0" fontId="5" fillId="0" borderId="6" xfId="9" applyFont="1" applyBorder="1" applyAlignment="1">
      <alignment horizontal="center" vertical="center"/>
    </xf>
    <xf numFmtId="3" fontId="2" fillId="0" borderId="6" xfId="9" applyNumberFormat="1" applyFont="1" applyBorder="1" applyAlignment="1">
      <alignment horizontal="right" vertical="center"/>
    </xf>
    <xf numFmtId="3" fontId="2" fillId="4" borderId="6" xfId="9" applyNumberFormat="1" applyFont="1" applyFill="1" applyBorder="1" applyAlignment="1">
      <alignment horizontal="right" vertical="center"/>
    </xf>
    <xf numFmtId="0" fontId="22" fillId="0" borderId="0" xfId="6" applyFont="1"/>
    <xf numFmtId="0" fontId="22" fillId="0" borderId="0" xfId="9" applyFont="1" applyFill="1"/>
    <xf numFmtId="0" fontId="2" fillId="0" borderId="0" xfId="9" applyFont="1"/>
    <xf numFmtId="0" fontId="22" fillId="0" borderId="0" xfId="8" applyFont="1"/>
    <xf numFmtId="0" fontId="2" fillId="0" borderId="0" xfId="6" applyFont="1" applyFill="1" applyAlignment="1">
      <alignment horizontal="right" vertical="center"/>
    </xf>
    <xf numFmtId="0" fontId="12" fillId="0" borderId="0" xfId="1" applyFont="1" applyAlignment="1">
      <alignment vertical="center"/>
    </xf>
    <xf numFmtId="3" fontId="2" fillId="0" borderId="6" xfId="1" applyNumberFormat="1" applyFont="1" applyFill="1" applyBorder="1" applyAlignment="1">
      <alignment vertical="center" wrapText="1"/>
    </xf>
    <xf numFmtId="1" fontId="5" fillId="0" borderId="6" xfId="1" applyNumberFormat="1" applyFont="1" applyFill="1" applyBorder="1" applyAlignment="1" applyProtection="1">
      <alignment horizontal="center" vertical="center" wrapText="1"/>
      <protection locked="0"/>
    </xf>
    <xf numFmtId="3" fontId="6" fillId="0" borderId="6" xfId="1" applyNumberFormat="1" applyFont="1" applyFill="1" applyBorder="1" applyAlignment="1" applyProtection="1">
      <alignment vertical="center" wrapText="1"/>
      <protection locked="0"/>
    </xf>
    <xf numFmtId="0" fontId="2" fillId="0" borderId="0" xfId="1" applyFont="1" applyFill="1" applyBorder="1" applyAlignment="1" applyProtection="1">
      <alignment horizontal="right" vertical="center" wrapText="1"/>
      <protection locked="0"/>
    </xf>
    <xf numFmtId="1" fontId="2" fillId="0" borderId="0" xfId="1" applyNumberFormat="1" applyFont="1" applyFill="1" applyBorder="1" applyAlignment="1" applyProtection="1">
      <alignment vertical="center" wrapText="1"/>
      <protection locked="0"/>
    </xf>
    <xf numFmtId="3" fontId="2" fillId="0" borderId="18" xfId="1" applyNumberFormat="1" applyFont="1" applyFill="1" applyBorder="1" applyAlignment="1">
      <alignment vertical="center" wrapText="1"/>
    </xf>
    <xf numFmtId="1" fontId="5" fillId="0" borderId="6" xfId="7" applyNumberFormat="1" applyFont="1" applyFill="1" applyBorder="1" applyAlignment="1" applyProtection="1">
      <alignment horizontal="center" vertical="center" wrapText="1"/>
      <protection locked="0"/>
    </xf>
    <xf numFmtId="3" fontId="2" fillId="0" borderId="6" xfId="7" applyNumberFormat="1" applyFont="1" applyFill="1" applyBorder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horizontal="right" vertical="center" wrapText="1"/>
      <protection locked="0"/>
    </xf>
    <xf numFmtId="0" fontId="2" fillId="0" borderId="0" xfId="7" applyFont="1" applyFill="1" applyBorder="1" applyAlignment="1" applyProtection="1">
      <alignment horizontal="left" vertical="center" wrapText="1"/>
      <protection locked="0"/>
    </xf>
    <xf numFmtId="1" fontId="2" fillId="0" borderId="0" xfId="7" applyNumberFormat="1" applyFont="1" applyFill="1" applyBorder="1" applyAlignment="1" applyProtection="1">
      <alignment vertical="center" wrapText="1"/>
      <protection locked="0"/>
    </xf>
    <xf numFmtId="3" fontId="2" fillId="0" borderId="0" xfId="7" applyNumberFormat="1" applyFont="1" applyFill="1" applyBorder="1" applyAlignment="1" applyProtection="1">
      <alignment vertical="center" wrapText="1"/>
      <protection locked="0"/>
    </xf>
    <xf numFmtId="0" fontId="5" fillId="0" borderId="62" xfId="1" applyFont="1" applyFill="1" applyBorder="1" applyAlignment="1">
      <alignment horizontal="left" vertical="center"/>
    </xf>
    <xf numFmtId="3" fontId="23" fillId="0" borderId="62" xfId="1" applyNumberFormat="1" applyFont="1" applyFill="1" applyBorder="1" applyAlignment="1" applyProtection="1">
      <alignment vertical="center" wrapText="1"/>
      <protection locked="0"/>
    </xf>
    <xf numFmtId="3" fontId="5" fillId="0" borderId="6" xfId="1" applyNumberFormat="1" applyFont="1" applyFill="1" applyBorder="1" applyAlignment="1">
      <alignment horizontal="center" vertical="center" wrapText="1"/>
    </xf>
    <xf numFmtId="3" fontId="2" fillId="0" borderId="6" xfId="7" applyNumberFormat="1" applyFont="1" applyFill="1" applyBorder="1" applyAlignment="1" applyProtection="1">
      <alignment horizontal="left" vertical="top" wrapText="1"/>
      <protection locked="0"/>
    </xf>
    <xf numFmtId="3" fontId="6" fillId="0" borderId="18" xfId="7" applyNumberFormat="1" applyFont="1" applyFill="1" applyBorder="1" applyAlignment="1" applyProtection="1">
      <alignment horizontal="left" vertical="top" wrapText="1"/>
      <protection locked="0"/>
    </xf>
    <xf numFmtId="3" fontId="2" fillId="0" borderId="6" xfId="1" applyNumberFormat="1" applyFont="1" applyFill="1" applyBorder="1" applyAlignment="1">
      <alignment vertical="center"/>
    </xf>
    <xf numFmtId="3" fontId="5" fillId="0" borderId="6" xfId="1" applyNumberFormat="1" applyFont="1" applyFill="1" applyBorder="1" applyAlignment="1">
      <alignment vertical="center"/>
    </xf>
    <xf numFmtId="0" fontId="2" fillId="0" borderId="61" xfId="1" applyFont="1" applyFill="1" applyBorder="1" applyAlignment="1" applyProtection="1">
      <alignment horizontal="left" vertical="center" wrapText="1"/>
      <protection locked="0"/>
    </xf>
    <xf numFmtId="1" fontId="2" fillId="0" borderId="61" xfId="1" applyNumberFormat="1" applyFont="1" applyFill="1" applyBorder="1" applyAlignment="1" applyProtection="1">
      <alignment vertical="center" wrapText="1"/>
      <protection locked="0"/>
    </xf>
    <xf numFmtId="3" fontId="2" fillId="0" borderId="61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6" xfId="1" applyFont="1" applyFill="1" applyBorder="1" applyAlignment="1">
      <alignment vertical="center"/>
    </xf>
    <xf numFmtId="0" fontId="2" fillId="0" borderId="61" xfId="1" applyFont="1" applyFill="1" applyBorder="1" applyAlignment="1" applyProtection="1">
      <alignment horizontal="right" vertical="center" wrapText="1"/>
      <protection locked="0"/>
    </xf>
    <xf numFmtId="3" fontId="2" fillId="0" borderId="6" xfId="1" applyNumberFormat="1" applyFont="1" applyFill="1" applyBorder="1" applyAlignment="1" applyProtection="1">
      <alignment horizontal="left" vertical="top" wrapText="1"/>
      <protection locked="0"/>
    </xf>
    <xf numFmtId="0" fontId="2" fillId="0" borderId="61" xfId="1" applyFont="1" applyFill="1" applyBorder="1" applyAlignment="1">
      <alignment vertical="center" wrapText="1"/>
    </xf>
    <xf numFmtId="3" fontId="6" fillId="0" borderId="6" xfId="1" applyNumberFormat="1" applyFont="1" applyFill="1" applyBorder="1" applyAlignment="1">
      <alignment horizontal="left" vertical="top" wrapText="1"/>
    </xf>
    <xf numFmtId="3" fontId="2" fillId="0" borderId="6" xfId="1" applyNumberFormat="1" applyFont="1" applyFill="1" applyBorder="1"/>
    <xf numFmtId="3" fontId="2" fillId="0" borderId="6" xfId="1" applyNumberFormat="1" applyFont="1" applyFill="1" applyBorder="1" applyAlignment="1">
      <alignment wrapText="1"/>
    </xf>
    <xf numFmtId="1" fontId="5" fillId="0" borderId="0" xfId="1" applyNumberFormat="1" applyFont="1" applyFill="1" applyBorder="1" applyAlignment="1" applyProtection="1">
      <alignment vertical="center" wrapText="1"/>
      <protection locked="0"/>
    </xf>
    <xf numFmtId="3" fontId="2" fillId="0" borderId="94" xfId="1" applyNumberFormat="1" applyFont="1" applyFill="1" applyBorder="1" applyAlignment="1" applyProtection="1">
      <alignment vertical="center" wrapText="1"/>
      <protection locked="0"/>
    </xf>
    <xf numFmtId="3" fontId="2" fillId="0" borderId="6" xfId="1" applyNumberFormat="1" applyFont="1" applyFill="1" applyBorder="1" applyAlignment="1">
      <alignment horizontal="left" vertical="center" wrapText="1"/>
    </xf>
    <xf numFmtId="3" fontId="6" fillId="0" borderId="6" xfId="1" applyNumberFormat="1" applyFont="1" applyFill="1" applyBorder="1" applyAlignment="1">
      <alignment horizontal="left" vertical="center" wrapText="1"/>
    </xf>
    <xf numFmtId="3" fontId="5" fillId="0" borderId="18" xfId="1" applyNumberFormat="1" applyFont="1" applyFill="1" applyBorder="1" applyAlignment="1" applyProtection="1">
      <alignment vertical="center" wrapText="1"/>
      <protection locked="0"/>
    </xf>
    <xf numFmtId="0" fontId="2" fillId="0" borderId="0" xfId="1" applyFont="1" applyFill="1" applyBorder="1" applyAlignment="1" applyProtection="1">
      <alignment horizontal="center" vertical="center"/>
      <protection locked="0"/>
    </xf>
    <xf numFmtId="0" fontId="2" fillId="0" borderId="61" xfId="1" applyFont="1" applyFill="1" applyBorder="1" applyAlignment="1" applyProtection="1">
      <alignment horizontal="center" vertical="top" wrapText="1"/>
      <protection locked="0"/>
    </xf>
    <xf numFmtId="0" fontId="2" fillId="0" borderId="61" xfId="1" applyFont="1" applyFill="1" applyBorder="1" applyAlignment="1" applyProtection="1">
      <alignment horizontal="left" vertical="top" wrapText="1"/>
      <protection locked="0"/>
    </xf>
    <xf numFmtId="1" fontId="2" fillId="0" borderId="61" xfId="1" applyNumberFormat="1" applyFont="1" applyFill="1" applyBorder="1" applyAlignment="1" applyProtection="1">
      <alignment wrapText="1"/>
      <protection locked="0"/>
    </xf>
    <xf numFmtId="0" fontId="5" fillId="0" borderId="62" xfId="1" applyFont="1" applyFill="1" applyBorder="1" applyAlignment="1">
      <alignment horizontal="left"/>
    </xf>
    <xf numFmtId="1" fontId="5" fillId="0" borderId="6" xfId="1" applyNumberFormat="1" applyFont="1" applyFill="1" applyBorder="1" applyAlignment="1" applyProtection="1">
      <alignment vertical="center" wrapText="1"/>
      <protection locked="0"/>
    </xf>
    <xf numFmtId="3" fontId="6" fillId="0" borderId="18" xfId="7" applyNumberFormat="1" applyFont="1" applyFill="1" applyBorder="1" applyAlignment="1" applyProtection="1">
      <alignment vertical="center" wrapText="1"/>
      <protection locked="0"/>
    </xf>
    <xf numFmtId="3" fontId="6" fillId="0" borderId="49" xfId="7" applyNumberFormat="1" applyFont="1" applyFill="1" applyBorder="1" applyAlignment="1" applyProtection="1">
      <alignment vertical="center" wrapText="1"/>
      <protection locked="0"/>
    </xf>
    <xf numFmtId="0" fontId="14" fillId="0" borderId="0" xfId="1" applyFont="1" applyAlignment="1">
      <alignment vertical="center"/>
    </xf>
    <xf numFmtId="0" fontId="14" fillId="0" borderId="0" xfId="1" applyFont="1" applyFill="1" applyAlignment="1">
      <alignment vertical="center"/>
    </xf>
    <xf numFmtId="0" fontId="14" fillId="0" borderId="0" xfId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 applyProtection="1">
      <alignment vertical="center"/>
      <protection locked="0"/>
    </xf>
    <xf numFmtId="49" fontId="2" fillId="2" borderId="7" xfId="1" applyNumberFormat="1" applyFont="1" applyFill="1" applyBorder="1" applyAlignment="1" applyProtection="1">
      <alignment horizontal="center" vertical="center"/>
      <protection locked="0"/>
    </xf>
    <xf numFmtId="49" fontId="2" fillId="2" borderId="8" xfId="1" applyNumberFormat="1" applyFont="1" applyFill="1" applyBorder="1" applyAlignment="1" applyProtection="1">
      <alignment horizontal="center" vertical="center"/>
      <protection locked="0"/>
    </xf>
    <xf numFmtId="49" fontId="3" fillId="2" borderId="2" xfId="1" applyNumberFormat="1" applyFont="1" applyFill="1" applyBorder="1" applyAlignment="1" applyProtection="1">
      <alignment horizontal="center" vertical="center"/>
    </xf>
    <xf numFmtId="49" fontId="3" fillId="2" borderId="3" xfId="1" applyNumberFormat="1" applyFont="1" applyFill="1" applyBorder="1" applyAlignment="1" applyProtection="1">
      <alignment horizontal="center" vertical="center"/>
    </xf>
    <xf numFmtId="49" fontId="3" fillId="2" borderId="4" xfId="1" applyNumberFormat="1" applyFont="1" applyFill="1" applyBorder="1" applyAlignment="1" applyProtection="1">
      <alignment horizontal="center" vertical="center"/>
    </xf>
    <xf numFmtId="49" fontId="5" fillId="2" borderId="7" xfId="1" applyNumberFormat="1" applyFont="1" applyFill="1" applyBorder="1" applyAlignment="1" applyProtection="1">
      <alignment horizontal="center" vertical="center" wrapText="1"/>
      <protection locked="0"/>
    </xf>
    <xf numFmtId="49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1" applyFont="1" applyBorder="1" applyAlignment="1" applyProtection="1">
      <alignment horizontal="center" vertical="center"/>
      <protection locked="0"/>
    </xf>
    <xf numFmtId="0" fontId="2" fillId="0" borderId="8" xfId="1" applyFont="1" applyBorder="1" applyAlignment="1" applyProtection="1">
      <alignment horizontal="center" vertical="center"/>
      <protection locked="0"/>
    </xf>
    <xf numFmtId="49" fontId="2" fillId="2" borderId="11" xfId="1" applyNumberFormat="1" applyFont="1" applyFill="1" applyBorder="1" applyAlignment="1" applyProtection="1">
      <alignment horizontal="center" vertical="center"/>
      <protection locked="0"/>
    </xf>
    <xf numFmtId="49" fontId="2" fillId="2" borderId="12" xfId="1" applyNumberFormat="1" applyFont="1" applyFill="1" applyBorder="1" applyAlignment="1" applyProtection="1">
      <alignment horizontal="center" vertical="center"/>
      <protection locked="0"/>
    </xf>
    <xf numFmtId="49" fontId="2" fillId="0" borderId="13" xfId="1" applyNumberFormat="1" applyFont="1" applyFill="1" applyBorder="1" applyAlignment="1" applyProtection="1">
      <alignment horizontal="center" vertical="center" textRotation="90" wrapText="1"/>
    </xf>
    <xf numFmtId="0" fontId="2" fillId="0" borderId="17" xfId="1" applyFont="1" applyFill="1" applyBorder="1" applyAlignment="1" applyProtection="1">
      <alignment horizontal="center" vertical="center" wrapText="1"/>
    </xf>
    <xf numFmtId="0" fontId="2" fillId="0" borderId="20" xfId="1" applyFont="1" applyFill="1" applyBorder="1" applyAlignment="1" applyProtection="1">
      <alignment horizontal="center" vertical="center" wrapText="1"/>
    </xf>
    <xf numFmtId="49" fontId="2" fillId="0" borderId="13" xfId="1" applyNumberFormat="1" applyFont="1" applyFill="1" applyBorder="1" applyAlignment="1" applyProtection="1">
      <alignment horizontal="center" vertical="center" wrapText="1"/>
    </xf>
    <xf numFmtId="49" fontId="2" fillId="0" borderId="17" xfId="1" applyNumberFormat="1" applyFont="1" applyFill="1" applyBorder="1" applyAlignment="1" applyProtection="1">
      <alignment horizontal="center" vertical="center" wrapText="1"/>
    </xf>
    <xf numFmtId="49" fontId="2" fillId="0" borderId="14" xfId="1" applyNumberFormat="1" applyFont="1" applyFill="1" applyBorder="1" applyAlignment="1" applyProtection="1">
      <alignment horizontal="center" vertical="center"/>
    </xf>
    <xf numFmtId="49" fontId="2" fillId="0" borderId="15" xfId="1" applyNumberFormat="1" applyFont="1" applyFill="1" applyBorder="1" applyAlignment="1" applyProtection="1">
      <alignment horizontal="center" vertical="center"/>
    </xf>
    <xf numFmtId="49" fontId="2" fillId="0" borderId="16" xfId="1" applyNumberFormat="1" applyFont="1" applyFill="1" applyBorder="1" applyAlignment="1" applyProtection="1">
      <alignment horizontal="center" vertical="center"/>
    </xf>
    <xf numFmtId="0" fontId="2" fillId="0" borderId="17" xfId="1" applyFont="1" applyFill="1" applyBorder="1" applyAlignment="1" applyProtection="1">
      <alignment horizontal="center" vertical="center" textRotation="90"/>
    </xf>
    <xf numFmtId="0" fontId="2" fillId="0" borderId="20" xfId="1" applyFont="1" applyFill="1" applyBorder="1" applyAlignment="1" applyProtection="1">
      <alignment horizontal="center" vertical="center" textRotation="90"/>
    </xf>
    <xf numFmtId="0" fontId="2" fillId="0" borderId="89" xfId="1" applyFont="1" applyFill="1" applyBorder="1" applyAlignment="1" applyProtection="1">
      <alignment horizontal="center" vertical="center" textRotation="90" wrapText="1"/>
    </xf>
    <xf numFmtId="0" fontId="2" fillId="0" borderId="87" xfId="1" applyFont="1" applyFill="1" applyBorder="1" applyAlignment="1" applyProtection="1">
      <alignment horizontal="center" vertical="center" textRotation="90" wrapText="1"/>
    </xf>
    <xf numFmtId="0" fontId="2" fillId="0" borderId="21" xfId="1" applyFont="1" applyFill="1" applyBorder="1" applyAlignment="1" applyProtection="1">
      <alignment horizontal="center" vertical="center" textRotation="90" wrapText="1"/>
    </xf>
    <xf numFmtId="0" fontId="2" fillId="0" borderId="22" xfId="1" applyFont="1" applyFill="1" applyBorder="1" applyAlignment="1" applyProtection="1">
      <alignment horizontal="center" vertical="center" textRotation="90" wrapText="1"/>
    </xf>
    <xf numFmtId="0" fontId="2" fillId="0" borderId="66" xfId="1" applyFont="1" applyFill="1" applyBorder="1" applyAlignment="1" applyProtection="1">
      <alignment horizontal="center" vertical="center" textRotation="90"/>
    </xf>
    <xf numFmtId="0" fontId="2" fillId="0" borderId="119" xfId="1" applyFont="1" applyFill="1" applyBorder="1" applyAlignment="1" applyProtection="1">
      <alignment horizontal="center" vertical="center" textRotation="90"/>
    </xf>
    <xf numFmtId="0" fontId="2" fillId="0" borderId="89" xfId="1" applyNumberFormat="1" applyFont="1" applyFill="1" applyBorder="1" applyAlignment="1" applyProtection="1">
      <alignment horizontal="center" vertical="center" textRotation="90" wrapText="1"/>
    </xf>
    <xf numFmtId="0" fontId="2" fillId="0" borderId="82" xfId="1" applyNumberFormat="1" applyFont="1" applyFill="1" applyBorder="1" applyAlignment="1" applyProtection="1">
      <alignment horizontal="center" vertical="center" textRotation="90" wrapText="1"/>
    </xf>
    <xf numFmtId="0" fontId="2" fillId="0" borderId="67" xfId="1" applyFont="1" applyFill="1" applyBorder="1" applyAlignment="1" applyProtection="1">
      <alignment horizontal="center" vertical="center" textRotation="90" wrapText="1"/>
    </xf>
    <xf numFmtId="0" fontId="2" fillId="0" borderId="34" xfId="1" applyFont="1" applyFill="1" applyBorder="1" applyAlignment="1" applyProtection="1">
      <alignment horizontal="center" vertical="center" textRotation="90" wrapText="1"/>
    </xf>
    <xf numFmtId="0" fontId="2" fillId="0" borderId="67" xfId="1" applyFont="1" applyFill="1" applyBorder="1" applyAlignment="1" applyProtection="1">
      <alignment horizontal="center" vertical="center" wrapText="1"/>
    </xf>
    <xf numFmtId="0" fontId="2" fillId="0" borderId="34" xfId="1" applyFont="1" applyFill="1" applyBorder="1" applyAlignment="1" applyProtection="1">
      <alignment horizontal="center" vertical="center" wrapText="1"/>
    </xf>
    <xf numFmtId="0" fontId="2" fillId="0" borderId="66" xfId="1" applyFont="1" applyFill="1" applyBorder="1" applyAlignment="1" applyProtection="1">
      <alignment horizontal="center" vertical="center" textRotation="90" wrapText="1"/>
    </xf>
    <xf numFmtId="0" fontId="2" fillId="0" borderId="119" xfId="1" applyFont="1" applyFill="1" applyBorder="1" applyAlignment="1" applyProtection="1">
      <alignment horizontal="center" vertical="center" textRotation="90" wrapText="1"/>
    </xf>
    <xf numFmtId="0" fontId="2" fillId="0" borderId="59" xfId="1" applyFont="1" applyFill="1" applyBorder="1" applyAlignment="1" applyProtection="1">
      <alignment horizontal="center" vertical="center" textRotation="90" wrapText="1"/>
    </xf>
    <xf numFmtId="0" fontId="2" fillId="0" borderId="23" xfId="1" applyFont="1" applyFill="1" applyBorder="1" applyAlignment="1" applyProtection="1">
      <alignment horizontal="center" vertical="center" textRotation="90" wrapText="1"/>
    </xf>
    <xf numFmtId="0" fontId="2" fillId="0" borderId="18" xfId="1" applyFont="1" applyFill="1" applyBorder="1" applyAlignment="1" applyProtection="1">
      <alignment horizontal="center" vertical="center" textRotation="90" wrapText="1"/>
    </xf>
    <xf numFmtId="0" fontId="5" fillId="0" borderId="72" xfId="1" applyFont="1" applyFill="1" applyBorder="1" applyAlignment="1" applyProtection="1">
      <alignment horizontal="left" vertical="center"/>
    </xf>
    <xf numFmtId="0" fontId="5" fillId="0" borderId="73" xfId="1" applyFont="1" applyFill="1" applyBorder="1" applyAlignment="1" applyProtection="1">
      <alignment horizontal="left" vertical="center"/>
    </xf>
    <xf numFmtId="0" fontId="5" fillId="0" borderId="45" xfId="1" applyFont="1" applyFill="1" applyBorder="1" applyAlignment="1" applyProtection="1">
      <alignment horizontal="left" vertical="center"/>
    </xf>
    <xf numFmtId="0" fontId="5" fillId="0" borderId="69" xfId="1" applyFont="1" applyFill="1" applyBorder="1" applyAlignment="1" applyProtection="1">
      <alignment horizontal="left" vertical="center"/>
    </xf>
    <xf numFmtId="0" fontId="2" fillId="0" borderId="19" xfId="1" applyNumberFormat="1" applyFont="1" applyFill="1" applyBorder="1" applyAlignment="1" applyProtection="1">
      <alignment horizontal="center" vertical="center" textRotation="90" wrapText="1"/>
    </xf>
    <xf numFmtId="0" fontId="2" fillId="0" borderId="82" xfId="1" applyFont="1" applyFill="1" applyBorder="1" applyAlignment="1" applyProtection="1">
      <alignment horizontal="center" vertical="center" textRotation="90" wrapText="1"/>
    </xf>
    <xf numFmtId="0" fontId="2" fillId="0" borderId="96" xfId="1" applyFont="1" applyFill="1" applyBorder="1" applyAlignment="1" applyProtection="1">
      <alignment horizontal="center" vertical="center" textRotation="90" wrapText="1"/>
    </xf>
    <xf numFmtId="0" fontId="2" fillId="0" borderId="67" xfId="1" applyNumberFormat="1" applyFont="1" applyFill="1" applyBorder="1" applyAlignment="1" applyProtection="1">
      <alignment horizontal="center" vertical="center" textRotation="90" wrapText="1"/>
    </xf>
    <xf numFmtId="0" fontId="2" fillId="0" borderId="94" xfId="1" applyFont="1" applyFill="1" applyBorder="1" applyAlignment="1" applyProtection="1">
      <alignment horizontal="center" vertical="center" textRotation="90" wrapText="1"/>
    </xf>
    <xf numFmtId="0" fontId="2" fillId="0" borderId="1" xfId="1" applyFont="1" applyFill="1" applyBorder="1" applyAlignment="1" applyProtection="1">
      <alignment horizontal="center" vertical="center" textRotation="90"/>
    </xf>
    <xf numFmtId="0" fontId="2" fillId="0" borderId="23" xfId="1" applyFont="1" applyFill="1" applyBorder="1" applyAlignment="1" applyProtection="1">
      <alignment horizontal="center" vertical="center" textRotation="90"/>
    </xf>
    <xf numFmtId="0" fontId="2" fillId="0" borderId="108" xfId="1" applyFont="1" applyFill="1" applyBorder="1" applyAlignment="1" applyProtection="1">
      <alignment horizontal="center" vertical="center" textRotation="90" wrapText="1"/>
    </xf>
    <xf numFmtId="0" fontId="2" fillId="0" borderId="110" xfId="1" applyFont="1" applyFill="1" applyBorder="1" applyAlignment="1" applyProtection="1">
      <alignment horizontal="center" vertical="center" textRotation="90" wrapText="1"/>
    </xf>
    <xf numFmtId="0" fontId="2" fillId="0" borderId="60" xfId="1" applyFont="1" applyFill="1" applyBorder="1" applyAlignment="1" applyProtection="1">
      <alignment horizontal="center" vertical="center" textRotation="90"/>
    </xf>
    <xf numFmtId="0" fontId="2" fillId="0" borderId="86" xfId="1" applyNumberFormat="1" applyFont="1" applyFill="1" applyBorder="1" applyAlignment="1" applyProtection="1">
      <alignment horizontal="center" vertical="center" textRotation="90" wrapText="1"/>
    </xf>
    <xf numFmtId="0" fontId="2" fillId="0" borderId="94" xfId="1" applyNumberFormat="1" applyFont="1" applyFill="1" applyBorder="1" applyAlignment="1" applyProtection="1">
      <alignment horizontal="center" vertical="center" textRotation="90" wrapText="1"/>
    </xf>
    <xf numFmtId="0" fontId="2" fillId="0" borderId="17" xfId="1" applyNumberFormat="1" applyFont="1" applyFill="1" applyBorder="1" applyAlignment="1" applyProtection="1">
      <alignment horizontal="center" vertical="center" textRotation="90" wrapText="1"/>
    </xf>
    <xf numFmtId="0" fontId="2" fillId="0" borderId="0" xfId="1" applyFont="1" applyFill="1" applyBorder="1" applyAlignment="1" applyProtection="1">
      <alignment horizontal="center" vertical="center" textRotation="90" wrapText="1"/>
    </xf>
    <xf numFmtId="0" fontId="2" fillId="0" borderId="80" xfId="1" applyFont="1" applyFill="1" applyBorder="1" applyAlignment="1" applyProtection="1">
      <alignment horizontal="center" vertical="center" textRotation="90" wrapText="1"/>
    </xf>
    <xf numFmtId="0" fontId="2" fillId="0" borderId="0" xfId="1" applyNumberFormat="1" applyFont="1" applyFill="1" applyBorder="1" applyAlignment="1" applyProtection="1">
      <alignment horizontal="center" vertical="center" textRotation="90" wrapText="1"/>
    </xf>
    <xf numFmtId="0" fontId="2" fillId="0" borderId="17" xfId="1" applyFont="1" applyFill="1" applyBorder="1" applyAlignment="1" applyProtection="1">
      <alignment horizontal="center" vertical="center" textRotation="90" wrapText="1"/>
    </xf>
    <xf numFmtId="0" fontId="2" fillId="0" borderId="20" xfId="1" applyFont="1" applyFill="1" applyBorder="1" applyAlignment="1" applyProtection="1">
      <alignment horizontal="center" vertical="center" textRotation="90" wrapText="1"/>
    </xf>
    <xf numFmtId="0" fontId="2" fillId="0" borderId="18" xfId="1" applyFont="1" applyFill="1" applyBorder="1" applyAlignment="1">
      <alignment horizontal="center" vertical="center" wrapText="1"/>
    </xf>
    <xf numFmtId="0" fontId="2" fillId="0" borderId="49" xfId="1" applyFont="1" applyFill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18" xfId="1" applyFont="1" applyBorder="1" applyAlignment="1">
      <alignment horizontal="center" vertical="center" wrapText="1"/>
    </xf>
    <xf numFmtId="0" fontId="2" fillId="0" borderId="49" xfId="1" applyFont="1" applyBorder="1" applyAlignment="1">
      <alignment horizontal="center" vertical="center" wrapText="1"/>
    </xf>
    <xf numFmtId="0" fontId="2" fillId="0" borderId="6" xfId="1" applyFont="1" applyFill="1" applyBorder="1" applyAlignment="1">
      <alignment horizontal="center" vertical="center" wrapText="1"/>
    </xf>
    <xf numFmtId="0" fontId="5" fillId="0" borderId="106" xfId="4" applyFont="1" applyFill="1" applyBorder="1" applyAlignment="1">
      <alignment horizontal="right" wrapText="1"/>
    </xf>
    <xf numFmtId="0" fontId="5" fillId="0" borderId="7" xfId="4" applyFont="1" applyFill="1" applyBorder="1" applyAlignment="1">
      <alignment horizontal="right" wrapText="1"/>
    </xf>
    <xf numFmtId="0" fontId="5" fillId="0" borderId="58" xfId="4" applyFont="1" applyFill="1" applyBorder="1" applyAlignment="1">
      <alignment horizontal="right" wrapText="1"/>
    </xf>
    <xf numFmtId="0" fontId="2" fillId="0" borderId="106" xfId="4" applyFont="1" applyFill="1" applyBorder="1" applyAlignment="1" applyProtection="1">
      <alignment horizontal="left" vertical="center" wrapText="1"/>
      <protection locked="0"/>
    </xf>
    <xf numFmtId="0" fontId="2" fillId="0" borderId="58" xfId="4" applyFont="1" applyFill="1" applyBorder="1" applyAlignment="1" applyProtection="1">
      <alignment horizontal="left" vertical="center" wrapText="1"/>
      <protection locked="0"/>
    </xf>
    <xf numFmtId="0" fontId="2" fillId="0" borderId="106" xfId="1" applyFont="1" applyFill="1" applyBorder="1" applyAlignment="1" applyProtection="1">
      <alignment horizontal="left" vertical="center" wrapText="1"/>
      <protection locked="0"/>
    </xf>
    <xf numFmtId="0" fontId="2" fillId="0" borderId="58" xfId="1" applyFont="1" applyFill="1" applyBorder="1" applyAlignment="1" applyProtection="1">
      <alignment horizontal="left" vertical="center" wrapText="1"/>
      <protection locked="0"/>
    </xf>
    <xf numFmtId="0" fontId="2" fillId="0" borderId="0" xfId="1" applyFont="1" applyFill="1" applyAlignment="1">
      <alignment horizontal="left" vertical="center"/>
    </xf>
    <xf numFmtId="0" fontId="2" fillId="0" borderId="107" xfId="1" applyFont="1" applyFill="1" applyBorder="1" applyAlignment="1" applyProtection="1">
      <alignment horizontal="right" wrapText="1"/>
      <protection locked="0"/>
    </xf>
    <xf numFmtId="0" fontId="2" fillId="0" borderId="61" xfId="1" applyFont="1" applyFill="1" applyBorder="1" applyAlignment="1" applyProtection="1">
      <alignment horizontal="right" wrapText="1"/>
      <protection locked="0"/>
    </xf>
    <xf numFmtId="0" fontId="2" fillId="0" borderId="106" xfId="1" applyFont="1" applyFill="1" applyBorder="1" applyAlignment="1" applyProtection="1">
      <alignment horizontal="left"/>
      <protection locked="0"/>
    </xf>
    <xf numFmtId="0" fontId="2" fillId="0" borderId="58" xfId="1" applyFont="1" applyFill="1" applyBorder="1" applyAlignment="1" applyProtection="1">
      <alignment horizontal="left"/>
      <protection locked="0"/>
    </xf>
    <xf numFmtId="0" fontId="2" fillId="0" borderId="7" xfId="1" applyFont="1" applyFill="1" applyBorder="1" applyAlignment="1" applyProtection="1">
      <alignment horizontal="left" vertical="center" wrapText="1"/>
      <protection locked="0"/>
    </xf>
    <xf numFmtId="0" fontId="2" fillId="0" borderId="61" xfId="1" applyFont="1" applyFill="1" applyBorder="1" applyAlignment="1" applyProtection="1">
      <alignment horizontal="center" wrapText="1"/>
      <protection locked="0"/>
    </xf>
    <xf numFmtId="0" fontId="2" fillId="0" borderId="18" xfId="1" applyFont="1" applyFill="1" applyBorder="1" applyAlignment="1" applyProtection="1">
      <alignment horizontal="center" vertical="center" wrapText="1"/>
      <protection locked="0"/>
    </xf>
    <xf numFmtId="0" fontId="2" fillId="0" borderId="21" xfId="1" applyFont="1" applyFill="1" applyBorder="1" applyAlignment="1" applyProtection="1">
      <alignment horizontal="center" vertical="center" wrapText="1"/>
      <protection locked="0"/>
    </xf>
    <xf numFmtId="0" fontId="2" fillId="0" borderId="107" xfId="1" applyFont="1" applyFill="1" applyBorder="1" applyAlignment="1" applyProtection="1">
      <alignment horizontal="left" vertical="center" wrapText="1"/>
      <protection locked="0"/>
    </xf>
    <xf numFmtId="0" fontId="2" fillId="0" borderId="94" xfId="1" applyFont="1" applyFill="1" applyBorder="1" applyAlignment="1" applyProtection="1">
      <alignment horizontal="left" vertical="center" wrapText="1"/>
      <protection locked="0"/>
    </xf>
    <xf numFmtId="0" fontId="2" fillId="0" borderId="108" xfId="1" applyFont="1" applyFill="1" applyBorder="1" applyAlignment="1" applyProtection="1">
      <alignment horizontal="left" vertical="center" wrapText="1"/>
      <protection locked="0"/>
    </xf>
    <xf numFmtId="0" fontId="2" fillId="0" borderId="82" xfId="1" applyFont="1" applyFill="1" applyBorder="1" applyAlignment="1" applyProtection="1">
      <alignment horizontal="left" vertical="center" wrapText="1"/>
      <protection locked="0"/>
    </xf>
    <xf numFmtId="3" fontId="2" fillId="0" borderId="18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21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9" xfId="1" applyFont="1" applyFill="1" applyBorder="1" applyAlignment="1" applyProtection="1">
      <alignment horizontal="center" vertical="center" wrapText="1"/>
      <protection locked="0"/>
    </xf>
    <xf numFmtId="0" fontId="2" fillId="0" borderId="109" xfId="1" applyFont="1" applyFill="1" applyBorder="1" applyAlignment="1" applyProtection="1">
      <alignment horizontal="left" vertical="center" wrapText="1"/>
      <protection locked="0"/>
    </xf>
    <xf numFmtId="0" fontId="2" fillId="0" borderId="83" xfId="1" applyFont="1" applyFill="1" applyBorder="1" applyAlignment="1" applyProtection="1">
      <alignment horizontal="left" vertical="center" wrapText="1"/>
      <protection locked="0"/>
    </xf>
    <xf numFmtId="3" fontId="2" fillId="0" borderId="4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07" xfId="1" applyFont="1" applyFill="1" applyBorder="1" applyAlignment="1" applyProtection="1">
      <alignment horizontal="center" vertical="center" wrapText="1"/>
      <protection locked="0"/>
    </xf>
    <xf numFmtId="0" fontId="2" fillId="0" borderId="94" xfId="1" applyFont="1" applyFill="1" applyBorder="1" applyAlignment="1" applyProtection="1">
      <alignment horizontal="center" vertical="center" wrapText="1"/>
      <protection locked="0"/>
    </xf>
    <xf numFmtId="0" fontId="2" fillId="0" borderId="108" xfId="1" applyFont="1" applyFill="1" applyBorder="1" applyAlignment="1" applyProtection="1">
      <alignment horizontal="center" vertical="center" wrapText="1"/>
      <protection locked="0"/>
    </xf>
    <xf numFmtId="0" fontId="2" fillId="0" borderId="82" xfId="1" applyFont="1" applyFill="1" applyBorder="1" applyAlignment="1" applyProtection="1">
      <alignment horizontal="center" vertical="center" wrapText="1"/>
      <protection locked="0"/>
    </xf>
    <xf numFmtId="0" fontId="2" fillId="0" borderId="109" xfId="1" applyFont="1" applyFill="1" applyBorder="1" applyAlignment="1" applyProtection="1">
      <alignment horizontal="center" vertical="center" wrapText="1"/>
      <protection locked="0"/>
    </xf>
    <xf numFmtId="0" fontId="2" fillId="0" borderId="83" xfId="1" applyFont="1" applyFill="1" applyBorder="1" applyAlignment="1" applyProtection="1">
      <alignment horizontal="center" vertical="center" wrapText="1"/>
      <protection locked="0"/>
    </xf>
    <xf numFmtId="0" fontId="5" fillId="0" borderId="106" xfId="1" applyFont="1" applyFill="1" applyBorder="1" applyAlignment="1">
      <alignment horizontal="right" wrapText="1"/>
    </xf>
    <xf numFmtId="0" fontId="5" fillId="0" borderId="7" xfId="1" applyFont="1" applyFill="1" applyBorder="1" applyAlignment="1">
      <alignment horizontal="right" wrapText="1"/>
    </xf>
    <xf numFmtId="0" fontId="5" fillId="0" borderId="58" xfId="1" applyFont="1" applyFill="1" applyBorder="1" applyAlignment="1">
      <alignment horizontal="right" wrapText="1"/>
    </xf>
    <xf numFmtId="0" fontId="2" fillId="0" borderId="0" xfId="1" applyFont="1" applyFill="1" applyAlignment="1">
      <alignment horizontal="left"/>
    </xf>
    <xf numFmtId="0" fontId="2" fillId="0" borderId="62" xfId="1" applyFont="1" applyFill="1" applyBorder="1" applyAlignment="1">
      <alignment horizontal="left"/>
    </xf>
    <xf numFmtId="49" fontId="5" fillId="0" borderId="62" xfId="1" applyNumberFormat="1" applyFont="1" applyFill="1" applyBorder="1" applyAlignment="1">
      <alignment horizontal="left"/>
    </xf>
    <xf numFmtId="0" fontId="2" fillId="0" borderId="106" xfId="1" applyFont="1" applyFill="1" applyBorder="1" applyAlignment="1" applyProtection="1">
      <alignment horizontal="left" wrapText="1"/>
      <protection locked="0"/>
    </xf>
    <xf numFmtId="0" fontId="2" fillId="0" borderId="58" xfId="1" applyFont="1" applyFill="1" applyBorder="1" applyAlignment="1" applyProtection="1">
      <alignment horizontal="left" wrapText="1"/>
      <protection locked="0"/>
    </xf>
    <xf numFmtId="0" fontId="2" fillId="0" borderId="18" xfId="1" applyFont="1" applyFill="1" applyBorder="1" applyAlignment="1" applyProtection="1">
      <alignment horizontal="center" vertical="center"/>
      <protection locked="0"/>
    </xf>
    <xf numFmtId="0" fontId="2" fillId="0" borderId="21" xfId="1" applyFont="1" applyFill="1" applyBorder="1" applyAlignment="1" applyProtection="1">
      <alignment horizontal="center" vertical="center"/>
      <protection locked="0"/>
    </xf>
    <xf numFmtId="0" fontId="2" fillId="0" borderId="107" xfId="1" applyFont="1" applyFill="1" applyBorder="1" applyAlignment="1" applyProtection="1">
      <alignment vertical="center" wrapText="1"/>
      <protection locked="0"/>
    </xf>
    <xf numFmtId="0" fontId="2" fillId="0" borderId="94" xfId="1" applyFont="1" applyFill="1" applyBorder="1" applyAlignment="1" applyProtection="1">
      <alignment vertical="center" wrapText="1"/>
      <protection locked="0"/>
    </xf>
    <xf numFmtId="0" fontId="2" fillId="0" borderId="108" xfId="1" applyFont="1" applyFill="1" applyBorder="1" applyAlignment="1" applyProtection="1">
      <alignment vertical="center" wrapText="1"/>
      <protection locked="0"/>
    </xf>
    <xf numFmtId="0" fontId="2" fillId="0" borderId="82" xfId="1" applyFont="1" applyFill="1" applyBorder="1" applyAlignment="1" applyProtection="1">
      <alignment vertical="center" wrapText="1"/>
      <protection locked="0"/>
    </xf>
    <xf numFmtId="3" fontId="2" fillId="0" borderId="18" xfId="1" applyNumberFormat="1" applyFont="1" applyFill="1" applyBorder="1" applyAlignment="1" applyProtection="1">
      <alignment horizontal="center" vertical="center"/>
      <protection locked="0"/>
    </xf>
    <xf numFmtId="3" fontId="2" fillId="0" borderId="49" xfId="1" applyNumberFormat="1" applyFont="1" applyFill="1" applyBorder="1" applyAlignment="1" applyProtection="1">
      <alignment horizontal="center" vertical="center"/>
      <protection locked="0"/>
    </xf>
    <xf numFmtId="0" fontId="2" fillId="0" borderId="106" xfId="1" applyFont="1" applyFill="1" applyBorder="1" applyAlignment="1" applyProtection="1">
      <alignment vertical="center" wrapText="1"/>
      <protection locked="0"/>
    </xf>
    <xf numFmtId="0" fontId="2" fillId="0" borderId="58" xfId="1" applyFont="1" applyFill="1" applyBorder="1" applyAlignment="1" applyProtection="1">
      <alignment vertical="center" wrapText="1"/>
      <protection locked="0"/>
    </xf>
    <xf numFmtId="0" fontId="2" fillId="0" borderId="49" xfId="1" applyFont="1" applyFill="1" applyBorder="1" applyAlignment="1" applyProtection="1">
      <alignment horizontal="center" vertical="center"/>
      <protection locked="0"/>
    </xf>
    <xf numFmtId="0" fontId="2" fillId="0" borderId="107" xfId="1" applyFont="1" applyFill="1" applyBorder="1" applyAlignment="1" applyProtection="1">
      <alignment vertical="center"/>
      <protection locked="0"/>
    </xf>
    <xf numFmtId="0" fontId="2" fillId="0" borderId="94" xfId="1" applyFont="1" applyFill="1" applyBorder="1" applyAlignment="1" applyProtection="1">
      <alignment vertical="center"/>
      <protection locked="0"/>
    </xf>
    <xf numFmtId="0" fontId="2" fillId="0" borderId="109" xfId="1" applyFont="1" applyFill="1" applyBorder="1" applyAlignment="1" applyProtection="1">
      <alignment vertical="center"/>
      <protection locked="0"/>
    </xf>
    <xf numFmtId="0" fontId="2" fillId="0" borderId="83" xfId="1" applyFont="1" applyFill="1" applyBorder="1" applyAlignment="1" applyProtection="1">
      <alignment vertical="center"/>
      <protection locked="0"/>
    </xf>
    <xf numFmtId="0" fontId="2" fillId="0" borderId="109" xfId="1" applyFont="1" applyFill="1" applyBorder="1" applyAlignment="1" applyProtection="1">
      <alignment vertical="center" wrapText="1"/>
      <protection locked="0"/>
    </xf>
    <xf numFmtId="0" fontId="2" fillId="0" borderId="83" xfId="1" applyFont="1" applyFill="1" applyBorder="1" applyAlignment="1" applyProtection="1">
      <alignment vertical="center" wrapText="1"/>
      <protection locked="0"/>
    </xf>
    <xf numFmtId="3" fontId="2" fillId="0" borderId="21" xfId="1" applyNumberFormat="1" applyFont="1" applyFill="1" applyBorder="1" applyAlignment="1" applyProtection="1">
      <alignment horizontal="center" vertical="center"/>
      <protection locked="0"/>
    </xf>
    <xf numFmtId="0" fontId="5" fillId="0" borderId="106" xfId="1" applyFont="1" applyFill="1" applyBorder="1" applyAlignment="1" applyProtection="1">
      <alignment horizontal="left" vertical="center" wrapText="1"/>
      <protection locked="0"/>
    </xf>
    <xf numFmtId="0" fontId="5" fillId="0" borderId="58" xfId="1" applyFont="1" applyFill="1" applyBorder="1" applyAlignment="1" applyProtection="1">
      <alignment horizontal="left" vertical="center" wrapText="1"/>
      <protection locked="0"/>
    </xf>
    <xf numFmtId="0" fontId="5" fillId="0" borderId="106" xfId="1" applyFont="1" applyFill="1" applyBorder="1" applyAlignment="1" applyProtection="1">
      <alignment vertical="center" wrapText="1"/>
      <protection locked="0"/>
    </xf>
    <xf numFmtId="0" fontId="5" fillId="0" borderId="58" xfId="1" applyFont="1" applyFill="1" applyBorder="1" applyAlignment="1" applyProtection="1">
      <alignment vertical="center" wrapText="1"/>
      <protection locked="0"/>
    </xf>
    <xf numFmtId="3" fontId="14" fillId="0" borderId="18" xfId="1" applyNumberFormat="1" applyFont="1" applyFill="1" applyBorder="1" applyAlignment="1" applyProtection="1">
      <alignment horizontal="center" vertical="center" wrapText="1"/>
      <protection locked="0"/>
    </xf>
    <xf numFmtId="3" fontId="14" fillId="0" borderId="21" xfId="1" applyNumberFormat="1" applyFont="1" applyFill="1" applyBorder="1" applyAlignment="1" applyProtection="1">
      <alignment horizontal="center" vertical="center" wrapText="1"/>
      <protection locked="0"/>
    </xf>
    <xf numFmtId="3" fontId="14" fillId="0" borderId="4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" applyFont="1" applyAlignment="1">
      <alignment horizontal="left"/>
    </xf>
    <xf numFmtId="0" fontId="10" fillId="0" borderId="0" xfId="1" applyFont="1" applyAlignment="1">
      <alignment horizontal="center"/>
    </xf>
    <xf numFmtId="0" fontId="12" fillId="0" borderId="0" xfId="1" applyFont="1" applyAlignment="1">
      <alignment horizontal="left"/>
    </xf>
    <xf numFmtId="0" fontId="12" fillId="0" borderId="0" xfId="1" applyFont="1" applyFill="1" applyAlignment="1">
      <alignment horizontal="left" vertical="center"/>
    </xf>
    <xf numFmtId="0" fontId="10" fillId="0" borderId="0" xfId="1" applyFont="1" applyFill="1" applyAlignment="1">
      <alignment horizontal="center" vertical="center"/>
    </xf>
    <xf numFmtId="49" fontId="5" fillId="0" borderId="0" xfId="1" applyNumberFormat="1" applyFont="1" applyFill="1" applyAlignment="1">
      <alignment horizontal="left" vertical="center"/>
    </xf>
    <xf numFmtId="0" fontId="5" fillId="0" borderId="106" xfId="1" applyFont="1" applyFill="1" applyBorder="1" applyAlignment="1">
      <alignment horizontal="right" vertical="center" wrapText="1"/>
    </xf>
    <xf numFmtId="0" fontId="5" fillId="0" borderId="7" xfId="1" applyFont="1" applyFill="1" applyBorder="1" applyAlignment="1">
      <alignment horizontal="right" vertical="center" wrapText="1"/>
    </xf>
    <xf numFmtId="0" fontId="5" fillId="0" borderId="58" xfId="1" applyFont="1" applyFill="1" applyBorder="1" applyAlignment="1">
      <alignment horizontal="right" vertical="center" wrapText="1"/>
    </xf>
    <xf numFmtId="3" fontId="2" fillId="0" borderId="18" xfId="0" applyNumberFormat="1" applyFont="1" applyFill="1" applyBorder="1" applyAlignment="1" applyProtection="1">
      <alignment horizontal="center" vertical="center" wrapText="1"/>
      <protection locked="0"/>
    </xf>
    <xf numFmtId="3" fontId="2" fillId="0" borderId="21" xfId="0" applyNumberFormat="1" applyFont="1" applyFill="1" applyBorder="1" applyAlignment="1" applyProtection="1">
      <alignment horizontal="center" vertical="center" wrapText="1"/>
      <protection locked="0"/>
    </xf>
    <xf numFmtId="3" fontId="2" fillId="0" borderId="4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Alignment="1">
      <alignment horizontal="left" vertical="center"/>
    </xf>
    <xf numFmtId="3" fontId="5" fillId="0" borderId="0" xfId="1" applyNumberFormat="1" applyFont="1" applyFill="1" applyAlignment="1">
      <alignment horizontal="left" vertical="center"/>
    </xf>
    <xf numFmtId="0" fontId="5" fillId="0" borderId="0" xfId="1" applyFont="1" applyFill="1" applyAlignment="1">
      <alignment horizontal="left" vertical="center"/>
    </xf>
    <xf numFmtId="0" fontId="2" fillId="0" borderId="106" xfId="1" applyFont="1" applyFill="1" applyBorder="1" applyAlignment="1" applyProtection="1">
      <alignment horizontal="left" vertical="center"/>
      <protection locked="0"/>
    </xf>
    <xf numFmtId="0" fontId="2" fillId="0" borderId="58" xfId="1" applyFont="1" applyFill="1" applyBorder="1" applyAlignment="1" applyProtection="1">
      <alignment horizontal="left" vertical="center"/>
      <protection locked="0"/>
    </xf>
    <xf numFmtId="49" fontId="2" fillId="0" borderId="18" xfId="1" applyNumberFormat="1" applyFont="1" applyFill="1" applyBorder="1" applyAlignment="1" applyProtection="1">
      <alignment horizontal="center" vertical="center" wrapText="1"/>
      <protection locked="0"/>
    </xf>
    <xf numFmtId="49" fontId="2" fillId="0" borderId="21" xfId="1" applyNumberFormat="1" applyFont="1" applyFill="1" applyBorder="1" applyAlignment="1" applyProtection="1">
      <alignment horizontal="center" vertical="center" wrapText="1"/>
      <protection locked="0"/>
    </xf>
    <xf numFmtId="49" fontId="2" fillId="0" borderId="4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" applyFont="1" applyFill="1" applyAlignment="1">
      <alignment horizontal="left" vertical="center" wrapText="1"/>
    </xf>
    <xf numFmtId="0" fontId="20" fillId="0" borderId="0" xfId="1" applyFont="1" applyFill="1" applyAlignment="1">
      <alignment horizontal="center" vertical="center" wrapText="1"/>
    </xf>
    <xf numFmtId="0" fontId="19" fillId="0" borderId="0" xfId="7" applyFont="1" applyAlignment="1">
      <alignment horizontal="left" wrapText="1"/>
    </xf>
    <xf numFmtId="0" fontId="2" fillId="0" borderId="0" xfId="1" applyFont="1" applyAlignment="1">
      <alignment horizontal="left" vertical="center"/>
    </xf>
    <xf numFmtId="0" fontId="2" fillId="0" borderId="0" xfId="1" applyFont="1" applyFill="1" applyBorder="1" applyAlignment="1">
      <alignment horizontal="left" vertical="center"/>
    </xf>
    <xf numFmtId="0" fontId="10" fillId="0" borderId="0" xfId="4" applyFont="1" applyBorder="1" applyAlignment="1">
      <alignment horizontal="center" vertical="center"/>
    </xf>
    <xf numFmtId="0" fontId="2" fillId="0" borderId="0" xfId="4" applyFont="1" applyBorder="1" applyAlignment="1">
      <alignment horizontal="left" vertical="center"/>
    </xf>
    <xf numFmtId="0" fontId="2" fillId="0" borderId="18" xfId="4" applyFont="1" applyBorder="1" applyAlignment="1">
      <alignment horizontal="center" vertical="center" wrapText="1"/>
    </xf>
    <xf numFmtId="0" fontId="2" fillId="0" borderId="49" xfId="4" applyFont="1" applyBorder="1" applyAlignment="1">
      <alignment horizontal="center" vertical="center" wrapText="1"/>
    </xf>
    <xf numFmtId="0" fontId="2" fillId="0" borderId="106" xfId="4" applyFont="1" applyBorder="1" applyAlignment="1">
      <alignment horizontal="center" vertical="center" wrapText="1"/>
    </xf>
    <xf numFmtId="0" fontId="2" fillId="0" borderId="58" xfId="4" applyFont="1" applyBorder="1" applyAlignment="1">
      <alignment horizontal="center" vertical="center" wrapText="1"/>
    </xf>
    <xf numFmtId="0" fontId="2" fillId="0" borderId="0" xfId="4" applyFont="1" applyBorder="1" applyAlignment="1">
      <alignment horizontal="left" vertical="center" wrapText="1"/>
    </xf>
    <xf numFmtId="0" fontId="5" fillId="0" borderId="109" xfId="4" applyFont="1" applyBorder="1" applyAlignment="1">
      <alignment horizontal="right" vertical="center" wrapText="1"/>
    </xf>
    <xf numFmtId="0" fontId="5" fillId="0" borderId="83" xfId="4" applyFont="1" applyBorder="1" applyAlignment="1">
      <alignment horizontal="right" vertical="center" wrapText="1"/>
    </xf>
    <xf numFmtId="3" fontId="2" fillId="0" borderId="18" xfId="4" applyNumberFormat="1" applyFont="1" applyFill="1" applyBorder="1" applyAlignment="1">
      <alignment horizontal="center" vertical="center" wrapText="1"/>
    </xf>
    <xf numFmtId="3" fontId="2" fillId="0" borderId="21" xfId="4" applyNumberFormat="1" applyFont="1" applyFill="1" applyBorder="1" applyAlignment="1">
      <alignment horizontal="center" vertical="center" wrapText="1"/>
    </xf>
    <xf numFmtId="3" fontId="2" fillId="0" borderId="49" xfId="4" applyNumberFormat="1" applyFont="1" applyFill="1" applyBorder="1" applyAlignment="1">
      <alignment horizontal="center" vertical="center" wrapText="1"/>
    </xf>
    <xf numFmtId="3" fontId="2" fillId="0" borderId="18" xfId="4" applyNumberFormat="1" applyFont="1" applyFill="1" applyBorder="1" applyAlignment="1" applyProtection="1">
      <alignment horizontal="center" vertical="center" wrapText="1"/>
      <protection locked="0"/>
    </xf>
    <xf numFmtId="3" fontId="2" fillId="0" borderId="49" xfId="4" applyNumberFormat="1" applyFont="1" applyFill="1" applyBorder="1" applyAlignment="1" applyProtection="1">
      <alignment horizontal="center" vertical="center" wrapText="1"/>
      <protection locked="0"/>
    </xf>
    <xf numFmtId="0" fontId="2" fillId="0" borderId="18" xfId="4" applyFont="1" applyFill="1" applyBorder="1" applyAlignment="1" applyProtection="1">
      <alignment horizontal="center" vertical="center" wrapText="1"/>
      <protection locked="0"/>
    </xf>
    <xf numFmtId="0" fontId="2" fillId="0" borderId="21" xfId="4" applyFont="1" applyFill="1" applyBorder="1" applyAlignment="1" applyProtection="1">
      <alignment horizontal="center" vertical="center" wrapText="1"/>
      <protection locked="0"/>
    </xf>
    <xf numFmtId="0" fontId="2" fillId="0" borderId="49" xfId="4" applyFont="1" applyFill="1" applyBorder="1" applyAlignment="1" applyProtection="1">
      <alignment horizontal="center" vertical="center" wrapText="1"/>
      <protection locked="0"/>
    </xf>
    <xf numFmtId="0" fontId="2" fillId="0" borderId="6" xfId="4" applyFont="1" applyFill="1" applyBorder="1" applyAlignment="1">
      <alignment horizontal="left" vertical="center" wrapText="1"/>
    </xf>
    <xf numFmtId="3" fontId="2" fillId="0" borderId="21" xfId="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4" applyFont="1" applyBorder="1" applyAlignment="1" applyProtection="1">
      <alignment horizontal="left" vertical="center" wrapText="1"/>
      <protection locked="0"/>
    </xf>
    <xf numFmtId="0" fontId="2" fillId="0" borderId="0" xfId="4" applyFont="1" applyBorder="1" applyAlignment="1">
      <alignment vertical="center" wrapText="1"/>
    </xf>
    <xf numFmtId="0" fontId="19" fillId="0" borderId="0" xfId="7" applyFont="1" applyAlignment="1">
      <alignment horizontal="left"/>
    </xf>
    <xf numFmtId="0" fontId="2" fillId="0" borderId="6" xfId="4" applyFont="1" applyFill="1" applyBorder="1" applyAlignment="1" applyProtection="1">
      <alignment horizontal="left" vertical="center" wrapText="1"/>
      <protection locked="0"/>
    </xf>
    <xf numFmtId="0" fontId="13" fillId="0" borderId="0" xfId="4" applyFont="1" applyFill="1" applyAlignment="1">
      <alignment horizontal="left" vertical="center" wrapText="1"/>
    </xf>
    <xf numFmtId="0" fontId="2" fillId="0" borderId="6" xfId="4" applyFont="1" applyFill="1" applyBorder="1" applyAlignment="1" applyProtection="1">
      <alignment horizontal="center" vertical="center" wrapText="1"/>
      <protection locked="0"/>
    </xf>
    <xf numFmtId="3" fontId="2" fillId="0" borderId="18" xfId="1" applyNumberFormat="1" applyFont="1" applyFill="1" applyBorder="1" applyAlignment="1">
      <alignment horizontal="center" vertical="center" wrapText="1"/>
    </xf>
    <xf numFmtId="3" fontId="2" fillId="0" borderId="21" xfId="1" applyNumberFormat="1" applyFont="1" applyFill="1" applyBorder="1" applyAlignment="1">
      <alignment horizontal="center" vertical="center" wrapText="1"/>
    </xf>
    <xf numFmtId="3" fontId="2" fillId="0" borderId="49" xfId="1" applyNumberFormat="1" applyFont="1" applyFill="1" applyBorder="1" applyAlignment="1">
      <alignment horizontal="center" vertical="center" wrapText="1"/>
    </xf>
    <xf numFmtId="0" fontId="2" fillId="0" borderId="6" xfId="1" applyFont="1" applyFill="1" applyBorder="1" applyAlignment="1" applyProtection="1">
      <alignment horizontal="left" vertical="center" wrapText="1"/>
      <protection locked="0"/>
    </xf>
    <xf numFmtId="0" fontId="5" fillId="0" borderId="6" xfId="4" applyFont="1" applyFill="1" applyBorder="1" applyAlignment="1">
      <alignment horizontal="right" vertical="center" wrapText="1"/>
    </xf>
    <xf numFmtId="0" fontId="2" fillId="0" borderId="0" xfId="4" applyFont="1" applyFill="1" applyBorder="1" applyAlignment="1">
      <alignment horizontal="left" vertical="center"/>
    </xf>
    <xf numFmtId="49" fontId="5" fillId="0" borderId="0" xfId="4" applyNumberFormat="1" applyFont="1" applyFill="1" applyBorder="1" applyAlignment="1">
      <alignment horizontal="left" vertical="center"/>
    </xf>
    <xf numFmtId="0" fontId="5" fillId="0" borderId="106" xfId="4" applyFont="1" applyFill="1" applyBorder="1" applyAlignment="1">
      <alignment horizontal="right" vertical="center" wrapText="1"/>
    </xf>
    <xf numFmtId="0" fontId="5" fillId="0" borderId="7" xfId="4" applyFont="1" applyFill="1" applyBorder="1" applyAlignment="1">
      <alignment horizontal="right" vertical="center" wrapText="1"/>
    </xf>
    <xf numFmtId="0" fontId="5" fillId="0" borderId="58" xfId="4" applyFont="1" applyFill="1" applyBorder="1" applyAlignment="1">
      <alignment horizontal="right" vertical="center" wrapText="1"/>
    </xf>
    <xf numFmtId="0" fontId="2" fillId="0" borderId="107" xfId="4" applyFont="1" applyFill="1" applyBorder="1" applyAlignment="1" applyProtection="1">
      <alignment horizontal="left" vertical="center" wrapText="1"/>
      <protection locked="0"/>
    </xf>
    <xf numFmtId="0" fontId="2" fillId="0" borderId="94" xfId="4" applyFont="1" applyFill="1" applyBorder="1" applyAlignment="1" applyProtection="1">
      <alignment horizontal="left" vertical="center" wrapText="1"/>
      <protection locked="0"/>
    </xf>
    <xf numFmtId="0" fontId="2" fillId="0" borderId="108" xfId="4" applyFont="1" applyFill="1" applyBorder="1" applyAlignment="1" applyProtection="1">
      <alignment horizontal="left" vertical="center" wrapText="1"/>
      <protection locked="0"/>
    </xf>
    <xf numFmtId="0" fontId="2" fillId="0" borderId="82" xfId="4" applyFont="1" applyFill="1" applyBorder="1" applyAlignment="1" applyProtection="1">
      <alignment horizontal="left" vertical="center" wrapText="1"/>
      <protection locked="0"/>
    </xf>
    <xf numFmtId="0" fontId="2" fillId="0" borderId="109" xfId="4" applyFont="1" applyFill="1" applyBorder="1" applyAlignment="1" applyProtection="1">
      <alignment horizontal="left" vertical="center" wrapText="1"/>
      <protection locked="0"/>
    </xf>
    <xf numFmtId="0" fontId="2" fillId="0" borderId="83" xfId="4" applyFont="1" applyFill="1" applyBorder="1" applyAlignment="1" applyProtection="1">
      <alignment horizontal="left" vertical="center" wrapText="1"/>
      <protection locked="0"/>
    </xf>
    <xf numFmtId="0" fontId="2" fillId="0" borderId="0" xfId="4" applyFont="1" applyFill="1" applyAlignment="1">
      <alignment horizontal="left" vertical="center"/>
    </xf>
    <xf numFmtId="49" fontId="5" fillId="0" borderId="0" xfId="4" applyNumberFormat="1" applyFont="1" applyFill="1" applyAlignment="1">
      <alignment horizontal="left" vertical="center"/>
    </xf>
    <xf numFmtId="0" fontId="12" fillId="0" borderId="0" xfId="4" applyFont="1" applyFill="1" applyAlignment="1">
      <alignment horizontal="left" vertical="center"/>
    </xf>
    <xf numFmtId="0" fontId="10" fillId="0" borderId="0" xfId="4" applyFont="1" applyFill="1" applyAlignment="1">
      <alignment horizontal="center" vertical="center"/>
    </xf>
    <xf numFmtId="0" fontId="2" fillId="0" borderId="0" xfId="3" applyFont="1" applyBorder="1" applyAlignment="1" applyProtection="1">
      <alignment horizontal="center"/>
      <protection locked="0"/>
    </xf>
    <xf numFmtId="0" fontId="2" fillId="0" borderId="0" xfId="3" applyFont="1" applyBorder="1" applyAlignment="1" applyProtection="1">
      <alignment horizontal="center" wrapText="1"/>
      <protection locked="0"/>
    </xf>
    <xf numFmtId="0" fontId="10" fillId="0" borderId="0" xfId="3" applyFont="1" applyBorder="1" applyAlignment="1">
      <alignment horizontal="center"/>
    </xf>
    <xf numFmtId="0" fontId="2" fillId="0" borderId="0" xfId="3" applyFont="1" applyBorder="1" applyAlignment="1">
      <alignment horizontal="left"/>
    </xf>
    <xf numFmtId="49" fontId="2" fillId="0" borderId="62" xfId="3" applyNumberFormat="1" applyFont="1" applyBorder="1" applyAlignment="1" applyProtection="1">
      <alignment horizontal="center"/>
      <protection locked="0"/>
    </xf>
    <xf numFmtId="0" fontId="2" fillId="0" borderId="18" xfId="3" applyFont="1" applyBorder="1" applyAlignment="1">
      <alignment horizontal="center" vertical="center" wrapText="1"/>
    </xf>
    <xf numFmtId="0" fontId="2" fillId="0" borderId="49" xfId="3" applyFont="1" applyBorder="1" applyAlignment="1">
      <alignment horizontal="center" vertical="center" wrapText="1"/>
    </xf>
    <xf numFmtId="0" fontId="2" fillId="0" borderId="106" xfId="3" applyFont="1" applyBorder="1" applyAlignment="1">
      <alignment horizontal="center" vertical="center" wrapText="1"/>
    </xf>
    <xf numFmtId="0" fontId="2" fillId="0" borderId="58" xfId="3" applyFont="1" applyBorder="1" applyAlignment="1">
      <alignment horizontal="center" vertical="center" wrapText="1"/>
    </xf>
    <xf numFmtId="49" fontId="2" fillId="0" borderId="18" xfId="3" applyNumberFormat="1" applyFont="1" applyBorder="1" applyAlignment="1" applyProtection="1">
      <alignment horizontal="center" vertical="center" wrapText="1"/>
      <protection locked="0"/>
    </xf>
    <xf numFmtId="49" fontId="2" fillId="0" borderId="21" xfId="3" applyNumberFormat="1" applyFont="1" applyBorder="1" applyAlignment="1" applyProtection="1">
      <alignment horizontal="center" vertical="center" wrapText="1"/>
      <protection locked="0"/>
    </xf>
    <xf numFmtId="49" fontId="2" fillId="0" borderId="49" xfId="3" applyNumberFormat="1" applyFont="1" applyBorder="1" applyAlignment="1" applyProtection="1">
      <alignment horizontal="center" vertical="center" wrapText="1"/>
      <protection locked="0"/>
    </xf>
    <xf numFmtId="0" fontId="2" fillId="0" borderId="18" xfId="3" applyFont="1" applyBorder="1" applyAlignment="1" applyProtection="1">
      <alignment horizontal="left" vertical="center" wrapText="1"/>
      <protection locked="0"/>
    </xf>
    <xf numFmtId="0" fontId="2" fillId="0" borderId="21" xfId="3" applyFont="1" applyBorder="1" applyAlignment="1" applyProtection="1">
      <alignment horizontal="left" vertical="center" wrapText="1"/>
      <protection locked="0"/>
    </xf>
    <xf numFmtId="0" fontId="2" fillId="0" borderId="49" xfId="3" applyFont="1" applyBorder="1" applyAlignment="1" applyProtection="1">
      <alignment horizontal="left" vertical="center" wrapText="1"/>
      <protection locked="0"/>
    </xf>
    <xf numFmtId="3" fontId="2" fillId="0" borderId="6" xfId="3" applyNumberFormat="1" applyFont="1" applyBorder="1" applyAlignment="1">
      <alignment horizontal="center" vertical="center" wrapText="1"/>
    </xf>
    <xf numFmtId="49" fontId="2" fillId="0" borderId="18" xfId="3" applyNumberFormat="1" applyFont="1" applyFill="1" applyBorder="1" applyAlignment="1" applyProtection="1">
      <alignment horizontal="center" vertical="center" wrapText="1"/>
      <protection locked="0"/>
    </xf>
    <xf numFmtId="49" fontId="2" fillId="0" borderId="21" xfId="3" applyNumberFormat="1" applyFont="1" applyFill="1" applyBorder="1" applyAlignment="1" applyProtection="1">
      <alignment horizontal="center" vertical="center" wrapText="1"/>
      <protection locked="0"/>
    </xf>
    <xf numFmtId="49" fontId="2" fillId="0" borderId="4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18" xfId="3" applyFont="1" applyFill="1" applyBorder="1" applyAlignment="1" applyProtection="1">
      <alignment horizontal="left" vertical="center" wrapText="1"/>
      <protection locked="0"/>
    </xf>
    <xf numFmtId="0" fontId="2" fillId="0" borderId="21" xfId="3" applyFont="1" applyFill="1" applyBorder="1" applyAlignment="1" applyProtection="1">
      <alignment horizontal="left" vertical="center" wrapText="1"/>
      <protection locked="0"/>
    </xf>
    <xf numFmtId="0" fontId="2" fillId="0" borderId="49" xfId="3" applyFont="1" applyFill="1" applyBorder="1" applyAlignment="1" applyProtection="1">
      <alignment horizontal="left" vertical="center" wrapText="1"/>
      <protection locked="0"/>
    </xf>
    <xf numFmtId="3" fontId="2" fillId="0" borderId="6" xfId="3" applyNumberFormat="1" applyFont="1" applyFill="1" applyBorder="1" applyAlignment="1">
      <alignment horizontal="center" vertical="center" wrapText="1"/>
    </xf>
    <xf numFmtId="0" fontId="5" fillId="0" borderId="109" xfId="3" applyFont="1" applyBorder="1" applyAlignment="1">
      <alignment horizontal="right" wrapText="1"/>
    </xf>
    <xf numFmtId="0" fontId="5" fillId="0" borderId="83" xfId="3" applyFont="1" applyBorder="1" applyAlignment="1">
      <alignment horizontal="right" wrapText="1"/>
    </xf>
    <xf numFmtId="0" fontId="5" fillId="0" borderId="18" xfId="3" applyFont="1" applyBorder="1" applyAlignment="1" applyProtection="1">
      <alignment horizontal="center" vertical="center" wrapText="1"/>
      <protection locked="0"/>
    </xf>
    <xf numFmtId="0" fontId="5" fillId="0" borderId="21" xfId="3" applyFont="1" applyBorder="1" applyAlignment="1" applyProtection="1">
      <alignment horizontal="center" vertical="center" wrapText="1"/>
      <protection locked="0"/>
    </xf>
    <xf numFmtId="0" fontId="5" fillId="0" borderId="49" xfId="3" applyFont="1" applyBorder="1" applyAlignment="1" applyProtection="1">
      <alignment horizontal="center" vertical="center" wrapText="1"/>
      <protection locked="0"/>
    </xf>
    <xf numFmtId="0" fontId="5" fillId="0" borderId="18" xfId="3" applyFont="1" applyBorder="1" applyAlignment="1" applyProtection="1">
      <alignment horizontal="left" vertical="center" wrapText="1"/>
      <protection locked="0"/>
    </xf>
    <xf numFmtId="0" fontId="5" fillId="0" borderId="21" xfId="3" applyFont="1" applyBorder="1" applyAlignment="1" applyProtection="1">
      <alignment horizontal="left" vertical="center" wrapText="1"/>
      <protection locked="0"/>
    </xf>
    <xf numFmtId="0" fontId="5" fillId="0" borderId="49" xfId="3" applyFont="1" applyBorder="1" applyAlignment="1" applyProtection="1">
      <alignment horizontal="left" vertical="center" wrapText="1"/>
      <protection locked="0"/>
    </xf>
    <xf numFmtId="0" fontId="5" fillId="0" borderId="18" xfId="3" applyFont="1" applyBorder="1" applyAlignment="1" applyProtection="1">
      <alignment vertical="center" wrapText="1"/>
      <protection locked="0"/>
    </xf>
    <xf numFmtId="0" fontId="5" fillId="0" borderId="21" xfId="3" applyFont="1" applyBorder="1" applyAlignment="1" applyProtection="1">
      <alignment vertical="center" wrapText="1"/>
      <protection locked="0"/>
    </xf>
    <xf numFmtId="0" fontId="5" fillId="0" borderId="49" xfId="3" applyFont="1" applyBorder="1" applyAlignment="1" applyProtection="1">
      <alignment vertical="center" wrapText="1"/>
      <protection locked="0"/>
    </xf>
    <xf numFmtId="0" fontId="2" fillId="0" borderId="18" xfId="3" quotePrefix="1" applyFont="1" applyBorder="1" applyAlignment="1" applyProtection="1">
      <alignment horizontal="left" vertical="center" wrapText="1"/>
      <protection locked="0"/>
    </xf>
    <xf numFmtId="0" fontId="2" fillId="0" borderId="21" xfId="3" quotePrefix="1" applyFont="1" applyBorder="1" applyAlignment="1" applyProtection="1">
      <alignment horizontal="left" vertical="center" wrapText="1"/>
      <protection locked="0"/>
    </xf>
    <xf numFmtId="0" fontId="2" fillId="0" borderId="49" xfId="3" quotePrefix="1" applyFont="1" applyBorder="1" applyAlignment="1" applyProtection="1">
      <alignment horizontal="left" vertical="center" wrapText="1"/>
      <protection locked="0"/>
    </xf>
    <xf numFmtId="3" fontId="2" fillId="0" borderId="6" xfId="3" applyNumberFormat="1" applyFont="1" applyBorder="1" applyAlignment="1" applyProtection="1">
      <alignment horizontal="center" vertical="center" wrapText="1"/>
      <protection locked="0"/>
    </xf>
    <xf numFmtId="49" fontId="2" fillId="0" borderId="18" xfId="3" applyNumberFormat="1" applyFont="1" applyBorder="1" applyAlignment="1" applyProtection="1">
      <alignment horizontal="center" vertical="center"/>
      <protection locked="0"/>
    </xf>
    <xf numFmtId="49" fontId="2" fillId="0" borderId="49" xfId="3" applyNumberFormat="1" applyFont="1" applyBorder="1" applyAlignment="1" applyProtection="1">
      <alignment horizontal="center" vertical="center"/>
      <protection locked="0"/>
    </xf>
    <xf numFmtId="0" fontId="2" fillId="0" borderId="18" xfId="3" applyFont="1" applyBorder="1" applyAlignment="1" applyProtection="1">
      <alignment horizontal="left" vertical="center"/>
      <protection locked="0"/>
    </xf>
    <xf numFmtId="0" fontId="2" fillId="0" borderId="49" xfId="3" applyFont="1" applyBorder="1" applyAlignment="1" applyProtection="1">
      <alignment horizontal="left" vertical="center"/>
      <protection locked="0"/>
    </xf>
    <xf numFmtId="3" fontId="2" fillId="0" borderId="6" xfId="3" applyNumberFormat="1" applyFont="1" applyFill="1" applyBorder="1" applyAlignment="1" applyProtection="1">
      <alignment horizontal="center" vertical="center" wrapText="1"/>
      <protection locked="0"/>
    </xf>
    <xf numFmtId="49" fontId="2" fillId="0" borderId="21" xfId="3" applyNumberFormat="1" applyFont="1" applyBorder="1" applyAlignment="1" applyProtection="1">
      <alignment horizontal="center" vertical="center"/>
      <protection locked="0"/>
    </xf>
    <xf numFmtId="0" fontId="2" fillId="0" borderId="21" xfId="3" applyFont="1" applyBorder="1" applyAlignment="1" applyProtection="1">
      <alignment horizontal="left" vertical="center"/>
      <protection locked="0"/>
    </xf>
    <xf numFmtId="0" fontId="2" fillId="0" borderId="6" xfId="3" applyFont="1" applyBorder="1" applyAlignment="1" applyProtection="1">
      <alignment horizontal="left" vertical="center" wrapText="1"/>
      <protection locked="0"/>
    </xf>
    <xf numFmtId="0" fontId="2" fillId="0" borderId="6" xfId="3" applyFont="1" applyBorder="1" applyAlignment="1" applyProtection="1">
      <alignment horizontal="left" vertical="center"/>
      <protection locked="0"/>
    </xf>
    <xf numFmtId="0" fontId="2" fillId="0" borderId="18" xfId="4" applyFont="1" applyFill="1" applyBorder="1" applyAlignment="1" applyProtection="1">
      <alignment horizontal="left" vertical="center" wrapText="1"/>
      <protection locked="0"/>
    </xf>
    <xf numFmtId="0" fontId="2" fillId="0" borderId="21" xfId="4" applyFont="1" applyFill="1" applyBorder="1" applyAlignment="1" applyProtection="1">
      <alignment horizontal="left" vertical="center" wrapText="1"/>
      <protection locked="0"/>
    </xf>
    <xf numFmtId="0" fontId="2" fillId="0" borderId="49" xfId="4" applyFont="1" applyFill="1" applyBorder="1" applyAlignment="1" applyProtection="1">
      <alignment horizontal="left" vertical="center" wrapText="1"/>
      <protection locked="0"/>
    </xf>
    <xf numFmtId="3" fontId="2" fillId="0" borderId="18" xfId="3" applyNumberFormat="1" applyFont="1" applyFill="1" applyBorder="1" applyAlignment="1" applyProtection="1">
      <alignment horizontal="center" vertical="center" wrapText="1"/>
      <protection locked="0"/>
    </xf>
    <xf numFmtId="3" fontId="2" fillId="0" borderId="21" xfId="3" applyNumberFormat="1" applyFont="1" applyFill="1" applyBorder="1" applyAlignment="1" applyProtection="1">
      <alignment horizontal="center" vertical="center" wrapText="1"/>
      <protection locked="0"/>
    </xf>
    <xf numFmtId="3" fontId="2" fillId="0" borderId="49" xfId="3" applyNumberFormat="1" applyFont="1" applyFill="1" applyBorder="1" applyAlignment="1" applyProtection="1">
      <alignment horizontal="center" vertical="center" wrapText="1"/>
      <protection locked="0"/>
    </xf>
    <xf numFmtId="3" fontId="2" fillId="0" borderId="18" xfId="4" applyNumberFormat="1" applyFont="1" applyFill="1" applyBorder="1" applyAlignment="1">
      <alignment horizontal="left" vertical="center" wrapText="1"/>
    </xf>
    <xf numFmtId="3" fontId="2" fillId="0" borderId="21" xfId="4" applyNumberFormat="1" applyFont="1" applyFill="1" applyBorder="1" applyAlignment="1">
      <alignment horizontal="left" vertical="center" wrapText="1"/>
    </xf>
    <xf numFmtId="3" fontId="2" fillId="0" borderId="49" xfId="4" applyNumberFormat="1" applyFont="1" applyFill="1" applyBorder="1" applyAlignment="1">
      <alignment horizontal="left" vertical="center" wrapText="1"/>
    </xf>
    <xf numFmtId="4" fontId="2" fillId="0" borderId="18" xfId="4" applyNumberFormat="1" applyFont="1" applyFill="1" applyBorder="1" applyAlignment="1">
      <alignment horizontal="left" vertical="center" wrapText="1"/>
    </xf>
    <xf numFmtId="4" fontId="2" fillId="0" borderId="21" xfId="4" applyNumberFormat="1" applyFont="1" applyFill="1" applyBorder="1" applyAlignment="1">
      <alignment horizontal="left" vertical="center" wrapText="1"/>
    </xf>
    <xf numFmtId="4" fontId="2" fillId="0" borderId="49" xfId="4" applyNumberFormat="1" applyFont="1" applyFill="1" applyBorder="1" applyAlignment="1">
      <alignment horizontal="left" vertical="center" wrapText="1"/>
    </xf>
    <xf numFmtId="0" fontId="2" fillId="0" borderId="6" xfId="3" applyFont="1" applyFill="1" applyBorder="1" applyAlignment="1">
      <alignment horizontal="center" vertical="center" wrapText="1"/>
    </xf>
    <xf numFmtId="0" fontId="2" fillId="0" borderId="0" xfId="4" applyFont="1" applyFill="1" applyBorder="1" applyAlignment="1" applyProtection="1">
      <alignment horizontal="left" vertical="center" wrapText="1"/>
      <protection locked="0"/>
    </xf>
    <xf numFmtId="0" fontId="5" fillId="0" borderId="0" xfId="3" applyFont="1" applyAlignment="1">
      <alignment horizontal="left"/>
    </xf>
    <xf numFmtId="0" fontId="2" fillId="0" borderId="18" xfId="2" applyFont="1" applyBorder="1" applyAlignment="1">
      <alignment horizontal="center" vertical="center" wrapText="1"/>
    </xf>
    <xf numFmtId="0" fontId="2" fillId="0" borderId="21" xfId="2" applyFont="1" applyBorder="1" applyAlignment="1">
      <alignment horizontal="center" vertical="center" wrapText="1"/>
    </xf>
    <xf numFmtId="0" fontId="5" fillId="0" borderId="6" xfId="2" applyFont="1" applyBorder="1" applyAlignment="1">
      <alignment horizontal="right" wrapText="1"/>
    </xf>
    <xf numFmtId="0" fontId="2" fillId="0" borderId="6" xfId="2" applyFont="1" applyBorder="1" applyAlignment="1" applyProtection="1">
      <alignment horizontal="center" vertical="center" wrapText="1"/>
      <protection locked="0"/>
    </xf>
    <xf numFmtId="3" fontId="2" fillId="0" borderId="18" xfId="2" applyNumberFormat="1" applyFont="1" applyBorder="1" applyAlignment="1">
      <alignment horizontal="center" wrapText="1"/>
    </xf>
    <xf numFmtId="3" fontId="2" fillId="0" borderId="21" xfId="2" applyNumberFormat="1" applyFont="1" applyBorder="1" applyAlignment="1">
      <alignment horizontal="center" wrapText="1"/>
    </xf>
    <xf numFmtId="3" fontId="2" fillId="0" borderId="49" xfId="2" applyNumberFormat="1" applyFont="1" applyBorder="1" applyAlignment="1">
      <alignment horizontal="center" wrapText="1"/>
    </xf>
    <xf numFmtId="0" fontId="2" fillId="0" borderId="0" xfId="2" quotePrefix="1" applyFont="1" applyBorder="1" applyAlignment="1" applyProtection="1">
      <alignment horizontal="left" wrapText="1"/>
      <protection locked="0"/>
    </xf>
    <xf numFmtId="0" fontId="2" fillId="0" borderId="0" xfId="2" applyFont="1" applyBorder="1" applyAlignment="1" applyProtection="1">
      <alignment horizontal="left" wrapText="1"/>
      <protection locked="0"/>
    </xf>
    <xf numFmtId="0" fontId="10" fillId="0" borderId="0" xfId="2" applyFont="1" applyBorder="1" applyAlignment="1">
      <alignment horizontal="center"/>
    </xf>
    <xf numFmtId="0" fontId="2" fillId="0" borderId="0" xfId="2" applyFont="1" applyBorder="1" applyAlignment="1">
      <alignment horizontal="left"/>
    </xf>
    <xf numFmtId="0" fontId="2" fillId="0" borderId="106" xfId="2" applyFont="1" applyBorder="1" applyAlignment="1">
      <alignment horizontal="center" vertical="center" wrapText="1"/>
    </xf>
    <xf numFmtId="0" fontId="2" fillId="0" borderId="58" xfId="2" applyFont="1" applyBorder="1" applyAlignment="1">
      <alignment horizontal="center" vertical="center" wrapText="1"/>
    </xf>
    <xf numFmtId="3" fontId="2" fillId="0" borderId="18" xfId="2" applyNumberFormat="1" applyFont="1" applyBorder="1" applyAlignment="1">
      <alignment horizontal="center" vertical="center" wrapText="1"/>
    </xf>
    <xf numFmtId="3" fontId="2" fillId="0" borderId="21" xfId="2" applyNumberFormat="1" applyFont="1" applyBorder="1" applyAlignment="1">
      <alignment horizontal="center" vertical="center" wrapText="1"/>
    </xf>
    <xf numFmtId="3" fontId="2" fillId="0" borderId="49" xfId="2" applyNumberFormat="1" applyFont="1" applyBorder="1" applyAlignment="1">
      <alignment horizontal="center" vertical="center" wrapText="1"/>
    </xf>
    <xf numFmtId="0" fontId="2" fillId="0" borderId="6" xfId="2" applyFont="1" applyBorder="1" applyAlignment="1">
      <alignment horizontal="center" vertical="center" wrapText="1"/>
    </xf>
    <xf numFmtId="3" fontId="2" fillId="0" borderId="18" xfId="4" applyNumberFormat="1" applyFont="1" applyBorder="1" applyAlignment="1" applyProtection="1">
      <alignment horizontal="center" vertical="center" wrapText="1"/>
      <protection locked="0"/>
    </xf>
    <xf numFmtId="3" fontId="2" fillId="0" borderId="21" xfId="4" applyNumberFormat="1" applyFont="1" applyBorder="1" applyAlignment="1" applyProtection="1">
      <alignment horizontal="center" vertical="center" wrapText="1"/>
      <protection locked="0"/>
    </xf>
    <xf numFmtId="3" fontId="2" fillId="0" borderId="49" xfId="4" applyNumberFormat="1" applyFont="1" applyBorder="1" applyAlignment="1" applyProtection="1">
      <alignment horizontal="center" vertical="center" wrapText="1"/>
      <protection locked="0"/>
    </xf>
    <xf numFmtId="3" fontId="2" fillId="0" borderId="82" xfId="4" applyNumberFormat="1" applyFont="1" applyBorder="1" applyAlignment="1" applyProtection="1">
      <alignment horizontal="center" vertical="center" wrapText="1"/>
      <protection locked="0"/>
    </xf>
    <xf numFmtId="0" fontId="2" fillId="0" borderId="18" xfId="2" applyFont="1" applyBorder="1" applyAlignment="1" applyProtection="1">
      <alignment horizontal="center" vertical="center" wrapText="1"/>
      <protection locked="0"/>
    </xf>
    <xf numFmtId="0" fontId="2" fillId="0" borderId="21" xfId="2" applyFont="1" applyBorder="1" applyAlignment="1" applyProtection="1">
      <alignment horizontal="center" vertical="center" wrapText="1"/>
      <protection locked="0"/>
    </xf>
    <xf numFmtId="3" fontId="2" fillId="0" borderId="6" xfId="4" applyNumberFormat="1" applyFont="1" applyBorder="1" applyAlignment="1" applyProtection="1">
      <alignment horizontal="center" vertical="center" wrapText="1"/>
      <protection locked="0"/>
    </xf>
    <xf numFmtId="49" fontId="2" fillId="0" borderId="18" xfId="2" applyNumberFormat="1" applyFont="1" applyBorder="1" applyAlignment="1" applyProtection="1">
      <alignment horizontal="center" vertical="center" wrapText="1"/>
      <protection locked="0"/>
    </xf>
    <xf numFmtId="49" fontId="2" fillId="0" borderId="21" xfId="2" applyNumberFormat="1" applyFont="1" applyBorder="1" applyAlignment="1" applyProtection="1">
      <alignment horizontal="center" vertical="center" wrapText="1"/>
      <protection locked="0"/>
    </xf>
    <xf numFmtId="49" fontId="2" fillId="0" borderId="49" xfId="2" applyNumberFormat="1" applyFont="1" applyBorder="1" applyAlignment="1" applyProtection="1">
      <alignment horizontal="center" vertical="center" wrapText="1"/>
      <protection locked="0"/>
    </xf>
    <xf numFmtId="0" fontId="2" fillId="0" borderId="18" xfId="2" applyFont="1" applyBorder="1" applyAlignment="1" applyProtection="1">
      <alignment horizontal="left" vertical="center" wrapText="1"/>
      <protection locked="0"/>
    </xf>
    <xf numFmtId="0" fontId="2" fillId="0" borderId="21" xfId="2" applyFont="1" applyBorder="1" applyAlignment="1" applyProtection="1">
      <alignment horizontal="left" vertical="center" wrapText="1"/>
      <protection locked="0"/>
    </xf>
    <xf numFmtId="0" fontId="2" fillId="0" borderId="49" xfId="2" applyFont="1" applyBorder="1" applyAlignment="1" applyProtection="1">
      <alignment horizontal="left" vertical="center" wrapText="1"/>
      <protection locked="0"/>
    </xf>
    <xf numFmtId="3" fontId="2" fillId="0" borderId="6" xfId="2" applyNumberFormat="1" applyFont="1" applyBorder="1" applyAlignment="1">
      <alignment horizontal="center" vertical="center" wrapText="1"/>
    </xf>
    <xf numFmtId="49" fontId="2" fillId="0" borderId="61" xfId="2" applyNumberFormat="1" applyFont="1" applyBorder="1" applyAlignment="1" applyProtection="1">
      <alignment horizontal="center" vertical="center" wrapText="1"/>
      <protection locked="0"/>
    </xf>
    <xf numFmtId="49" fontId="2" fillId="0" borderId="62" xfId="2" applyNumberFormat="1" applyFont="1" applyBorder="1" applyAlignment="1" applyProtection="1">
      <alignment horizontal="center" vertical="center" wrapText="1"/>
      <protection locked="0"/>
    </xf>
    <xf numFmtId="3" fontId="2" fillId="0" borderId="94" xfId="4" applyNumberFormat="1" applyFont="1" applyFill="1" applyBorder="1" applyAlignment="1">
      <alignment horizontal="left" vertical="center" wrapText="1"/>
    </xf>
    <xf numFmtId="3" fontId="2" fillId="0" borderId="83" xfId="4" applyNumberFormat="1" applyFont="1" applyFill="1" applyBorder="1" applyAlignment="1">
      <alignment horizontal="left" vertical="center" wrapText="1"/>
    </xf>
    <xf numFmtId="3" fontId="2" fillId="0" borderId="6" xfId="2" applyNumberFormat="1" applyFont="1" applyBorder="1" applyAlignment="1" applyProtection="1">
      <alignment horizontal="center" vertical="center" wrapText="1"/>
      <protection locked="0"/>
    </xf>
    <xf numFmtId="49" fontId="2" fillId="0" borderId="18" xfId="2" applyNumberFormat="1" applyFont="1" applyBorder="1" applyAlignment="1" applyProtection="1">
      <alignment horizontal="center" vertical="center"/>
      <protection locked="0"/>
    </xf>
    <xf numFmtId="49" fontId="2" fillId="0" borderId="49" xfId="2" applyNumberFormat="1" applyFont="1" applyBorder="1" applyAlignment="1" applyProtection="1">
      <alignment horizontal="center" vertical="center"/>
      <protection locked="0"/>
    </xf>
    <xf numFmtId="0" fontId="2" fillId="0" borderId="18" xfId="2" applyFont="1" applyBorder="1" applyAlignment="1" applyProtection="1">
      <alignment horizontal="left" vertical="center"/>
      <protection locked="0"/>
    </xf>
    <xf numFmtId="0" fontId="2" fillId="0" borderId="49" xfId="2" applyFont="1" applyBorder="1" applyAlignment="1" applyProtection="1">
      <alignment horizontal="left" vertical="center"/>
      <protection locked="0"/>
    </xf>
    <xf numFmtId="0" fontId="2" fillId="0" borderId="21" xfId="2" applyFont="1" applyFill="1" applyBorder="1" applyAlignment="1" applyProtection="1">
      <alignment horizontal="left" vertical="center" wrapText="1"/>
      <protection locked="0"/>
    </xf>
    <xf numFmtId="0" fontId="2" fillId="0" borderId="49" xfId="2" applyFont="1" applyFill="1" applyBorder="1" applyAlignment="1" applyProtection="1">
      <alignment horizontal="left" vertical="center" wrapText="1"/>
      <protection locked="0"/>
    </xf>
    <xf numFmtId="0" fontId="2" fillId="0" borderId="0" xfId="8" applyFont="1" applyAlignment="1">
      <alignment horizontal="left"/>
    </xf>
    <xf numFmtId="0" fontId="10" fillId="0" borderId="0" xfId="8" applyFont="1" applyAlignment="1">
      <alignment horizontal="center"/>
    </xf>
    <xf numFmtId="0" fontId="5" fillId="0" borderId="106" xfId="10" applyFont="1" applyBorder="1" applyAlignment="1">
      <alignment horizontal="right" wrapText="1"/>
    </xf>
    <xf numFmtId="0" fontId="5" fillId="0" borderId="58" xfId="10" applyFont="1" applyBorder="1" applyAlignment="1">
      <alignment horizontal="right" wrapText="1"/>
    </xf>
    <xf numFmtId="0" fontId="5" fillId="0" borderId="6" xfId="10" applyFont="1" applyBorder="1" applyAlignment="1">
      <alignment horizontal="right" wrapText="1"/>
    </xf>
    <xf numFmtId="0" fontId="5" fillId="0" borderId="18" xfId="10" applyFont="1" applyBorder="1" applyAlignment="1">
      <alignment horizontal="right" wrapText="1"/>
    </xf>
    <xf numFmtId="0" fontId="5" fillId="0" borderId="94" xfId="10" applyFont="1" applyBorder="1" applyAlignment="1">
      <alignment horizontal="right" wrapText="1"/>
    </xf>
    <xf numFmtId="0" fontId="2" fillId="0" borderId="18" xfId="10" applyFont="1" applyBorder="1" applyAlignment="1">
      <alignment horizontal="center" vertical="center" wrapText="1"/>
    </xf>
    <xf numFmtId="0" fontId="2" fillId="0" borderId="21" xfId="10" applyFont="1" applyBorder="1" applyAlignment="1">
      <alignment horizontal="center" vertical="center" wrapText="1"/>
    </xf>
    <xf numFmtId="0" fontId="2" fillId="0" borderId="49" xfId="10" applyFont="1" applyBorder="1" applyAlignment="1">
      <alignment horizontal="center" vertical="center" wrapText="1"/>
    </xf>
    <xf numFmtId="0" fontId="2" fillId="0" borderId="18" xfId="1" applyFont="1" applyFill="1" applyBorder="1" applyAlignment="1">
      <alignment horizontal="left" vertical="center" wrapText="1"/>
    </xf>
    <xf numFmtId="0" fontId="2" fillId="0" borderId="21" xfId="1" applyFont="1" applyFill="1" applyBorder="1" applyAlignment="1">
      <alignment horizontal="left" vertical="center" wrapText="1"/>
    </xf>
    <xf numFmtId="0" fontId="2" fillId="0" borderId="49" xfId="1" applyFont="1" applyFill="1" applyBorder="1" applyAlignment="1">
      <alignment horizontal="left" vertical="center" wrapText="1"/>
    </xf>
    <xf numFmtId="0" fontId="10" fillId="0" borderId="0" xfId="1" applyFont="1" applyAlignment="1">
      <alignment horizontal="center" vertical="center"/>
    </xf>
    <xf numFmtId="0" fontId="5" fillId="0" borderId="6" xfId="1" applyFont="1" applyFill="1" applyBorder="1" applyAlignment="1">
      <alignment horizontal="right" vertical="center" wrapText="1"/>
    </xf>
    <xf numFmtId="3" fontId="2" fillId="0" borderId="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8" xfId="4" applyFont="1" applyFill="1" applyBorder="1" applyAlignment="1">
      <alignment horizontal="center" vertical="center" wrapText="1"/>
    </xf>
    <xf numFmtId="0" fontId="2" fillId="0" borderId="49" xfId="4" applyFont="1" applyFill="1" applyBorder="1" applyAlignment="1">
      <alignment horizontal="center" vertical="center" wrapText="1"/>
    </xf>
    <xf numFmtId="0" fontId="2" fillId="0" borderId="6" xfId="1" applyFont="1" applyFill="1" applyBorder="1" applyAlignment="1" applyProtection="1">
      <alignment horizontal="center" vertical="center" wrapText="1"/>
      <protection locked="0"/>
    </xf>
    <xf numFmtId="0" fontId="2" fillId="0" borderId="62" xfId="1" applyFont="1" applyFill="1" applyBorder="1" applyAlignment="1">
      <alignment horizontal="left" vertical="center"/>
    </xf>
    <xf numFmtId="3" fontId="2" fillId="0" borderId="6" xfId="1" applyNumberFormat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left"/>
    </xf>
    <xf numFmtId="0" fontId="14" fillId="0" borderId="0" xfId="1" applyFont="1" applyBorder="1" applyAlignment="1">
      <alignment horizontal="left" vertical="center" wrapText="1"/>
    </xf>
  </cellXfs>
  <cellStyles count="11">
    <cellStyle name="Normal" xfId="0" builtinId="0"/>
    <cellStyle name="Normal 11" xfId="4"/>
    <cellStyle name="Normal 2" xfId="1"/>
    <cellStyle name="Normal 2 3 2" xfId="5"/>
    <cellStyle name="Normal 3" xfId="2"/>
    <cellStyle name="Normal 3 2" xfId="7"/>
    <cellStyle name="Normal 3 2 2 2" xfId="3"/>
    <cellStyle name="Normal 3 2 2 2 2" xfId="6"/>
    <cellStyle name="Normal 4" xfId="8"/>
    <cellStyle name="Normal 6" xfId="9"/>
    <cellStyle name="Normal_budžeta nod.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46</xdr:row>
      <xdr:rowOff>0</xdr:rowOff>
    </xdr:from>
    <xdr:ext cx="9525" cy="9525"/>
    <xdr:pic>
      <xdr:nvPicPr>
        <xdr:cNvPr id="2" name="Picture 1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9020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46</xdr:row>
      <xdr:rowOff>0</xdr:rowOff>
    </xdr:from>
    <xdr:ext cx="9525" cy="9525"/>
    <xdr:pic>
      <xdr:nvPicPr>
        <xdr:cNvPr id="3" name="Picture 2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9020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46</xdr:row>
      <xdr:rowOff>0</xdr:rowOff>
    </xdr:from>
    <xdr:ext cx="9525" cy="9525"/>
    <xdr:pic>
      <xdr:nvPicPr>
        <xdr:cNvPr id="4" name="Picture 3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9020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0</xdr:colOff>
      <xdr:row>53</xdr:row>
      <xdr:rowOff>0</xdr:rowOff>
    </xdr:from>
    <xdr:to>
      <xdr:col>9</xdr:col>
      <xdr:colOff>9525</xdr:colOff>
      <xdr:row>53</xdr:row>
      <xdr:rowOff>9525</xdr:rowOff>
    </xdr:to>
    <xdr:pic>
      <xdr:nvPicPr>
        <xdr:cNvPr id="5" name="Picture 4" descr="https://doclogix.jpd.gov.lv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02774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0</xdr:colOff>
      <xdr:row>53</xdr:row>
      <xdr:rowOff>0</xdr:rowOff>
    </xdr:from>
    <xdr:ext cx="9525" cy="9525"/>
    <xdr:pic>
      <xdr:nvPicPr>
        <xdr:cNvPr id="6" name="Picture 5" descr="https://doclogix.jpd.gov.lv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02774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101</xdr:row>
      <xdr:rowOff>0</xdr:rowOff>
    </xdr:from>
    <xdr:ext cx="9525" cy="9525"/>
    <xdr:pic>
      <xdr:nvPicPr>
        <xdr:cNvPr id="7" name="Picture 6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91357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101</xdr:row>
      <xdr:rowOff>0</xdr:rowOff>
    </xdr:from>
    <xdr:ext cx="9525" cy="9525"/>
    <xdr:pic>
      <xdr:nvPicPr>
        <xdr:cNvPr id="8" name="Picture 98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91357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101</xdr:row>
      <xdr:rowOff>0</xdr:rowOff>
    </xdr:from>
    <xdr:ext cx="9525" cy="9525"/>
    <xdr:pic>
      <xdr:nvPicPr>
        <xdr:cNvPr id="9" name="Picture 8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91357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101</xdr:row>
      <xdr:rowOff>0</xdr:rowOff>
    </xdr:from>
    <xdr:ext cx="9525" cy="9525"/>
    <xdr:pic>
      <xdr:nvPicPr>
        <xdr:cNvPr id="10" name="Picture 9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91357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101</xdr:row>
      <xdr:rowOff>0</xdr:rowOff>
    </xdr:from>
    <xdr:ext cx="9525" cy="9525"/>
    <xdr:pic>
      <xdr:nvPicPr>
        <xdr:cNvPr id="11" name="Picture 10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91357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101</xdr:row>
      <xdr:rowOff>0</xdr:rowOff>
    </xdr:from>
    <xdr:ext cx="9525" cy="9525"/>
    <xdr:pic>
      <xdr:nvPicPr>
        <xdr:cNvPr id="12" name="Picture 11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91357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101</xdr:row>
      <xdr:rowOff>0</xdr:rowOff>
    </xdr:from>
    <xdr:ext cx="9525" cy="9525"/>
    <xdr:pic>
      <xdr:nvPicPr>
        <xdr:cNvPr id="13" name="Picture 12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91357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101</xdr:row>
      <xdr:rowOff>0</xdr:rowOff>
    </xdr:from>
    <xdr:ext cx="9525" cy="9525"/>
    <xdr:pic>
      <xdr:nvPicPr>
        <xdr:cNvPr id="14" name="Picture 13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91357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26"/>
  <sheetViews>
    <sheetView view="pageLayout" zoomScaleNormal="100" workbookViewId="0">
      <selection activeCell="T5" sqref="T5"/>
    </sheetView>
  </sheetViews>
  <sheetFormatPr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164"/>
      <c r="O1" s="369" t="s">
        <v>1133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443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 t="s">
        <v>1134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1135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1136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38.25" customHeight="1" x14ac:dyDescent="0.25">
      <c r="A7" s="2" t="s">
        <v>4</v>
      </c>
      <c r="B7" s="3"/>
      <c r="C7" s="956" t="s">
        <v>1137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x14ac:dyDescent="0.25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/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/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 t="s">
        <v>1138</v>
      </c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70" t="s">
        <v>13</v>
      </c>
      <c r="D16" s="972" t="s">
        <v>311</v>
      </c>
      <c r="E16" s="974" t="s">
        <v>312</v>
      </c>
      <c r="F16" s="976" t="s">
        <v>14</v>
      </c>
      <c r="G16" s="978" t="s">
        <v>313</v>
      </c>
      <c r="H16" s="979" t="s">
        <v>319</v>
      </c>
      <c r="I16" s="993" t="s">
        <v>308</v>
      </c>
      <c r="J16" s="994" t="s">
        <v>314</v>
      </c>
      <c r="K16" s="994" t="s">
        <v>317</v>
      </c>
      <c r="L16" s="984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16" s="11" customFormat="1" ht="71.25" customHeight="1" thickBot="1" x14ac:dyDescent="0.3">
      <c r="A17" s="964"/>
      <c r="B17" s="966"/>
      <c r="C17" s="971"/>
      <c r="D17" s="973"/>
      <c r="E17" s="975"/>
      <c r="F17" s="977"/>
      <c r="G17" s="978"/>
      <c r="H17" s="979"/>
      <c r="I17" s="993"/>
      <c r="J17" s="995"/>
      <c r="K17" s="995"/>
      <c r="L17" s="985"/>
      <c r="M17" s="987"/>
      <c r="N17" s="975"/>
      <c r="O17" s="981"/>
      <c r="P17" s="983"/>
    </row>
    <row r="18" spans="1:16" s="11" customFormat="1" ht="9.75" customHeight="1" thickTop="1" x14ac:dyDescent="0.25">
      <c r="A18" s="12" t="s">
        <v>17</v>
      </c>
      <c r="B18" s="12">
        <v>2</v>
      </c>
      <c r="C18" s="12">
        <v>3</v>
      </c>
      <c r="D18" s="210">
        <v>4</v>
      </c>
      <c r="E18" s="14">
        <v>5</v>
      </c>
      <c r="F18" s="659">
        <v>6</v>
      </c>
      <c r="G18" s="210">
        <v>7</v>
      </c>
      <c r="H18" s="245">
        <v>8</v>
      </c>
      <c r="I18" s="15">
        <v>9</v>
      </c>
      <c r="J18" s="245">
        <v>10</v>
      </c>
      <c r="K18" s="14">
        <v>11</v>
      </c>
      <c r="L18" s="659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21" customFormat="1" hidden="1" x14ac:dyDescent="0.25">
      <c r="A19" s="16"/>
      <c r="B19" s="17" t="s">
        <v>18</v>
      </c>
      <c r="C19" s="18"/>
      <c r="D19" s="211"/>
      <c r="E19" s="19"/>
      <c r="F19" s="660"/>
      <c r="G19" s="211"/>
      <c r="H19" s="246"/>
      <c r="I19" s="355"/>
      <c r="J19" s="246"/>
      <c r="K19" s="19"/>
      <c r="M19" s="314"/>
      <c r="N19" s="19"/>
      <c r="O19" s="355"/>
      <c r="P19" s="20"/>
    </row>
    <row r="20" spans="1:16" s="21" customFormat="1" ht="12.75" thickBot="1" x14ac:dyDescent="0.3">
      <c r="A20" s="22"/>
      <c r="B20" s="23" t="s">
        <v>19</v>
      </c>
      <c r="C20" s="480">
        <f>F20+I20+L20+O20</f>
        <v>41572</v>
      </c>
      <c r="D20" s="212">
        <f>SUM(D21,D24,D25,D41,D43)</f>
        <v>41572</v>
      </c>
      <c r="E20" s="25">
        <f>SUM(E21,E24,E25,E41,E43)</f>
        <v>0</v>
      </c>
      <c r="F20" s="661">
        <f>SUM(F21,F24,F25,F41,F43)</f>
        <v>41572</v>
      </c>
      <c r="G20" s="212">
        <f>SUM(G21,G24,G43)</f>
        <v>0</v>
      </c>
      <c r="H20" s="247">
        <f>SUM(H21,H24,H43)</f>
        <v>0</v>
      </c>
      <c r="I20" s="26">
        <f>SUM(I21,I24,I43)</f>
        <v>0</v>
      </c>
      <c r="J20" s="247">
        <f>SUM(J21,J26,J43)</f>
        <v>0</v>
      </c>
      <c r="K20" s="25">
        <f>SUM(K21,K26,K43)</f>
        <v>0</v>
      </c>
      <c r="L20" s="661">
        <f>SUM(L21,L26,L43)</f>
        <v>0</v>
      </c>
      <c r="M20" s="24">
        <f>SUM(M21,M45)</f>
        <v>0</v>
      </c>
      <c r="N20" s="25">
        <f>SUM(N21,N45)</f>
        <v>0</v>
      </c>
      <c r="O20" s="26">
        <f>SUM(O21,O45)</f>
        <v>0</v>
      </c>
      <c r="P20" s="334"/>
    </row>
    <row r="21" spans="1:16" ht="12.75" thickTop="1" x14ac:dyDescent="0.25">
      <c r="A21" s="27"/>
      <c r="B21" s="28" t="s">
        <v>20</v>
      </c>
      <c r="C21" s="482">
        <f>F21+I21+L21+O21</f>
        <v>1491</v>
      </c>
      <c r="D21" s="213">
        <f t="shared" ref="D21:O21" si="0">SUM(D22:D23)</f>
        <v>1491</v>
      </c>
      <c r="E21" s="30">
        <f t="shared" si="0"/>
        <v>0</v>
      </c>
      <c r="F21" s="275">
        <f t="shared" si="0"/>
        <v>1491</v>
      </c>
      <c r="G21" s="213">
        <f t="shared" si="0"/>
        <v>0</v>
      </c>
      <c r="H21" s="248">
        <f t="shared" si="0"/>
        <v>0</v>
      </c>
      <c r="I21" s="31">
        <f t="shared" si="0"/>
        <v>0</v>
      </c>
      <c r="J21" s="248">
        <f t="shared" si="0"/>
        <v>0</v>
      </c>
      <c r="K21" s="30">
        <f t="shared" si="0"/>
        <v>0</v>
      </c>
      <c r="L21" s="275">
        <f t="shared" si="0"/>
        <v>0</v>
      </c>
      <c r="M21" s="29">
        <f t="shared" si="0"/>
        <v>0</v>
      </c>
      <c r="N21" s="30">
        <f t="shared" si="0"/>
        <v>0</v>
      </c>
      <c r="O21" s="31">
        <f t="shared" si="0"/>
        <v>0</v>
      </c>
      <c r="P21" s="335"/>
    </row>
    <row r="22" spans="1:16" hidden="1" x14ac:dyDescent="0.25">
      <c r="A22" s="32"/>
      <c r="B22" s="33" t="s">
        <v>21</v>
      </c>
      <c r="C22" s="34">
        <f>F22+I22+L22+O22</f>
        <v>0</v>
      </c>
      <c r="D22" s="214"/>
      <c r="E22" s="35"/>
      <c r="F22" s="354">
        <f>D22+E22</f>
        <v>0</v>
      </c>
      <c r="G22" s="214"/>
      <c r="H22" s="249"/>
      <c r="I22" s="356">
        <f>G22+H22</f>
        <v>0</v>
      </c>
      <c r="J22" s="249"/>
      <c r="K22" s="35"/>
      <c r="L22" s="199">
        <f>J22+K22</f>
        <v>0</v>
      </c>
      <c r="M22" s="315"/>
      <c r="N22" s="35"/>
      <c r="O22" s="356">
        <f>M22+N22</f>
        <v>0</v>
      </c>
      <c r="P22" s="36"/>
    </row>
    <row r="23" spans="1:16" x14ac:dyDescent="0.25">
      <c r="A23" s="37"/>
      <c r="B23" s="38" t="s">
        <v>22</v>
      </c>
      <c r="C23" s="563">
        <f>F23+I23+L23+O23</f>
        <v>1491</v>
      </c>
      <c r="D23" s="215">
        <v>1491</v>
      </c>
      <c r="E23" s="40"/>
      <c r="F23" s="147">
        <f>D23+E23</f>
        <v>1491</v>
      </c>
      <c r="G23" s="215"/>
      <c r="H23" s="250"/>
      <c r="I23" s="308">
        <f>G23+H23</f>
        <v>0</v>
      </c>
      <c r="J23" s="250"/>
      <c r="K23" s="40"/>
      <c r="L23" s="662">
        <f>J23+K23</f>
        <v>0</v>
      </c>
      <c r="M23" s="367"/>
      <c r="N23" s="40"/>
      <c r="O23" s="308">
        <f>M23+N23</f>
        <v>0</v>
      </c>
      <c r="P23" s="804"/>
    </row>
    <row r="24" spans="1:16" s="21" customFormat="1" ht="24.75" thickBot="1" x14ac:dyDescent="0.3">
      <c r="A24" s="41">
        <v>19300</v>
      </c>
      <c r="B24" s="41" t="s">
        <v>304</v>
      </c>
      <c r="C24" s="488">
        <f>F24+I24</f>
        <v>4667</v>
      </c>
      <c r="D24" s="216">
        <v>4667</v>
      </c>
      <c r="E24" s="663"/>
      <c r="F24" s="664">
        <f>D24+E24</f>
        <v>4667</v>
      </c>
      <c r="G24" s="216"/>
      <c r="H24" s="251"/>
      <c r="I24" s="357">
        <f>G24+H24</f>
        <v>0</v>
      </c>
      <c r="J24" s="291" t="s">
        <v>23</v>
      </c>
      <c r="K24" s="43" t="s">
        <v>23</v>
      </c>
      <c r="L24" s="665" t="s">
        <v>23</v>
      </c>
      <c r="M24" s="316" t="s">
        <v>23</v>
      </c>
      <c r="N24" s="43" t="s">
        <v>23</v>
      </c>
      <c r="O24" s="44" t="s">
        <v>23</v>
      </c>
      <c r="P24" s="442"/>
    </row>
    <row r="25" spans="1:16" s="21" customFormat="1" ht="24.75" thickTop="1" x14ac:dyDescent="0.25">
      <c r="A25" s="187">
        <v>18630</v>
      </c>
      <c r="B25" s="45" t="s">
        <v>24</v>
      </c>
      <c r="C25" s="490">
        <f>F25</f>
        <v>35414</v>
      </c>
      <c r="D25" s="217">
        <v>35414</v>
      </c>
      <c r="E25" s="47"/>
      <c r="F25" s="285">
        <f>D25+E25</f>
        <v>35414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276" t="s">
        <v>23</v>
      </c>
      <c r="M25" s="317" t="s">
        <v>23</v>
      </c>
      <c r="N25" s="48" t="s">
        <v>23</v>
      </c>
      <c r="O25" s="49" t="s">
        <v>23</v>
      </c>
      <c r="P25" s="578"/>
    </row>
    <row r="26" spans="1:16" s="21" customFormat="1" ht="36" hidden="1" x14ac:dyDescent="0.25">
      <c r="A26" s="45">
        <v>21300</v>
      </c>
      <c r="B26" s="45" t="s">
        <v>305</v>
      </c>
      <c r="C26" s="46">
        <f t="shared" ref="C26:C40" si="1">L26</f>
        <v>0</v>
      </c>
      <c r="D26" s="218" t="s">
        <v>23</v>
      </c>
      <c r="E26" s="48" t="s">
        <v>23</v>
      </c>
      <c r="F26" s="276" t="s">
        <v>23</v>
      </c>
      <c r="G26" s="218" t="s">
        <v>23</v>
      </c>
      <c r="H26" s="252" t="s">
        <v>23</v>
      </c>
      <c r="I26" s="49" t="s">
        <v>23</v>
      </c>
      <c r="J26" s="106">
        <f>SUM(J27,J31,J33,J36)</f>
        <v>0</v>
      </c>
      <c r="K26" s="50">
        <f>SUM(K27,K31,K33,K36)</f>
        <v>0</v>
      </c>
      <c r="L26" s="126">
        <f>SUM(L27,L31,L33,L36)</f>
        <v>0</v>
      </c>
      <c r="M26" s="317" t="s">
        <v>23</v>
      </c>
      <c r="N26" s="48" t="s">
        <v>23</v>
      </c>
      <c r="O26" s="49" t="s">
        <v>23</v>
      </c>
      <c r="P26" s="336"/>
    </row>
    <row r="27" spans="1:16" s="21" customFormat="1" ht="24" hidden="1" x14ac:dyDescent="0.25">
      <c r="A27" s="51">
        <v>21350</v>
      </c>
      <c r="B27" s="45" t="s">
        <v>25</v>
      </c>
      <c r="C27" s="46">
        <f t="shared" si="1"/>
        <v>0</v>
      </c>
      <c r="D27" s="218" t="s">
        <v>23</v>
      </c>
      <c r="E27" s="48" t="s">
        <v>23</v>
      </c>
      <c r="F27" s="276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>SUM(K28:K30)</f>
        <v>0</v>
      </c>
      <c r="L27" s="126">
        <f>SUM(L28:L30)</f>
        <v>0</v>
      </c>
      <c r="M27" s="317" t="s">
        <v>23</v>
      </c>
      <c r="N27" s="48" t="s">
        <v>23</v>
      </c>
      <c r="O27" s="49" t="s">
        <v>23</v>
      </c>
      <c r="P27" s="336"/>
    </row>
    <row r="28" spans="1:16" hidden="1" x14ac:dyDescent="0.25">
      <c r="A28" s="32">
        <v>21351</v>
      </c>
      <c r="B28" s="52" t="s">
        <v>26</v>
      </c>
      <c r="C28" s="53">
        <f t="shared" si="1"/>
        <v>0</v>
      </c>
      <c r="D28" s="219" t="s">
        <v>23</v>
      </c>
      <c r="E28" s="54" t="s">
        <v>23</v>
      </c>
      <c r="F28" s="277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199">
        <f>J28+K28</f>
        <v>0</v>
      </c>
      <c r="M28" s="318" t="s">
        <v>23</v>
      </c>
      <c r="N28" s="54" t="s">
        <v>23</v>
      </c>
      <c r="O28" s="56" t="s">
        <v>23</v>
      </c>
      <c r="P28" s="337"/>
    </row>
    <row r="29" spans="1:16" hidden="1" x14ac:dyDescent="0.25">
      <c r="A29" s="37">
        <v>21352</v>
      </c>
      <c r="B29" s="57" t="s">
        <v>27</v>
      </c>
      <c r="C29" s="58">
        <f t="shared" si="1"/>
        <v>0</v>
      </c>
      <c r="D29" s="220" t="s">
        <v>23</v>
      </c>
      <c r="E29" s="59" t="s">
        <v>23</v>
      </c>
      <c r="F29" s="278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200">
        <f>J29+K29</f>
        <v>0</v>
      </c>
      <c r="M29" s="319" t="s">
        <v>23</v>
      </c>
      <c r="N29" s="59" t="s">
        <v>23</v>
      </c>
      <c r="O29" s="61" t="s">
        <v>23</v>
      </c>
      <c r="P29" s="338"/>
    </row>
    <row r="30" spans="1:16" ht="24" hidden="1" x14ac:dyDescent="0.25">
      <c r="A30" s="37">
        <v>21359</v>
      </c>
      <c r="B30" s="57" t="s">
        <v>28</v>
      </c>
      <c r="C30" s="58">
        <f t="shared" si="1"/>
        <v>0</v>
      </c>
      <c r="D30" s="220" t="s">
        <v>23</v>
      </c>
      <c r="E30" s="59" t="s">
        <v>23</v>
      </c>
      <c r="F30" s="278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200">
        <f>J30+K30</f>
        <v>0</v>
      </c>
      <c r="M30" s="319" t="s">
        <v>23</v>
      </c>
      <c r="N30" s="59" t="s">
        <v>23</v>
      </c>
      <c r="O30" s="61" t="s">
        <v>23</v>
      </c>
      <c r="P30" s="338"/>
    </row>
    <row r="31" spans="1:16" s="21" customFormat="1" ht="36" hidden="1" x14ac:dyDescent="0.25">
      <c r="A31" s="51">
        <v>21370</v>
      </c>
      <c r="B31" s="45" t="s">
        <v>29</v>
      </c>
      <c r="C31" s="46">
        <f t="shared" si="1"/>
        <v>0</v>
      </c>
      <c r="D31" s="218" t="s">
        <v>23</v>
      </c>
      <c r="E31" s="48" t="s">
        <v>23</v>
      </c>
      <c r="F31" s="276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>SUM(K32)</f>
        <v>0</v>
      </c>
      <c r="L31" s="126">
        <f>SUM(L32)</f>
        <v>0</v>
      </c>
      <c r="M31" s="317" t="s">
        <v>23</v>
      </c>
      <c r="N31" s="48" t="s">
        <v>23</v>
      </c>
      <c r="O31" s="49" t="s">
        <v>23</v>
      </c>
      <c r="P31" s="336"/>
    </row>
    <row r="32" spans="1:16" ht="36" hidden="1" x14ac:dyDescent="0.25">
      <c r="A32" s="62">
        <v>21379</v>
      </c>
      <c r="B32" s="63" t="s">
        <v>30</v>
      </c>
      <c r="C32" s="64">
        <f t="shared" si="1"/>
        <v>0</v>
      </c>
      <c r="D32" s="221" t="s">
        <v>23</v>
      </c>
      <c r="E32" s="65" t="s">
        <v>23</v>
      </c>
      <c r="F32" s="71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9">
        <f>J32+K32</f>
        <v>0</v>
      </c>
      <c r="M32" s="320" t="s">
        <v>23</v>
      </c>
      <c r="N32" s="65" t="s">
        <v>23</v>
      </c>
      <c r="O32" s="67" t="s">
        <v>23</v>
      </c>
      <c r="P32" s="339"/>
    </row>
    <row r="33" spans="1:16" s="21" customFormat="1" hidden="1" x14ac:dyDescent="0.25">
      <c r="A33" s="51">
        <v>21380</v>
      </c>
      <c r="B33" s="45" t="s">
        <v>31</v>
      </c>
      <c r="C33" s="46">
        <f t="shared" si="1"/>
        <v>0</v>
      </c>
      <c r="D33" s="218" t="s">
        <v>23</v>
      </c>
      <c r="E33" s="48" t="s">
        <v>23</v>
      </c>
      <c r="F33" s="276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0</v>
      </c>
      <c r="K33" s="50">
        <f>SUM(K34:K35)</f>
        <v>0</v>
      </c>
      <c r="L33" s="126">
        <f>SUM(L34:L35)</f>
        <v>0</v>
      </c>
      <c r="M33" s="317" t="s">
        <v>23</v>
      </c>
      <c r="N33" s="48" t="s">
        <v>23</v>
      </c>
      <c r="O33" s="49" t="s">
        <v>23</v>
      </c>
      <c r="P33" s="336"/>
    </row>
    <row r="34" spans="1:16" hidden="1" x14ac:dyDescent="0.25">
      <c r="A34" s="33">
        <v>21381</v>
      </c>
      <c r="B34" s="52" t="s">
        <v>306</v>
      </c>
      <c r="C34" s="53">
        <f t="shared" si="1"/>
        <v>0</v>
      </c>
      <c r="D34" s="219" t="s">
        <v>23</v>
      </c>
      <c r="E34" s="54" t="s">
        <v>23</v>
      </c>
      <c r="F34" s="277" t="s">
        <v>23</v>
      </c>
      <c r="G34" s="219" t="s">
        <v>23</v>
      </c>
      <c r="H34" s="253" t="s">
        <v>23</v>
      </c>
      <c r="I34" s="56" t="s">
        <v>23</v>
      </c>
      <c r="J34" s="262"/>
      <c r="K34" s="55"/>
      <c r="L34" s="199">
        <f>J34+K34</f>
        <v>0</v>
      </c>
      <c r="M34" s="318" t="s">
        <v>23</v>
      </c>
      <c r="N34" s="54" t="s">
        <v>23</v>
      </c>
      <c r="O34" s="56" t="s">
        <v>23</v>
      </c>
      <c r="P34" s="337"/>
    </row>
    <row r="35" spans="1:16" ht="24" hidden="1" x14ac:dyDescent="0.25">
      <c r="A35" s="38">
        <v>21383</v>
      </c>
      <c r="B35" s="57" t="s">
        <v>32</v>
      </c>
      <c r="C35" s="58">
        <f t="shared" si="1"/>
        <v>0</v>
      </c>
      <c r="D35" s="220" t="s">
        <v>23</v>
      </c>
      <c r="E35" s="59" t="s">
        <v>23</v>
      </c>
      <c r="F35" s="278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200">
        <f>J35+K35</f>
        <v>0</v>
      </c>
      <c r="M35" s="319" t="s">
        <v>23</v>
      </c>
      <c r="N35" s="59" t="s">
        <v>23</v>
      </c>
      <c r="O35" s="61" t="s">
        <v>23</v>
      </c>
      <c r="P35" s="338"/>
    </row>
    <row r="36" spans="1:16" s="21" customFormat="1" ht="25.5" hidden="1" customHeight="1" x14ac:dyDescent="0.25">
      <c r="A36" s="51">
        <v>21390</v>
      </c>
      <c r="B36" s="45" t="s">
        <v>307</v>
      </c>
      <c r="C36" s="46">
        <f t="shared" si="1"/>
        <v>0</v>
      </c>
      <c r="D36" s="218" t="s">
        <v>23</v>
      </c>
      <c r="E36" s="48" t="s">
        <v>23</v>
      </c>
      <c r="F36" s="276" t="s">
        <v>23</v>
      </c>
      <c r="G36" s="218" t="s">
        <v>23</v>
      </c>
      <c r="H36" s="252" t="s">
        <v>23</v>
      </c>
      <c r="I36" s="49" t="s">
        <v>23</v>
      </c>
      <c r="J36" s="106">
        <f>SUM(J37:J40)</f>
        <v>0</v>
      </c>
      <c r="K36" s="50">
        <f>SUM(K37:K40)</f>
        <v>0</v>
      </c>
      <c r="L36" s="126">
        <f>SUM(L37:L40)</f>
        <v>0</v>
      </c>
      <c r="M36" s="317" t="s">
        <v>23</v>
      </c>
      <c r="N36" s="48" t="s">
        <v>23</v>
      </c>
      <c r="O36" s="49" t="s">
        <v>23</v>
      </c>
      <c r="P36" s="336"/>
    </row>
    <row r="37" spans="1:16" ht="24" hidden="1" x14ac:dyDescent="0.25">
      <c r="A37" s="33">
        <v>21391</v>
      </c>
      <c r="B37" s="52" t="s">
        <v>33</v>
      </c>
      <c r="C37" s="53">
        <f t="shared" si="1"/>
        <v>0</v>
      </c>
      <c r="D37" s="219" t="s">
        <v>23</v>
      </c>
      <c r="E37" s="54" t="s">
        <v>23</v>
      </c>
      <c r="F37" s="277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199">
        <f>J37+K37</f>
        <v>0</v>
      </c>
      <c r="M37" s="318" t="s">
        <v>23</v>
      </c>
      <c r="N37" s="54" t="s">
        <v>23</v>
      </c>
      <c r="O37" s="56" t="s">
        <v>23</v>
      </c>
      <c r="P37" s="337"/>
    </row>
    <row r="38" spans="1:16" hidden="1" x14ac:dyDescent="0.25">
      <c r="A38" s="38">
        <v>21393</v>
      </c>
      <c r="B38" s="57" t="s">
        <v>34</v>
      </c>
      <c r="C38" s="58">
        <f t="shared" si="1"/>
        <v>0</v>
      </c>
      <c r="D38" s="220" t="s">
        <v>23</v>
      </c>
      <c r="E38" s="59" t="s">
        <v>23</v>
      </c>
      <c r="F38" s="278" t="s">
        <v>23</v>
      </c>
      <c r="G38" s="220" t="s">
        <v>23</v>
      </c>
      <c r="H38" s="254" t="s">
        <v>23</v>
      </c>
      <c r="I38" s="61" t="s">
        <v>23</v>
      </c>
      <c r="J38" s="263"/>
      <c r="K38" s="60"/>
      <c r="L38" s="200">
        <f>J38+K38</f>
        <v>0</v>
      </c>
      <c r="M38" s="319" t="s">
        <v>23</v>
      </c>
      <c r="N38" s="59" t="s">
        <v>23</v>
      </c>
      <c r="O38" s="61" t="s">
        <v>23</v>
      </c>
      <c r="P38" s="338"/>
    </row>
    <row r="39" spans="1:16" hidden="1" x14ac:dyDescent="0.25">
      <c r="A39" s="38">
        <v>21395</v>
      </c>
      <c r="B39" s="57" t="s">
        <v>35</v>
      </c>
      <c r="C39" s="58">
        <f t="shared" si="1"/>
        <v>0</v>
      </c>
      <c r="D39" s="220" t="s">
        <v>23</v>
      </c>
      <c r="E39" s="59" t="s">
        <v>23</v>
      </c>
      <c r="F39" s="278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200">
        <f>J39+K39</f>
        <v>0</v>
      </c>
      <c r="M39" s="319" t="s">
        <v>23</v>
      </c>
      <c r="N39" s="59" t="s">
        <v>23</v>
      </c>
      <c r="O39" s="61" t="s">
        <v>23</v>
      </c>
      <c r="P39" s="338"/>
    </row>
    <row r="40" spans="1:16" ht="24" hidden="1" x14ac:dyDescent="0.25">
      <c r="A40" s="190">
        <v>21399</v>
      </c>
      <c r="B40" s="165" t="s">
        <v>36</v>
      </c>
      <c r="C40" s="166">
        <f t="shared" si="1"/>
        <v>0</v>
      </c>
      <c r="D40" s="222" t="s">
        <v>23</v>
      </c>
      <c r="E40" s="76" t="s">
        <v>23</v>
      </c>
      <c r="F40" s="279" t="s">
        <v>23</v>
      </c>
      <c r="G40" s="222" t="s">
        <v>23</v>
      </c>
      <c r="H40" s="256" t="s">
        <v>23</v>
      </c>
      <c r="I40" s="192" t="s">
        <v>23</v>
      </c>
      <c r="J40" s="292"/>
      <c r="K40" s="191"/>
      <c r="L40" s="360">
        <f>J40+K40</f>
        <v>0</v>
      </c>
      <c r="M40" s="321" t="s">
        <v>23</v>
      </c>
      <c r="N40" s="76" t="s">
        <v>23</v>
      </c>
      <c r="O40" s="192" t="s">
        <v>23</v>
      </c>
      <c r="P40" s="340"/>
    </row>
    <row r="41" spans="1:16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170">
        <f>SUM(E42)</f>
        <v>0</v>
      </c>
      <c r="F41" s="280">
        <f>SUM(F42)</f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299" t="s">
        <v>23</v>
      </c>
      <c r="M41" s="322" t="s">
        <v>23</v>
      </c>
      <c r="N41" s="80" t="s">
        <v>23</v>
      </c>
      <c r="O41" s="189" t="s">
        <v>23</v>
      </c>
      <c r="P41" s="341"/>
    </row>
    <row r="42" spans="1:16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195"/>
      <c r="F42" s="290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300" t="s">
        <v>23</v>
      </c>
      <c r="M42" s="321" t="s">
        <v>23</v>
      </c>
      <c r="N42" s="76" t="s">
        <v>23</v>
      </c>
      <c r="O42" s="192" t="s">
        <v>23</v>
      </c>
      <c r="P42" s="340"/>
    </row>
    <row r="43" spans="1:16" s="21" customFormat="1" ht="24" hidden="1" x14ac:dyDescent="0.25">
      <c r="A43" s="51">
        <v>21490</v>
      </c>
      <c r="B43" s="45" t="s">
        <v>38</v>
      </c>
      <c r="C43" s="68">
        <f>F43+I43+L43</f>
        <v>0</v>
      </c>
      <c r="D43" s="74">
        <f t="shared" ref="D43:L43" si="2">D44</f>
        <v>0</v>
      </c>
      <c r="E43" s="75">
        <f t="shared" si="2"/>
        <v>0</v>
      </c>
      <c r="F43" s="281">
        <f t="shared" si="2"/>
        <v>0</v>
      </c>
      <c r="G43" s="74">
        <f t="shared" si="2"/>
        <v>0</v>
      </c>
      <c r="H43" s="204">
        <f t="shared" si="2"/>
        <v>0</v>
      </c>
      <c r="I43" s="293">
        <f t="shared" si="2"/>
        <v>0</v>
      </c>
      <c r="J43" s="204">
        <f t="shared" si="2"/>
        <v>0</v>
      </c>
      <c r="K43" s="75">
        <f t="shared" si="2"/>
        <v>0</v>
      </c>
      <c r="L43" s="203">
        <f t="shared" si="2"/>
        <v>0</v>
      </c>
      <c r="M43" s="317" t="s">
        <v>23</v>
      </c>
      <c r="N43" s="48" t="s">
        <v>23</v>
      </c>
      <c r="O43" s="49" t="s">
        <v>23</v>
      </c>
      <c r="P43" s="336"/>
    </row>
    <row r="44" spans="1:16" s="21" customFormat="1" ht="24" hidden="1" x14ac:dyDescent="0.25">
      <c r="A44" s="38">
        <v>21499</v>
      </c>
      <c r="B44" s="57" t="s">
        <v>39</v>
      </c>
      <c r="C44" s="208">
        <f>F44+I44+L44</f>
        <v>0</v>
      </c>
      <c r="D44" s="301"/>
      <c r="E44" s="70"/>
      <c r="F44" s="145">
        <f>D44+E44</f>
        <v>0</v>
      </c>
      <c r="G44" s="301"/>
      <c r="H44" s="302"/>
      <c r="I44" s="358">
        <f>G44+H44</f>
        <v>0</v>
      </c>
      <c r="J44" s="302"/>
      <c r="K44" s="70"/>
      <c r="L44" s="359">
        <f>J44+K44</f>
        <v>0</v>
      </c>
      <c r="M44" s="320" t="s">
        <v>23</v>
      </c>
      <c r="N44" s="65" t="s">
        <v>23</v>
      </c>
      <c r="O44" s="67" t="s">
        <v>23</v>
      </c>
      <c r="P44" s="339"/>
    </row>
    <row r="45" spans="1:16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8" t="s">
        <v>23</v>
      </c>
      <c r="F45" s="276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298" t="s">
        <v>23</v>
      </c>
      <c r="M45" s="68">
        <f>SUM(M46:M47)</f>
        <v>0</v>
      </c>
      <c r="N45" s="75">
        <f>SUM(N46:N47)</f>
        <v>0</v>
      </c>
      <c r="O45" s="293">
        <f>SUM(O46:O47)</f>
        <v>0</v>
      </c>
      <c r="P45" s="342"/>
    </row>
    <row r="46" spans="1:16" ht="24" hidden="1" x14ac:dyDescent="0.25">
      <c r="A46" s="77">
        <v>23410</v>
      </c>
      <c r="B46" s="78" t="s">
        <v>41</v>
      </c>
      <c r="C46" s="82">
        <f>O46</f>
        <v>0</v>
      </c>
      <c r="D46" s="224" t="s">
        <v>23</v>
      </c>
      <c r="E46" s="80" t="s">
        <v>23</v>
      </c>
      <c r="F46" s="282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299" t="s">
        <v>23</v>
      </c>
      <c r="M46" s="323"/>
      <c r="N46" s="303"/>
      <c r="O46" s="171">
        <f>M46+N46</f>
        <v>0</v>
      </c>
      <c r="P46" s="81"/>
    </row>
    <row r="47" spans="1:16" ht="24" hidden="1" x14ac:dyDescent="0.25">
      <c r="A47" s="77">
        <v>23510</v>
      </c>
      <c r="B47" s="78" t="s">
        <v>42</v>
      </c>
      <c r="C47" s="82">
        <f>O47</f>
        <v>0</v>
      </c>
      <c r="D47" s="224" t="s">
        <v>23</v>
      </c>
      <c r="E47" s="80" t="s">
        <v>23</v>
      </c>
      <c r="F47" s="282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299" t="s">
        <v>23</v>
      </c>
      <c r="M47" s="323"/>
      <c r="N47" s="303"/>
      <c r="O47" s="171">
        <f>M47+N47</f>
        <v>0</v>
      </c>
      <c r="P47" s="81"/>
    </row>
    <row r="48" spans="1:16" hidden="1" x14ac:dyDescent="0.25">
      <c r="A48" s="83"/>
      <c r="B48" s="78"/>
      <c r="C48" s="84"/>
      <c r="D48" s="361"/>
      <c r="E48" s="601"/>
      <c r="F48" s="282"/>
      <c r="G48" s="361"/>
      <c r="H48" s="364"/>
      <c r="I48" s="308"/>
      <c r="J48" s="366"/>
      <c r="K48" s="303"/>
      <c r="L48" s="805"/>
      <c r="M48" s="323"/>
      <c r="N48" s="303"/>
      <c r="O48" s="171"/>
      <c r="P48" s="81"/>
    </row>
    <row r="49" spans="1:16" s="21" customFormat="1" hidden="1" x14ac:dyDescent="0.25">
      <c r="A49" s="85"/>
      <c r="B49" s="86" t="s">
        <v>43</v>
      </c>
      <c r="C49" s="87"/>
      <c r="D49" s="362"/>
      <c r="E49" s="363"/>
      <c r="F49" s="667"/>
      <c r="G49" s="362"/>
      <c r="H49" s="365"/>
      <c r="I49" s="172"/>
      <c r="J49" s="365"/>
      <c r="K49" s="363"/>
      <c r="L49" s="806"/>
      <c r="M49" s="368"/>
      <c r="N49" s="363"/>
      <c r="O49" s="172"/>
      <c r="P49" s="343"/>
    </row>
    <row r="50" spans="1:16" s="21" customFormat="1" ht="12.75" thickBot="1" x14ac:dyDescent="0.3">
      <c r="A50" s="88"/>
      <c r="B50" s="22" t="s">
        <v>44</v>
      </c>
      <c r="C50" s="516">
        <f t="shared" ref="C50:C113" si="3">F50+I50+L50+O50</f>
        <v>41572</v>
      </c>
      <c r="D50" s="225">
        <f t="shared" ref="D50:O50" si="4">SUM(D51,D283)</f>
        <v>41572</v>
      </c>
      <c r="E50" s="90">
        <f t="shared" si="4"/>
        <v>0</v>
      </c>
      <c r="F50" s="283">
        <f t="shared" si="4"/>
        <v>41572</v>
      </c>
      <c r="G50" s="225">
        <f t="shared" si="4"/>
        <v>0</v>
      </c>
      <c r="H50" s="258">
        <f t="shared" si="4"/>
        <v>0</v>
      </c>
      <c r="I50" s="91">
        <f t="shared" si="4"/>
        <v>0</v>
      </c>
      <c r="J50" s="258">
        <f t="shared" si="4"/>
        <v>0</v>
      </c>
      <c r="K50" s="90">
        <f t="shared" si="4"/>
        <v>0</v>
      </c>
      <c r="L50" s="283">
        <f t="shared" si="4"/>
        <v>0</v>
      </c>
      <c r="M50" s="89">
        <f t="shared" si="4"/>
        <v>0</v>
      </c>
      <c r="N50" s="90">
        <f t="shared" si="4"/>
        <v>0</v>
      </c>
      <c r="O50" s="91">
        <f t="shared" si="4"/>
        <v>0</v>
      </c>
      <c r="P50" s="344"/>
    </row>
    <row r="51" spans="1:16" s="21" customFormat="1" ht="36.75" thickTop="1" x14ac:dyDescent="0.25">
      <c r="A51" s="92"/>
      <c r="B51" s="93" t="s">
        <v>45</v>
      </c>
      <c r="C51" s="518">
        <f t="shared" si="3"/>
        <v>41572</v>
      </c>
      <c r="D51" s="226">
        <f t="shared" ref="D51:O51" si="5">SUM(D52,D194)</f>
        <v>41572</v>
      </c>
      <c r="E51" s="95">
        <f t="shared" si="5"/>
        <v>0</v>
      </c>
      <c r="F51" s="668">
        <f t="shared" si="5"/>
        <v>41572</v>
      </c>
      <c r="G51" s="226">
        <f t="shared" si="5"/>
        <v>0</v>
      </c>
      <c r="H51" s="259">
        <f t="shared" si="5"/>
        <v>0</v>
      </c>
      <c r="I51" s="96">
        <f t="shared" si="5"/>
        <v>0</v>
      </c>
      <c r="J51" s="259">
        <f t="shared" si="5"/>
        <v>0</v>
      </c>
      <c r="K51" s="95">
        <f t="shared" si="5"/>
        <v>0</v>
      </c>
      <c r="L51" s="668">
        <f t="shared" si="5"/>
        <v>0</v>
      </c>
      <c r="M51" s="94">
        <f t="shared" si="5"/>
        <v>0</v>
      </c>
      <c r="N51" s="95">
        <f t="shared" si="5"/>
        <v>0</v>
      </c>
      <c r="O51" s="96">
        <f t="shared" si="5"/>
        <v>0</v>
      </c>
      <c r="P51" s="345"/>
    </row>
    <row r="52" spans="1:16" s="21" customFormat="1" ht="24" x14ac:dyDescent="0.25">
      <c r="A52" s="97"/>
      <c r="B52" s="16" t="s">
        <v>46</v>
      </c>
      <c r="C52" s="520">
        <f t="shared" si="3"/>
        <v>41572</v>
      </c>
      <c r="D52" s="227">
        <f t="shared" ref="D52:O52" si="6">SUM(D53,D75,D173,D187)</f>
        <v>41572</v>
      </c>
      <c r="E52" s="99">
        <f t="shared" si="6"/>
        <v>0</v>
      </c>
      <c r="F52" s="586">
        <f t="shared" si="6"/>
        <v>41572</v>
      </c>
      <c r="G52" s="227">
        <f t="shared" si="6"/>
        <v>0</v>
      </c>
      <c r="H52" s="260">
        <f t="shared" si="6"/>
        <v>0</v>
      </c>
      <c r="I52" s="100">
        <f t="shared" si="6"/>
        <v>0</v>
      </c>
      <c r="J52" s="260">
        <f t="shared" si="6"/>
        <v>0</v>
      </c>
      <c r="K52" s="99">
        <f t="shared" si="6"/>
        <v>0</v>
      </c>
      <c r="L52" s="586">
        <f t="shared" si="6"/>
        <v>0</v>
      </c>
      <c r="M52" s="98">
        <f t="shared" si="6"/>
        <v>0</v>
      </c>
      <c r="N52" s="99">
        <f t="shared" si="6"/>
        <v>0</v>
      </c>
      <c r="O52" s="100">
        <f t="shared" si="6"/>
        <v>0</v>
      </c>
      <c r="P52" s="346"/>
    </row>
    <row r="53" spans="1:16" s="21" customFormat="1" x14ac:dyDescent="0.25">
      <c r="A53" s="101">
        <v>1000</v>
      </c>
      <c r="B53" s="101" t="s">
        <v>47</v>
      </c>
      <c r="C53" s="522">
        <f t="shared" si="3"/>
        <v>11206</v>
      </c>
      <c r="D53" s="228">
        <f t="shared" ref="D53:O53" si="7">SUM(D54,D67)</f>
        <v>11142</v>
      </c>
      <c r="E53" s="103">
        <f t="shared" si="7"/>
        <v>64</v>
      </c>
      <c r="F53" s="284">
        <f t="shared" si="7"/>
        <v>11206</v>
      </c>
      <c r="G53" s="228">
        <f t="shared" si="7"/>
        <v>0</v>
      </c>
      <c r="H53" s="261">
        <f t="shared" si="7"/>
        <v>0</v>
      </c>
      <c r="I53" s="104">
        <f t="shared" si="7"/>
        <v>0</v>
      </c>
      <c r="J53" s="261">
        <f t="shared" si="7"/>
        <v>0</v>
      </c>
      <c r="K53" s="103">
        <f t="shared" si="7"/>
        <v>0</v>
      </c>
      <c r="L53" s="284">
        <f t="shared" si="7"/>
        <v>0</v>
      </c>
      <c r="M53" s="102">
        <f t="shared" si="7"/>
        <v>0</v>
      </c>
      <c r="N53" s="103">
        <f t="shared" si="7"/>
        <v>0</v>
      </c>
      <c r="O53" s="104">
        <f t="shared" si="7"/>
        <v>0</v>
      </c>
      <c r="P53" s="347"/>
    </row>
    <row r="54" spans="1:16" x14ac:dyDescent="0.25">
      <c r="A54" s="45">
        <v>1100</v>
      </c>
      <c r="B54" s="105" t="s">
        <v>48</v>
      </c>
      <c r="C54" s="490">
        <f t="shared" si="3"/>
        <v>8567</v>
      </c>
      <c r="D54" s="229">
        <f t="shared" ref="D54:O54" si="8">SUM(D55,D58,D66)</f>
        <v>8688</v>
      </c>
      <c r="E54" s="50">
        <f t="shared" si="8"/>
        <v>-121</v>
      </c>
      <c r="F54" s="285">
        <f t="shared" si="8"/>
        <v>8567</v>
      </c>
      <c r="G54" s="229">
        <f t="shared" si="8"/>
        <v>0</v>
      </c>
      <c r="H54" s="106">
        <f t="shared" si="8"/>
        <v>0</v>
      </c>
      <c r="I54" s="117">
        <f t="shared" si="8"/>
        <v>0</v>
      </c>
      <c r="J54" s="106">
        <f t="shared" si="8"/>
        <v>0</v>
      </c>
      <c r="K54" s="50">
        <f t="shared" si="8"/>
        <v>0</v>
      </c>
      <c r="L54" s="285">
        <f t="shared" si="8"/>
        <v>0</v>
      </c>
      <c r="M54" s="130">
        <f t="shared" si="8"/>
        <v>0</v>
      </c>
      <c r="N54" s="131">
        <f t="shared" si="8"/>
        <v>0</v>
      </c>
      <c r="O54" s="294">
        <f t="shared" si="8"/>
        <v>0</v>
      </c>
      <c r="P54" s="348"/>
    </row>
    <row r="55" spans="1:16" x14ac:dyDescent="0.25">
      <c r="A55" s="107">
        <v>1110</v>
      </c>
      <c r="B55" s="78" t="s">
        <v>49</v>
      </c>
      <c r="C55" s="525">
        <f t="shared" si="3"/>
        <v>7151</v>
      </c>
      <c r="D55" s="132">
        <f t="shared" ref="D55:O55" si="9">SUM(D56:D57)</f>
        <v>7722</v>
      </c>
      <c r="E55" s="108">
        <f t="shared" si="9"/>
        <v>-571</v>
      </c>
      <c r="F55" s="286">
        <f t="shared" si="9"/>
        <v>7151</v>
      </c>
      <c r="G55" s="132">
        <f t="shared" si="9"/>
        <v>0</v>
      </c>
      <c r="H55" s="207">
        <f t="shared" si="9"/>
        <v>0</v>
      </c>
      <c r="I55" s="109">
        <f t="shared" si="9"/>
        <v>0</v>
      </c>
      <c r="J55" s="207">
        <f t="shared" si="9"/>
        <v>0</v>
      </c>
      <c r="K55" s="108">
        <f t="shared" si="9"/>
        <v>0</v>
      </c>
      <c r="L55" s="286">
        <f t="shared" si="9"/>
        <v>0</v>
      </c>
      <c r="M55" s="84">
        <f t="shared" si="9"/>
        <v>0</v>
      </c>
      <c r="N55" s="108">
        <f t="shared" si="9"/>
        <v>0</v>
      </c>
      <c r="O55" s="109">
        <f t="shared" si="9"/>
        <v>0</v>
      </c>
      <c r="P55" s="116"/>
    </row>
    <row r="56" spans="1:16" hidden="1" x14ac:dyDescent="0.25">
      <c r="A56" s="33">
        <v>1111</v>
      </c>
      <c r="B56" s="52" t="s">
        <v>50</v>
      </c>
      <c r="C56" s="53">
        <f t="shared" si="3"/>
        <v>0</v>
      </c>
      <c r="D56" s="230"/>
      <c r="E56" s="55"/>
      <c r="F56" s="287">
        <f>D56+E56</f>
        <v>0</v>
      </c>
      <c r="G56" s="230"/>
      <c r="H56" s="262"/>
      <c r="I56" s="120">
        <f>G56+H56</f>
        <v>0</v>
      </c>
      <c r="J56" s="262"/>
      <c r="K56" s="55"/>
      <c r="L56" s="140">
        <f>J56+K56</f>
        <v>0</v>
      </c>
      <c r="M56" s="324"/>
      <c r="N56" s="55"/>
      <c r="O56" s="120">
        <f>M56+N56</f>
        <v>0</v>
      </c>
      <c r="P56" s="110"/>
    </row>
    <row r="57" spans="1:16" ht="60" x14ac:dyDescent="0.25">
      <c r="A57" s="38">
        <v>1119</v>
      </c>
      <c r="B57" s="57" t="s">
        <v>51</v>
      </c>
      <c r="C57" s="486">
        <f t="shared" si="3"/>
        <v>7151</v>
      </c>
      <c r="D57" s="231">
        <v>7722</v>
      </c>
      <c r="E57" s="60">
        <v>-571</v>
      </c>
      <c r="F57" s="147">
        <f>D57+E57</f>
        <v>7151</v>
      </c>
      <c r="G57" s="231"/>
      <c r="H57" s="263"/>
      <c r="I57" s="114">
        <f>G57+H57</f>
        <v>0</v>
      </c>
      <c r="J57" s="263"/>
      <c r="K57" s="60"/>
      <c r="L57" s="147">
        <f>J57+K57</f>
        <v>0</v>
      </c>
      <c r="M57" s="325"/>
      <c r="N57" s="60"/>
      <c r="O57" s="114">
        <f>M57+N57</f>
        <v>0</v>
      </c>
      <c r="P57" s="372" t="s">
        <v>1139</v>
      </c>
    </row>
    <row r="58" spans="1:16" x14ac:dyDescent="0.25">
      <c r="A58" s="112">
        <v>1140</v>
      </c>
      <c r="B58" s="57" t="s">
        <v>295</v>
      </c>
      <c r="C58" s="486">
        <f t="shared" si="3"/>
        <v>1416</v>
      </c>
      <c r="D58" s="232">
        <f t="shared" ref="D58:O58" si="10">SUM(D59:D65)</f>
        <v>966</v>
      </c>
      <c r="E58" s="113">
        <f t="shared" si="10"/>
        <v>450</v>
      </c>
      <c r="F58" s="147">
        <f t="shared" si="10"/>
        <v>1416</v>
      </c>
      <c r="G58" s="232">
        <f t="shared" si="10"/>
        <v>0</v>
      </c>
      <c r="H58" s="121">
        <f t="shared" si="10"/>
        <v>0</v>
      </c>
      <c r="I58" s="114">
        <f t="shared" si="10"/>
        <v>0</v>
      </c>
      <c r="J58" s="121">
        <f t="shared" si="10"/>
        <v>0</v>
      </c>
      <c r="K58" s="113">
        <f t="shared" si="10"/>
        <v>0</v>
      </c>
      <c r="L58" s="147">
        <f t="shared" si="10"/>
        <v>0</v>
      </c>
      <c r="M58" s="58">
        <f t="shared" si="10"/>
        <v>0</v>
      </c>
      <c r="N58" s="113">
        <f t="shared" si="10"/>
        <v>0</v>
      </c>
      <c r="O58" s="114">
        <f t="shared" si="10"/>
        <v>0</v>
      </c>
      <c r="P58" s="111"/>
    </row>
    <row r="59" spans="1:16" hidden="1" x14ac:dyDescent="0.25">
      <c r="A59" s="38">
        <v>1141</v>
      </c>
      <c r="B59" s="57" t="s">
        <v>52</v>
      </c>
      <c r="C59" s="58">
        <f t="shared" si="3"/>
        <v>0</v>
      </c>
      <c r="D59" s="231"/>
      <c r="E59" s="60"/>
      <c r="F59" s="147">
        <f t="shared" ref="F59:F66" si="11">D59+E59</f>
        <v>0</v>
      </c>
      <c r="G59" s="231"/>
      <c r="H59" s="263"/>
      <c r="I59" s="114">
        <f t="shared" ref="I59:I66" si="12">G59+H59</f>
        <v>0</v>
      </c>
      <c r="J59" s="263"/>
      <c r="K59" s="60"/>
      <c r="L59" s="136">
        <f t="shared" ref="L59:L66" si="13">J59+K59</f>
        <v>0</v>
      </c>
      <c r="M59" s="325"/>
      <c r="N59" s="60"/>
      <c r="O59" s="114">
        <f t="shared" ref="O59:O66" si="14">M59+N59</f>
        <v>0</v>
      </c>
      <c r="P59" s="111"/>
    </row>
    <row r="60" spans="1:16" ht="24.75" hidden="1" customHeight="1" x14ac:dyDescent="0.25">
      <c r="A60" s="38">
        <v>1142</v>
      </c>
      <c r="B60" s="57" t="s">
        <v>53</v>
      </c>
      <c r="C60" s="58">
        <f t="shared" si="3"/>
        <v>0</v>
      </c>
      <c r="D60" s="231"/>
      <c r="E60" s="60"/>
      <c r="F60" s="147">
        <f t="shared" si="11"/>
        <v>0</v>
      </c>
      <c r="G60" s="231"/>
      <c r="H60" s="263"/>
      <c r="I60" s="114">
        <f t="shared" si="12"/>
        <v>0</v>
      </c>
      <c r="J60" s="263"/>
      <c r="K60" s="60"/>
      <c r="L60" s="136">
        <f t="shared" si="13"/>
        <v>0</v>
      </c>
      <c r="M60" s="325"/>
      <c r="N60" s="60"/>
      <c r="O60" s="114">
        <f t="shared" si="14"/>
        <v>0</v>
      </c>
      <c r="P60" s="111"/>
    </row>
    <row r="61" spans="1:16" ht="24" hidden="1" x14ac:dyDescent="0.25">
      <c r="A61" s="38">
        <v>1145</v>
      </c>
      <c r="B61" s="57" t="s">
        <v>54</v>
      </c>
      <c r="C61" s="58">
        <f t="shared" si="3"/>
        <v>0</v>
      </c>
      <c r="D61" s="231"/>
      <c r="E61" s="60"/>
      <c r="F61" s="147">
        <f t="shared" si="11"/>
        <v>0</v>
      </c>
      <c r="G61" s="231"/>
      <c r="H61" s="263"/>
      <c r="I61" s="114">
        <f t="shared" si="12"/>
        <v>0</v>
      </c>
      <c r="J61" s="263"/>
      <c r="K61" s="60"/>
      <c r="L61" s="136">
        <f t="shared" si="13"/>
        <v>0</v>
      </c>
      <c r="M61" s="325"/>
      <c r="N61" s="60"/>
      <c r="O61" s="114">
        <f t="shared" si="14"/>
        <v>0</v>
      </c>
      <c r="P61" s="111"/>
    </row>
    <row r="62" spans="1:16" ht="27.75" hidden="1" customHeight="1" x14ac:dyDescent="0.25">
      <c r="A62" s="38">
        <v>1146</v>
      </c>
      <c r="B62" s="57" t="s">
        <v>55</v>
      </c>
      <c r="C62" s="58">
        <f t="shared" si="3"/>
        <v>0</v>
      </c>
      <c r="D62" s="231"/>
      <c r="E62" s="60"/>
      <c r="F62" s="147">
        <f t="shared" si="11"/>
        <v>0</v>
      </c>
      <c r="G62" s="231"/>
      <c r="H62" s="263"/>
      <c r="I62" s="114">
        <f t="shared" si="12"/>
        <v>0</v>
      </c>
      <c r="J62" s="263"/>
      <c r="K62" s="60"/>
      <c r="L62" s="136">
        <f t="shared" si="13"/>
        <v>0</v>
      </c>
      <c r="M62" s="325"/>
      <c r="N62" s="60"/>
      <c r="O62" s="114">
        <f t="shared" si="14"/>
        <v>0</v>
      </c>
      <c r="P62" s="111"/>
    </row>
    <row r="63" spans="1:16" ht="72" x14ac:dyDescent="0.25">
      <c r="A63" s="38">
        <v>1147</v>
      </c>
      <c r="B63" s="57" t="s">
        <v>56</v>
      </c>
      <c r="C63" s="486">
        <f t="shared" si="3"/>
        <v>933</v>
      </c>
      <c r="D63" s="231">
        <v>483</v>
      </c>
      <c r="E63" s="60">
        <v>450</v>
      </c>
      <c r="F63" s="147">
        <f t="shared" si="11"/>
        <v>933</v>
      </c>
      <c r="G63" s="231"/>
      <c r="H63" s="263"/>
      <c r="I63" s="114">
        <f t="shared" si="12"/>
        <v>0</v>
      </c>
      <c r="J63" s="263"/>
      <c r="K63" s="60"/>
      <c r="L63" s="147">
        <f t="shared" si="13"/>
        <v>0</v>
      </c>
      <c r="M63" s="325"/>
      <c r="N63" s="60"/>
      <c r="O63" s="114">
        <f t="shared" si="14"/>
        <v>0</v>
      </c>
      <c r="P63" s="372" t="s">
        <v>1140</v>
      </c>
    </row>
    <row r="64" spans="1:16" x14ac:dyDescent="0.25">
      <c r="A64" s="38">
        <v>1148</v>
      </c>
      <c r="B64" s="57" t="s">
        <v>57</v>
      </c>
      <c r="C64" s="486">
        <f t="shared" si="3"/>
        <v>483</v>
      </c>
      <c r="D64" s="231">
        <v>483</v>
      </c>
      <c r="E64" s="60"/>
      <c r="F64" s="147">
        <f t="shared" si="11"/>
        <v>483</v>
      </c>
      <c r="G64" s="231"/>
      <c r="H64" s="263"/>
      <c r="I64" s="114">
        <f t="shared" si="12"/>
        <v>0</v>
      </c>
      <c r="J64" s="263"/>
      <c r="K64" s="60"/>
      <c r="L64" s="147">
        <f t="shared" si="13"/>
        <v>0</v>
      </c>
      <c r="M64" s="325"/>
      <c r="N64" s="60"/>
      <c r="O64" s="114">
        <f t="shared" si="14"/>
        <v>0</v>
      </c>
      <c r="P64" s="111"/>
    </row>
    <row r="65" spans="1:16" ht="24" hidden="1" customHeight="1" x14ac:dyDescent="0.25">
      <c r="A65" s="38">
        <v>1149</v>
      </c>
      <c r="B65" s="57" t="s">
        <v>58</v>
      </c>
      <c r="C65" s="58">
        <f t="shared" si="3"/>
        <v>0</v>
      </c>
      <c r="D65" s="231"/>
      <c r="E65" s="60"/>
      <c r="F65" s="147">
        <f t="shared" si="11"/>
        <v>0</v>
      </c>
      <c r="G65" s="231"/>
      <c r="H65" s="263"/>
      <c r="I65" s="114">
        <f t="shared" si="12"/>
        <v>0</v>
      </c>
      <c r="J65" s="263"/>
      <c r="K65" s="60"/>
      <c r="L65" s="136">
        <f t="shared" si="13"/>
        <v>0</v>
      </c>
      <c r="M65" s="325"/>
      <c r="N65" s="60"/>
      <c r="O65" s="114">
        <f t="shared" si="14"/>
        <v>0</v>
      </c>
      <c r="P65" s="111"/>
    </row>
    <row r="66" spans="1:16" ht="36" hidden="1" x14ac:dyDescent="0.25">
      <c r="A66" s="107">
        <v>1150</v>
      </c>
      <c r="B66" s="78" t="s">
        <v>59</v>
      </c>
      <c r="C66" s="84">
        <f t="shared" si="3"/>
        <v>0</v>
      </c>
      <c r="D66" s="233"/>
      <c r="E66" s="115"/>
      <c r="F66" s="286">
        <f t="shared" si="11"/>
        <v>0</v>
      </c>
      <c r="G66" s="233"/>
      <c r="H66" s="264"/>
      <c r="I66" s="109">
        <f t="shared" si="12"/>
        <v>0</v>
      </c>
      <c r="J66" s="264"/>
      <c r="K66" s="115"/>
      <c r="L66" s="137">
        <f t="shared" si="13"/>
        <v>0</v>
      </c>
      <c r="M66" s="326"/>
      <c r="N66" s="115"/>
      <c r="O66" s="109">
        <f t="shared" si="14"/>
        <v>0</v>
      </c>
      <c r="P66" s="116"/>
    </row>
    <row r="67" spans="1:16" ht="24" x14ac:dyDescent="0.25">
      <c r="A67" s="45">
        <v>1200</v>
      </c>
      <c r="B67" s="105" t="s">
        <v>296</v>
      </c>
      <c r="C67" s="490">
        <f t="shared" si="3"/>
        <v>2639</v>
      </c>
      <c r="D67" s="229">
        <f t="shared" ref="D67:O67" si="15">SUM(D68:D69)</f>
        <v>2454</v>
      </c>
      <c r="E67" s="50">
        <f t="shared" si="15"/>
        <v>185</v>
      </c>
      <c r="F67" s="285">
        <f t="shared" si="15"/>
        <v>2639</v>
      </c>
      <c r="G67" s="229">
        <f t="shared" si="15"/>
        <v>0</v>
      </c>
      <c r="H67" s="106">
        <f t="shared" si="15"/>
        <v>0</v>
      </c>
      <c r="I67" s="117">
        <f t="shared" si="15"/>
        <v>0</v>
      </c>
      <c r="J67" s="106">
        <f t="shared" si="15"/>
        <v>0</v>
      </c>
      <c r="K67" s="50">
        <f t="shared" si="15"/>
        <v>0</v>
      </c>
      <c r="L67" s="285">
        <f t="shared" si="15"/>
        <v>0</v>
      </c>
      <c r="M67" s="46">
        <f t="shared" si="15"/>
        <v>0</v>
      </c>
      <c r="N67" s="50">
        <f t="shared" si="15"/>
        <v>0</v>
      </c>
      <c r="O67" s="117">
        <f t="shared" si="15"/>
        <v>0</v>
      </c>
      <c r="P67" s="123"/>
    </row>
    <row r="68" spans="1:16" ht="84" x14ac:dyDescent="0.25">
      <c r="A68" s="565">
        <v>1210</v>
      </c>
      <c r="B68" s="52" t="s">
        <v>60</v>
      </c>
      <c r="C68" s="527">
        <f t="shared" si="3"/>
        <v>2175</v>
      </c>
      <c r="D68" s="230">
        <v>2164</v>
      </c>
      <c r="E68" s="55">
        <v>11</v>
      </c>
      <c r="F68" s="287">
        <f>D68+E68</f>
        <v>2175</v>
      </c>
      <c r="G68" s="230"/>
      <c r="H68" s="262"/>
      <c r="I68" s="120">
        <f>G68+H68</f>
        <v>0</v>
      </c>
      <c r="J68" s="262"/>
      <c r="K68" s="55"/>
      <c r="L68" s="287">
        <f>J68+K68</f>
        <v>0</v>
      </c>
      <c r="M68" s="324"/>
      <c r="N68" s="55"/>
      <c r="O68" s="120">
        <f>M68+N68</f>
        <v>0</v>
      </c>
      <c r="P68" s="583" t="s">
        <v>1141</v>
      </c>
    </row>
    <row r="69" spans="1:16" ht="24" x14ac:dyDescent="0.25">
      <c r="A69" s="112">
        <v>1220</v>
      </c>
      <c r="B69" s="57" t="s">
        <v>61</v>
      </c>
      <c r="C69" s="486">
        <f t="shared" si="3"/>
        <v>464</v>
      </c>
      <c r="D69" s="232">
        <f t="shared" ref="D69:O69" si="16">SUM(D70:D74)</f>
        <v>290</v>
      </c>
      <c r="E69" s="113">
        <f t="shared" si="16"/>
        <v>174</v>
      </c>
      <c r="F69" s="147">
        <f t="shared" si="16"/>
        <v>464</v>
      </c>
      <c r="G69" s="232">
        <f t="shared" si="16"/>
        <v>0</v>
      </c>
      <c r="H69" s="121">
        <f t="shared" si="16"/>
        <v>0</v>
      </c>
      <c r="I69" s="114">
        <f t="shared" si="16"/>
        <v>0</v>
      </c>
      <c r="J69" s="121">
        <f t="shared" si="16"/>
        <v>0</v>
      </c>
      <c r="K69" s="113">
        <f t="shared" si="16"/>
        <v>0</v>
      </c>
      <c r="L69" s="147">
        <f t="shared" si="16"/>
        <v>0</v>
      </c>
      <c r="M69" s="58">
        <f t="shared" si="16"/>
        <v>0</v>
      </c>
      <c r="N69" s="113">
        <f t="shared" si="16"/>
        <v>0</v>
      </c>
      <c r="O69" s="114">
        <f t="shared" si="16"/>
        <v>0</v>
      </c>
      <c r="P69" s="111"/>
    </row>
    <row r="70" spans="1:16" ht="84" x14ac:dyDescent="0.25">
      <c r="A70" s="38">
        <v>1221</v>
      </c>
      <c r="B70" s="57" t="s">
        <v>297</v>
      </c>
      <c r="C70" s="486">
        <f t="shared" si="3"/>
        <v>464</v>
      </c>
      <c r="D70" s="231">
        <v>290</v>
      </c>
      <c r="E70" s="60">
        <v>174</v>
      </c>
      <c r="F70" s="147">
        <f>D70+E70</f>
        <v>464</v>
      </c>
      <c r="G70" s="231"/>
      <c r="H70" s="263"/>
      <c r="I70" s="114">
        <f>G70+H70</f>
        <v>0</v>
      </c>
      <c r="J70" s="263"/>
      <c r="K70" s="60"/>
      <c r="L70" s="147">
        <f>J70+K70</f>
        <v>0</v>
      </c>
      <c r="M70" s="325"/>
      <c r="N70" s="60"/>
      <c r="O70" s="114">
        <f>M70+N70</f>
        <v>0</v>
      </c>
      <c r="P70" s="372" t="s">
        <v>1142</v>
      </c>
    </row>
    <row r="71" spans="1:16" hidden="1" x14ac:dyDescent="0.25">
      <c r="A71" s="38">
        <v>1223</v>
      </c>
      <c r="B71" s="57" t="s">
        <v>62</v>
      </c>
      <c r="C71" s="58">
        <f t="shared" si="3"/>
        <v>0</v>
      </c>
      <c r="D71" s="231"/>
      <c r="E71" s="60"/>
      <c r="F71" s="147">
        <f>D71+E71</f>
        <v>0</v>
      </c>
      <c r="G71" s="231"/>
      <c r="H71" s="263"/>
      <c r="I71" s="114">
        <f>G71+H71</f>
        <v>0</v>
      </c>
      <c r="J71" s="263"/>
      <c r="K71" s="60"/>
      <c r="L71" s="136">
        <f>J71+K71</f>
        <v>0</v>
      </c>
      <c r="M71" s="325"/>
      <c r="N71" s="60"/>
      <c r="O71" s="114">
        <f>M71+N71</f>
        <v>0</v>
      </c>
      <c r="P71" s="111"/>
    </row>
    <row r="72" spans="1:16" hidden="1" x14ac:dyDescent="0.25">
      <c r="A72" s="38">
        <v>1225</v>
      </c>
      <c r="B72" s="57" t="s">
        <v>63</v>
      </c>
      <c r="C72" s="58">
        <f t="shared" si="3"/>
        <v>0</v>
      </c>
      <c r="D72" s="231"/>
      <c r="E72" s="60"/>
      <c r="F72" s="147">
        <f>D72+E72</f>
        <v>0</v>
      </c>
      <c r="G72" s="231"/>
      <c r="H72" s="263"/>
      <c r="I72" s="114">
        <f>G72+H72</f>
        <v>0</v>
      </c>
      <c r="J72" s="263"/>
      <c r="K72" s="60"/>
      <c r="L72" s="136">
        <f>J72+K72</f>
        <v>0</v>
      </c>
      <c r="M72" s="325"/>
      <c r="N72" s="60"/>
      <c r="O72" s="114">
        <f>M72+N72</f>
        <v>0</v>
      </c>
      <c r="P72" s="111"/>
    </row>
    <row r="73" spans="1:16" ht="36" hidden="1" x14ac:dyDescent="0.25">
      <c r="A73" s="38">
        <v>1227</v>
      </c>
      <c r="B73" s="57" t="s">
        <v>64</v>
      </c>
      <c r="C73" s="58">
        <f t="shared" si="3"/>
        <v>0</v>
      </c>
      <c r="D73" s="231"/>
      <c r="E73" s="60"/>
      <c r="F73" s="147">
        <f>D73+E73</f>
        <v>0</v>
      </c>
      <c r="G73" s="231"/>
      <c r="H73" s="263"/>
      <c r="I73" s="114">
        <f>G73+H73</f>
        <v>0</v>
      </c>
      <c r="J73" s="263"/>
      <c r="K73" s="60"/>
      <c r="L73" s="136">
        <f>J73+K73</f>
        <v>0</v>
      </c>
      <c r="M73" s="325"/>
      <c r="N73" s="60"/>
      <c r="O73" s="114">
        <f>M73+N73</f>
        <v>0</v>
      </c>
      <c r="P73" s="111"/>
    </row>
    <row r="74" spans="1:16" ht="48" hidden="1" x14ac:dyDescent="0.25">
      <c r="A74" s="38">
        <v>1228</v>
      </c>
      <c r="B74" s="57" t="s">
        <v>298</v>
      </c>
      <c r="C74" s="58">
        <f t="shared" si="3"/>
        <v>0</v>
      </c>
      <c r="D74" s="231"/>
      <c r="E74" s="60"/>
      <c r="F74" s="147">
        <f>D74+E74</f>
        <v>0</v>
      </c>
      <c r="G74" s="231"/>
      <c r="H74" s="263"/>
      <c r="I74" s="114">
        <f>G74+H74</f>
        <v>0</v>
      </c>
      <c r="J74" s="263"/>
      <c r="K74" s="60"/>
      <c r="L74" s="136">
        <f>J74+K74</f>
        <v>0</v>
      </c>
      <c r="M74" s="325"/>
      <c r="N74" s="60"/>
      <c r="O74" s="114">
        <f>M74+N74</f>
        <v>0</v>
      </c>
      <c r="P74" s="111"/>
    </row>
    <row r="75" spans="1:16" x14ac:dyDescent="0.25">
      <c r="A75" s="101">
        <v>2000</v>
      </c>
      <c r="B75" s="101" t="s">
        <v>65</v>
      </c>
      <c r="C75" s="522">
        <f t="shared" si="3"/>
        <v>30366</v>
      </c>
      <c r="D75" s="228">
        <f t="shared" ref="D75:O75" si="17">SUM(D76,D83,D130,D164,D165,D172)</f>
        <v>30430</v>
      </c>
      <c r="E75" s="103">
        <f t="shared" si="17"/>
        <v>-64</v>
      </c>
      <c r="F75" s="284">
        <f t="shared" si="17"/>
        <v>30366</v>
      </c>
      <c r="G75" s="228">
        <f t="shared" si="17"/>
        <v>0</v>
      </c>
      <c r="H75" s="261">
        <f t="shared" si="17"/>
        <v>0</v>
      </c>
      <c r="I75" s="104">
        <f t="shared" si="17"/>
        <v>0</v>
      </c>
      <c r="J75" s="261">
        <f t="shared" si="17"/>
        <v>0</v>
      </c>
      <c r="K75" s="103">
        <f t="shared" si="17"/>
        <v>0</v>
      </c>
      <c r="L75" s="284">
        <f t="shared" si="17"/>
        <v>0</v>
      </c>
      <c r="M75" s="102">
        <f t="shared" si="17"/>
        <v>0</v>
      </c>
      <c r="N75" s="103">
        <f t="shared" si="17"/>
        <v>0</v>
      </c>
      <c r="O75" s="104">
        <f t="shared" si="17"/>
        <v>0</v>
      </c>
      <c r="P75" s="347"/>
    </row>
    <row r="76" spans="1:16" ht="24" hidden="1" x14ac:dyDescent="0.25">
      <c r="A76" s="45">
        <v>2100</v>
      </c>
      <c r="B76" s="105" t="s">
        <v>66</v>
      </c>
      <c r="C76" s="46">
        <f t="shared" si="3"/>
        <v>0</v>
      </c>
      <c r="D76" s="229">
        <f t="shared" ref="D76:O76" si="18">SUM(D77,D80)</f>
        <v>0</v>
      </c>
      <c r="E76" s="50">
        <f t="shared" si="18"/>
        <v>0</v>
      </c>
      <c r="F76" s="285">
        <f t="shared" si="18"/>
        <v>0</v>
      </c>
      <c r="G76" s="229">
        <f t="shared" si="18"/>
        <v>0</v>
      </c>
      <c r="H76" s="106">
        <f t="shared" si="18"/>
        <v>0</v>
      </c>
      <c r="I76" s="117">
        <f t="shared" si="18"/>
        <v>0</v>
      </c>
      <c r="J76" s="106">
        <f t="shared" si="18"/>
        <v>0</v>
      </c>
      <c r="K76" s="50">
        <f t="shared" si="18"/>
        <v>0</v>
      </c>
      <c r="L76" s="126">
        <f t="shared" si="18"/>
        <v>0</v>
      </c>
      <c r="M76" s="46">
        <f t="shared" si="18"/>
        <v>0</v>
      </c>
      <c r="N76" s="50">
        <f t="shared" si="18"/>
        <v>0</v>
      </c>
      <c r="O76" s="117">
        <f t="shared" si="18"/>
        <v>0</v>
      </c>
      <c r="P76" s="123"/>
    </row>
    <row r="77" spans="1:16" ht="24" hidden="1" x14ac:dyDescent="0.25">
      <c r="A77" s="565">
        <v>2110</v>
      </c>
      <c r="B77" s="52" t="s">
        <v>67</v>
      </c>
      <c r="C77" s="53">
        <f t="shared" si="3"/>
        <v>0</v>
      </c>
      <c r="D77" s="234">
        <f t="shared" ref="D77:O77" si="19">SUM(D78:D79)</f>
        <v>0</v>
      </c>
      <c r="E77" s="119">
        <f t="shared" si="19"/>
        <v>0</v>
      </c>
      <c r="F77" s="287">
        <f t="shared" si="19"/>
        <v>0</v>
      </c>
      <c r="G77" s="234">
        <f t="shared" si="19"/>
        <v>0</v>
      </c>
      <c r="H77" s="265">
        <f t="shared" si="19"/>
        <v>0</v>
      </c>
      <c r="I77" s="120">
        <f t="shared" si="19"/>
        <v>0</v>
      </c>
      <c r="J77" s="265">
        <f t="shared" si="19"/>
        <v>0</v>
      </c>
      <c r="K77" s="119">
        <f t="shared" si="19"/>
        <v>0</v>
      </c>
      <c r="L77" s="140">
        <f t="shared" si="19"/>
        <v>0</v>
      </c>
      <c r="M77" s="53">
        <f t="shared" si="19"/>
        <v>0</v>
      </c>
      <c r="N77" s="119">
        <f t="shared" si="19"/>
        <v>0</v>
      </c>
      <c r="O77" s="120">
        <f t="shared" si="19"/>
        <v>0</v>
      </c>
      <c r="P77" s="110"/>
    </row>
    <row r="78" spans="1:16" hidden="1" x14ac:dyDescent="0.25">
      <c r="A78" s="38">
        <v>2111</v>
      </c>
      <c r="B78" s="57" t="s">
        <v>68</v>
      </c>
      <c r="C78" s="58">
        <f t="shared" si="3"/>
        <v>0</v>
      </c>
      <c r="D78" s="231"/>
      <c r="E78" s="60"/>
      <c r="F78" s="147">
        <f>D78+E78</f>
        <v>0</v>
      </c>
      <c r="G78" s="231"/>
      <c r="H78" s="263"/>
      <c r="I78" s="114">
        <f>G78+H78</f>
        <v>0</v>
      </c>
      <c r="J78" s="263"/>
      <c r="K78" s="60"/>
      <c r="L78" s="136">
        <f>J78+K78</f>
        <v>0</v>
      </c>
      <c r="M78" s="325"/>
      <c r="N78" s="60"/>
      <c r="O78" s="114">
        <f>M78+N78</f>
        <v>0</v>
      </c>
      <c r="P78" s="111"/>
    </row>
    <row r="79" spans="1:16" ht="24" hidden="1" x14ac:dyDescent="0.25">
      <c r="A79" s="38">
        <v>2112</v>
      </c>
      <c r="B79" s="57" t="s">
        <v>69</v>
      </c>
      <c r="C79" s="58">
        <f t="shared" si="3"/>
        <v>0</v>
      </c>
      <c r="D79" s="231"/>
      <c r="E79" s="60"/>
      <c r="F79" s="147">
        <f>D79+E79</f>
        <v>0</v>
      </c>
      <c r="G79" s="231"/>
      <c r="H79" s="263"/>
      <c r="I79" s="114">
        <f>G79+H79</f>
        <v>0</v>
      </c>
      <c r="J79" s="263"/>
      <c r="K79" s="60"/>
      <c r="L79" s="136">
        <f>J79+K79</f>
        <v>0</v>
      </c>
      <c r="M79" s="325"/>
      <c r="N79" s="60"/>
      <c r="O79" s="114">
        <f>M79+N79</f>
        <v>0</v>
      </c>
      <c r="P79" s="111"/>
    </row>
    <row r="80" spans="1:16" ht="24" hidden="1" x14ac:dyDescent="0.25">
      <c r="A80" s="112">
        <v>2120</v>
      </c>
      <c r="B80" s="57" t="s">
        <v>70</v>
      </c>
      <c r="C80" s="58">
        <f t="shared" si="3"/>
        <v>0</v>
      </c>
      <c r="D80" s="232">
        <f t="shared" ref="D80:O80" si="20">SUM(D81:D82)</f>
        <v>0</v>
      </c>
      <c r="E80" s="113">
        <f t="shared" si="20"/>
        <v>0</v>
      </c>
      <c r="F80" s="147">
        <f t="shared" si="20"/>
        <v>0</v>
      </c>
      <c r="G80" s="232">
        <f t="shared" si="20"/>
        <v>0</v>
      </c>
      <c r="H80" s="121">
        <f t="shared" si="20"/>
        <v>0</v>
      </c>
      <c r="I80" s="114">
        <f t="shared" si="20"/>
        <v>0</v>
      </c>
      <c r="J80" s="121">
        <f t="shared" si="20"/>
        <v>0</v>
      </c>
      <c r="K80" s="113">
        <f t="shared" si="20"/>
        <v>0</v>
      </c>
      <c r="L80" s="136">
        <f t="shared" si="20"/>
        <v>0</v>
      </c>
      <c r="M80" s="58">
        <f t="shared" si="20"/>
        <v>0</v>
      </c>
      <c r="N80" s="113">
        <f t="shared" si="20"/>
        <v>0</v>
      </c>
      <c r="O80" s="114">
        <f t="shared" si="20"/>
        <v>0</v>
      </c>
      <c r="P80" s="111"/>
    </row>
    <row r="81" spans="1:16" hidden="1" x14ac:dyDescent="0.25">
      <c r="A81" s="38">
        <v>2121</v>
      </c>
      <c r="B81" s="57" t="s">
        <v>68</v>
      </c>
      <c r="C81" s="58">
        <f t="shared" si="3"/>
        <v>0</v>
      </c>
      <c r="D81" s="231"/>
      <c r="E81" s="60"/>
      <c r="F81" s="147">
        <f>D81+E81</f>
        <v>0</v>
      </c>
      <c r="G81" s="231"/>
      <c r="H81" s="263"/>
      <c r="I81" s="114">
        <f>G81+H81</f>
        <v>0</v>
      </c>
      <c r="J81" s="263"/>
      <c r="K81" s="60"/>
      <c r="L81" s="136">
        <f>J81+K81</f>
        <v>0</v>
      </c>
      <c r="M81" s="325"/>
      <c r="N81" s="60"/>
      <c r="O81" s="114">
        <f>M81+N81</f>
        <v>0</v>
      </c>
      <c r="P81" s="111"/>
    </row>
    <row r="82" spans="1:16" ht="24" hidden="1" x14ac:dyDescent="0.25">
      <c r="A82" s="38">
        <v>2122</v>
      </c>
      <c r="B82" s="57" t="s">
        <v>69</v>
      </c>
      <c r="C82" s="58">
        <f t="shared" si="3"/>
        <v>0</v>
      </c>
      <c r="D82" s="231"/>
      <c r="E82" s="60"/>
      <c r="F82" s="147">
        <f>D82+E82</f>
        <v>0</v>
      </c>
      <c r="G82" s="231"/>
      <c r="H82" s="263"/>
      <c r="I82" s="114">
        <f>G82+H82</f>
        <v>0</v>
      </c>
      <c r="J82" s="263"/>
      <c r="K82" s="60"/>
      <c r="L82" s="136">
        <f>J82+K82</f>
        <v>0</v>
      </c>
      <c r="M82" s="325"/>
      <c r="N82" s="60"/>
      <c r="O82" s="114">
        <f>M82+N82</f>
        <v>0</v>
      </c>
      <c r="P82" s="111"/>
    </row>
    <row r="83" spans="1:16" x14ac:dyDescent="0.25">
      <c r="A83" s="45">
        <v>2200</v>
      </c>
      <c r="B83" s="105" t="s">
        <v>71</v>
      </c>
      <c r="C83" s="490">
        <f t="shared" si="3"/>
        <v>30366</v>
      </c>
      <c r="D83" s="229">
        <f t="shared" ref="D83:O83" si="21">SUM(D84,D89,D95,D103,D112,D116,D122,D128)</f>
        <v>30430</v>
      </c>
      <c r="E83" s="50">
        <f t="shared" si="21"/>
        <v>-64</v>
      </c>
      <c r="F83" s="285">
        <f t="shared" si="21"/>
        <v>30366</v>
      </c>
      <c r="G83" s="229">
        <f t="shared" si="21"/>
        <v>0</v>
      </c>
      <c r="H83" s="106">
        <f t="shared" si="21"/>
        <v>0</v>
      </c>
      <c r="I83" s="117">
        <f t="shared" si="21"/>
        <v>0</v>
      </c>
      <c r="J83" s="106">
        <f t="shared" si="21"/>
        <v>0</v>
      </c>
      <c r="K83" s="50">
        <f t="shared" si="21"/>
        <v>0</v>
      </c>
      <c r="L83" s="285">
        <f t="shared" si="21"/>
        <v>0</v>
      </c>
      <c r="M83" s="166">
        <f t="shared" si="21"/>
        <v>0</v>
      </c>
      <c r="N83" s="167">
        <f t="shared" si="21"/>
        <v>0</v>
      </c>
      <c r="O83" s="168">
        <f t="shared" si="21"/>
        <v>0</v>
      </c>
      <c r="P83" s="349"/>
    </row>
    <row r="84" spans="1:16" ht="24" hidden="1" x14ac:dyDescent="0.25">
      <c r="A84" s="107">
        <v>2210</v>
      </c>
      <c r="B84" s="78" t="s">
        <v>72</v>
      </c>
      <c r="C84" s="84">
        <f t="shared" si="3"/>
        <v>0</v>
      </c>
      <c r="D84" s="132">
        <f t="shared" ref="D84:O84" si="22">SUM(D85:D88)</f>
        <v>0</v>
      </c>
      <c r="E84" s="108">
        <f t="shared" si="22"/>
        <v>0</v>
      </c>
      <c r="F84" s="286">
        <f t="shared" si="22"/>
        <v>0</v>
      </c>
      <c r="G84" s="132">
        <f t="shared" si="22"/>
        <v>0</v>
      </c>
      <c r="H84" s="207">
        <f t="shared" si="22"/>
        <v>0</v>
      </c>
      <c r="I84" s="109">
        <f t="shared" si="22"/>
        <v>0</v>
      </c>
      <c r="J84" s="207">
        <f t="shared" si="22"/>
        <v>0</v>
      </c>
      <c r="K84" s="108">
        <f t="shared" si="22"/>
        <v>0</v>
      </c>
      <c r="L84" s="137">
        <f t="shared" si="22"/>
        <v>0</v>
      </c>
      <c r="M84" s="84">
        <f t="shared" si="22"/>
        <v>0</v>
      </c>
      <c r="N84" s="108">
        <f t="shared" si="22"/>
        <v>0</v>
      </c>
      <c r="O84" s="109">
        <f t="shared" si="22"/>
        <v>0</v>
      </c>
      <c r="P84" s="116"/>
    </row>
    <row r="85" spans="1:16" ht="24" hidden="1" x14ac:dyDescent="0.25">
      <c r="A85" s="33">
        <v>2211</v>
      </c>
      <c r="B85" s="52" t="s">
        <v>73</v>
      </c>
      <c r="C85" s="53">
        <f t="shared" si="3"/>
        <v>0</v>
      </c>
      <c r="D85" s="230"/>
      <c r="E85" s="55"/>
      <c r="F85" s="287">
        <f>D85+E85</f>
        <v>0</v>
      </c>
      <c r="G85" s="230"/>
      <c r="H85" s="262"/>
      <c r="I85" s="120">
        <f>G85+H85</f>
        <v>0</v>
      </c>
      <c r="J85" s="262"/>
      <c r="K85" s="55"/>
      <c r="L85" s="140">
        <f>J85+K85</f>
        <v>0</v>
      </c>
      <c r="M85" s="324"/>
      <c r="N85" s="55"/>
      <c r="O85" s="120">
        <f>M85+N85</f>
        <v>0</v>
      </c>
      <c r="P85" s="110"/>
    </row>
    <row r="86" spans="1:16" ht="36" hidden="1" x14ac:dyDescent="0.25">
      <c r="A86" s="38">
        <v>2212</v>
      </c>
      <c r="B86" s="57" t="s">
        <v>74</v>
      </c>
      <c r="C86" s="58">
        <f t="shared" si="3"/>
        <v>0</v>
      </c>
      <c r="D86" s="231"/>
      <c r="E86" s="60"/>
      <c r="F86" s="147">
        <f>D86+E86</f>
        <v>0</v>
      </c>
      <c r="G86" s="231"/>
      <c r="H86" s="263"/>
      <c r="I86" s="114">
        <f>G86+H86</f>
        <v>0</v>
      </c>
      <c r="J86" s="263"/>
      <c r="K86" s="60"/>
      <c r="L86" s="136">
        <f>J86+K86</f>
        <v>0</v>
      </c>
      <c r="M86" s="325"/>
      <c r="N86" s="60"/>
      <c r="O86" s="114">
        <f>M86+N86</f>
        <v>0</v>
      </c>
      <c r="P86" s="111"/>
    </row>
    <row r="87" spans="1:16" ht="24" hidden="1" x14ac:dyDescent="0.25">
      <c r="A87" s="38">
        <v>2214</v>
      </c>
      <c r="B87" s="57" t="s">
        <v>75</v>
      </c>
      <c r="C87" s="58">
        <f t="shared" si="3"/>
        <v>0</v>
      </c>
      <c r="D87" s="231"/>
      <c r="E87" s="60"/>
      <c r="F87" s="147">
        <f>D87+E87</f>
        <v>0</v>
      </c>
      <c r="G87" s="231"/>
      <c r="H87" s="263"/>
      <c r="I87" s="114">
        <f>G87+H87</f>
        <v>0</v>
      </c>
      <c r="J87" s="263"/>
      <c r="K87" s="60"/>
      <c r="L87" s="136">
        <f>J87+K87</f>
        <v>0</v>
      </c>
      <c r="M87" s="325"/>
      <c r="N87" s="60"/>
      <c r="O87" s="114">
        <f>M87+N87</f>
        <v>0</v>
      </c>
      <c r="P87" s="111"/>
    </row>
    <row r="88" spans="1:16" hidden="1" x14ac:dyDescent="0.25">
      <c r="A88" s="38">
        <v>2219</v>
      </c>
      <c r="B88" s="57" t="s">
        <v>76</v>
      </c>
      <c r="C88" s="58">
        <f t="shared" si="3"/>
        <v>0</v>
      </c>
      <c r="D88" s="231"/>
      <c r="E88" s="60"/>
      <c r="F88" s="147">
        <f>D88+E88</f>
        <v>0</v>
      </c>
      <c r="G88" s="231"/>
      <c r="H88" s="263"/>
      <c r="I88" s="114">
        <f>G88+H88</f>
        <v>0</v>
      </c>
      <c r="J88" s="263"/>
      <c r="K88" s="60"/>
      <c r="L88" s="136">
        <f>J88+K88</f>
        <v>0</v>
      </c>
      <c r="M88" s="325"/>
      <c r="N88" s="60"/>
      <c r="O88" s="114">
        <f>M88+N88</f>
        <v>0</v>
      </c>
      <c r="P88" s="111"/>
    </row>
    <row r="89" spans="1:16" ht="24" hidden="1" x14ac:dyDescent="0.25">
      <c r="A89" s="112">
        <v>2220</v>
      </c>
      <c r="B89" s="57" t="s">
        <v>77</v>
      </c>
      <c r="C89" s="58">
        <f t="shared" si="3"/>
        <v>0</v>
      </c>
      <c r="D89" s="232">
        <f t="shared" ref="D89:O89" si="23">SUM(D90:D94)</f>
        <v>0</v>
      </c>
      <c r="E89" s="113">
        <f t="shared" si="23"/>
        <v>0</v>
      </c>
      <c r="F89" s="147">
        <f t="shared" si="23"/>
        <v>0</v>
      </c>
      <c r="G89" s="232">
        <f t="shared" si="23"/>
        <v>0</v>
      </c>
      <c r="H89" s="121">
        <f t="shared" si="23"/>
        <v>0</v>
      </c>
      <c r="I89" s="114">
        <f t="shared" si="23"/>
        <v>0</v>
      </c>
      <c r="J89" s="121">
        <f t="shared" si="23"/>
        <v>0</v>
      </c>
      <c r="K89" s="113">
        <f t="shared" si="23"/>
        <v>0</v>
      </c>
      <c r="L89" s="136">
        <f t="shared" si="23"/>
        <v>0</v>
      </c>
      <c r="M89" s="58">
        <f t="shared" si="23"/>
        <v>0</v>
      </c>
      <c r="N89" s="113">
        <f t="shared" si="23"/>
        <v>0</v>
      </c>
      <c r="O89" s="114">
        <f t="shared" si="23"/>
        <v>0</v>
      </c>
      <c r="P89" s="111"/>
    </row>
    <row r="90" spans="1:16" ht="24" hidden="1" x14ac:dyDescent="0.25">
      <c r="A90" s="38">
        <v>2221</v>
      </c>
      <c r="B90" s="57" t="s">
        <v>289</v>
      </c>
      <c r="C90" s="58">
        <f t="shared" si="3"/>
        <v>0</v>
      </c>
      <c r="D90" s="231"/>
      <c r="E90" s="60"/>
      <c r="F90" s="147">
        <f>D90+E90</f>
        <v>0</v>
      </c>
      <c r="G90" s="231"/>
      <c r="H90" s="263"/>
      <c r="I90" s="114">
        <f>G90+H90</f>
        <v>0</v>
      </c>
      <c r="J90" s="263"/>
      <c r="K90" s="60"/>
      <c r="L90" s="136">
        <f>J90+K90</f>
        <v>0</v>
      </c>
      <c r="M90" s="325"/>
      <c r="N90" s="60"/>
      <c r="O90" s="114">
        <f>M90+N90</f>
        <v>0</v>
      </c>
      <c r="P90" s="111"/>
    </row>
    <row r="91" spans="1:16" hidden="1" x14ac:dyDescent="0.25">
      <c r="A91" s="38">
        <v>2222</v>
      </c>
      <c r="B91" s="57" t="s">
        <v>78</v>
      </c>
      <c r="C91" s="58">
        <f t="shared" si="3"/>
        <v>0</v>
      </c>
      <c r="D91" s="231"/>
      <c r="E91" s="60"/>
      <c r="F91" s="147">
        <f>D91+E91</f>
        <v>0</v>
      </c>
      <c r="G91" s="231"/>
      <c r="H91" s="263"/>
      <c r="I91" s="114">
        <f>G91+H91</f>
        <v>0</v>
      </c>
      <c r="J91" s="263"/>
      <c r="K91" s="60"/>
      <c r="L91" s="136">
        <f>J91+K91</f>
        <v>0</v>
      </c>
      <c r="M91" s="325"/>
      <c r="N91" s="60"/>
      <c r="O91" s="114">
        <f>M91+N91</f>
        <v>0</v>
      </c>
      <c r="P91" s="111"/>
    </row>
    <row r="92" spans="1:16" hidden="1" x14ac:dyDescent="0.25">
      <c r="A92" s="38">
        <v>2223</v>
      </c>
      <c r="B92" s="57" t="s">
        <v>79</v>
      </c>
      <c r="C92" s="58">
        <f t="shared" si="3"/>
        <v>0</v>
      </c>
      <c r="D92" s="231"/>
      <c r="E92" s="60"/>
      <c r="F92" s="147">
        <f>D92+E92</f>
        <v>0</v>
      </c>
      <c r="G92" s="231"/>
      <c r="H92" s="263"/>
      <c r="I92" s="114">
        <f>G92+H92</f>
        <v>0</v>
      </c>
      <c r="J92" s="263"/>
      <c r="K92" s="60"/>
      <c r="L92" s="136">
        <f>J92+K92</f>
        <v>0</v>
      </c>
      <c r="M92" s="325"/>
      <c r="N92" s="60"/>
      <c r="O92" s="114">
        <f>M92+N92</f>
        <v>0</v>
      </c>
      <c r="P92" s="111"/>
    </row>
    <row r="93" spans="1:16" ht="48" hidden="1" x14ac:dyDescent="0.25">
      <c r="A93" s="38">
        <v>2224</v>
      </c>
      <c r="B93" s="57" t="s">
        <v>299</v>
      </c>
      <c r="C93" s="58">
        <f t="shared" si="3"/>
        <v>0</v>
      </c>
      <c r="D93" s="231"/>
      <c r="E93" s="60"/>
      <c r="F93" s="147">
        <f>D93+E93</f>
        <v>0</v>
      </c>
      <c r="G93" s="231"/>
      <c r="H93" s="263"/>
      <c r="I93" s="114">
        <f>G93+H93</f>
        <v>0</v>
      </c>
      <c r="J93" s="263"/>
      <c r="K93" s="60"/>
      <c r="L93" s="136">
        <f>J93+K93</f>
        <v>0</v>
      </c>
      <c r="M93" s="325"/>
      <c r="N93" s="60"/>
      <c r="O93" s="114">
        <f>M93+N93</f>
        <v>0</v>
      </c>
      <c r="P93" s="111"/>
    </row>
    <row r="94" spans="1:16" ht="24" hidden="1" x14ac:dyDescent="0.25">
      <c r="A94" s="38">
        <v>2229</v>
      </c>
      <c r="B94" s="57" t="s">
        <v>80</v>
      </c>
      <c r="C94" s="58">
        <f t="shared" si="3"/>
        <v>0</v>
      </c>
      <c r="D94" s="231"/>
      <c r="E94" s="60"/>
      <c r="F94" s="147">
        <f>D94+E94</f>
        <v>0</v>
      </c>
      <c r="G94" s="231"/>
      <c r="H94" s="263"/>
      <c r="I94" s="114">
        <f>G94+H94</f>
        <v>0</v>
      </c>
      <c r="J94" s="263"/>
      <c r="K94" s="60"/>
      <c r="L94" s="136">
        <f>J94+K94</f>
        <v>0</v>
      </c>
      <c r="M94" s="325"/>
      <c r="N94" s="60"/>
      <c r="O94" s="114">
        <f>M94+N94</f>
        <v>0</v>
      </c>
      <c r="P94" s="111"/>
    </row>
    <row r="95" spans="1:16" ht="36" hidden="1" x14ac:dyDescent="0.25">
      <c r="A95" s="112">
        <v>2230</v>
      </c>
      <c r="B95" s="57" t="s">
        <v>81</v>
      </c>
      <c r="C95" s="58">
        <f t="shared" si="3"/>
        <v>0</v>
      </c>
      <c r="D95" s="232">
        <f t="shared" ref="D95:O95" si="24">SUM(D96:D102)</f>
        <v>0</v>
      </c>
      <c r="E95" s="113">
        <f t="shared" si="24"/>
        <v>0</v>
      </c>
      <c r="F95" s="147">
        <f t="shared" si="24"/>
        <v>0</v>
      </c>
      <c r="G95" s="232">
        <f t="shared" si="24"/>
        <v>0</v>
      </c>
      <c r="H95" s="121">
        <f t="shared" si="24"/>
        <v>0</v>
      </c>
      <c r="I95" s="114">
        <f t="shared" si="24"/>
        <v>0</v>
      </c>
      <c r="J95" s="121">
        <f t="shared" si="24"/>
        <v>0</v>
      </c>
      <c r="K95" s="113">
        <f t="shared" si="24"/>
        <v>0</v>
      </c>
      <c r="L95" s="136">
        <f t="shared" si="24"/>
        <v>0</v>
      </c>
      <c r="M95" s="58">
        <f t="shared" si="24"/>
        <v>0</v>
      </c>
      <c r="N95" s="113">
        <f t="shared" si="24"/>
        <v>0</v>
      </c>
      <c r="O95" s="114">
        <f t="shared" si="24"/>
        <v>0</v>
      </c>
      <c r="P95" s="111"/>
    </row>
    <row r="96" spans="1:16" ht="24" hidden="1" x14ac:dyDescent="0.25">
      <c r="A96" s="38">
        <v>2231</v>
      </c>
      <c r="B96" s="57" t="s">
        <v>82</v>
      </c>
      <c r="C96" s="58">
        <f t="shared" si="3"/>
        <v>0</v>
      </c>
      <c r="D96" s="231"/>
      <c r="E96" s="60"/>
      <c r="F96" s="147">
        <f t="shared" ref="F96:F102" si="25">D96+E96</f>
        <v>0</v>
      </c>
      <c r="G96" s="231"/>
      <c r="H96" s="263"/>
      <c r="I96" s="114">
        <f t="shared" ref="I96:I102" si="26">G96+H96</f>
        <v>0</v>
      </c>
      <c r="J96" s="263"/>
      <c r="K96" s="60"/>
      <c r="L96" s="136">
        <f t="shared" ref="L96:L102" si="27">J96+K96</f>
        <v>0</v>
      </c>
      <c r="M96" s="325"/>
      <c r="N96" s="60"/>
      <c r="O96" s="114">
        <f t="shared" ref="O96:O102" si="28">M96+N96</f>
        <v>0</v>
      </c>
      <c r="P96" s="111"/>
    </row>
    <row r="97" spans="1:16" ht="24.75" hidden="1" customHeight="1" x14ac:dyDescent="0.25">
      <c r="A97" s="38">
        <v>2232</v>
      </c>
      <c r="B97" s="57" t="s">
        <v>83</v>
      </c>
      <c r="C97" s="58">
        <f t="shared" si="3"/>
        <v>0</v>
      </c>
      <c r="D97" s="231"/>
      <c r="E97" s="60"/>
      <c r="F97" s="147">
        <f t="shared" si="25"/>
        <v>0</v>
      </c>
      <c r="G97" s="231"/>
      <c r="H97" s="263"/>
      <c r="I97" s="114">
        <f t="shared" si="26"/>
        <v>0</v>
      </c>
      <c r="J97" s="263"/>
      <c r="K97" s="60"/>
      <c r="L97" s="136">
        <f t="shared" si="27"/>
        <v>0</v>
      </c>
      <c r="M97" s="325"/>
      <c r="N97" s="60"/>
      <c r="O97" s="114">
        <f t="shared" si="28"/>
        <v>0</v>
      </c>
      <c r="P97" s="111"/>
    </row>
    <row r="98" spans="1:16" ht="24" hidden="1" x14ac:dyDescent="0.25">
      <c r="A98" s="33">
        <v>2233</v>
      </c>
      <c r="B98" s="52" t="s">
        <v>84</v>
      </c>
      <c r="C98" s="53">
        <f t="shared" si="3"/>
        <v>0</v>
      </c>
      <c r="D98" s="230"/>
      <c r="E98" s="55"/>
      <c r="F98" s="287">
        <f t="shared" si="25"/>
        <v>0</v>
      </c>
      <c r="G98" s="230"/>
      <c r="H98" s="262"/>
      <c r="I98" s="120">
        <f t="shared" si="26"/>
        <v>0</v>
      </c>
      <c r="J98" s="262"/>
      <c r="K98" s="55"/>
      <c r="L98" s="140">
        <f t="shared" si="27"/>
        <v>0</v>
      </c>
      <c r="M98" s="324"/>
      <c r="N98" s="55"/>
      <c r="O98" s="120">
        <f t="shared" si="28"/>
        <v>0</v>
      </c>
      <c r="P98" s="110"/>
    </row>
    <row r="99" spans="1:16" ht="36" hidden="1" x14ac:dyDescent="0.25">
      <c r="A99" s="38">
        <v>2234</v>
      </c>
      <c r="B99" s="57" t="s">
        <v>85</v>
      </c>
      <c r="C99" s="58">
        <f t="shared" si="3"/>
        <v>0</v>
      </c>
      <c r="D99" s="231"/>
      <c r="E99" s="60"/>
      <c r="F99" s="147">
        <f t="shared" si="25"/>
        <v>0</v>
      </c>
      <c r="G99" s="231"/>
      <c r="H99" s="263"/>
      <c r="I99" s="114">
        <f t="shared" si="26"/>
        <v>0</v>
      </c>
      <c r="J99" s="263"/>
      <c r="K99" s="60"/>
      <c r="L99" s="136">
        <f t="shared" si="27"/>
        <v>0</v>
      </c>
      <c r="M99" s="325"/>
      <c r="N99" s="60"/>
      <c r="O99" s="114">
        <f t="shared" si="28"/>
        <v>0</v>
      </c>
      <c r="P99" s="111"/>
    </row>
    <row r="100" spans="1:16" ht="24" hidden="1" x14ac:dyDescent="0.25">
      <c r="A100" s="38">
        <v>2235</v>
      </c>
      <c r="B100" s="57" t="s">
        <v>86</v>
      </c>
      <c r="C100" s="58">
        <f t="shared" si="3"/>
        <v>0</v>
      </c>
      <c r="D100" s="231"/>
      <c r="E100" s="60"/>
      <c r="F100" s="147">
        <f t="shared" si="25"/>
        <v>0</v>
      </c>
      <c r="G100" s="231"/>
      <c r="H100" s="263"/>
      <c r="I100" s="114">
        <f t="shared" si="26"/>
        <v>0</v>
      </c>
      <c r="J100" s="263"/>
      <c r="K100" s="60"/>
      <c r="L100" s="136">
        <f t="shared" si="27"/>
        <v>0</v>
      </c>
      <c r="M100" s="325"/>
      <c r="N100" s="60"/>
      <c r="O100" s="114">
        <f t="shared" si="28"/>
        <v>0</v>
      </c>
      <c r="P100" s="111"/>
    </row>
    <row r="101" spans="1:16" hidden="1" x14ac:dyDescent="0.25">
      <c r="A101" s="38">
        <v>2236</v>
      </c>
      <c r="B101" s="57" t="s">
        <v>87</v>
      </c>
      <c r="C101" s="58">
        <f t="shared" si="3"/>
        <v>0</v>
      </c>
      <c r="D101" s="231"/>
      <c r="E101" s="60"/>
      <c r="F101" s="147">
        <f t="shared" si="25"/>
        <v>0</v>
      </c>
      <c r="G101" s="231"/>
      <c r="H101" s="263"/>
      <c r="I101" s="114">
        <f t="shared" si="26"/>
        <v>0</v>
      </c>
      <c r="J101" s="263"/>
      <c r="K101" s="60"/>
      <c r="L101" s="136">
        <f t="shared" si="27"/>
        <v>0</v>
      </c>
      <c r="M101" s="325"/>
      <c r="N101" s="60"/>
      <c r="O101" s="114">
        <f t="shared" si="28"/>
        <v>0</v>
      </c>
      <c r="P101" s="111"/>
    </row>
    <row r="102" spans="1:16" ht="24" hidden="1" x14ac:dyDescent="0.25">
      <c r="A102" s="38">
        <v>2239</v>
      </c>
      <c r="B102" s="57" t="s">
        <v>88</v>
      </c>
      <c r="C102" s="58">
        <f t="shared" si="3"/>
        <v>0</v>
      </c>
      <c r="D102" s="231"/>
      <c r="E102" s="60"/>
      <c r="F102" s="147">
        <f t="shared" si="25"/>
        <v>0</v>
      </c>
      <c r="G102" s="231"/>
      <c r="H102" s="263"/>
      <c r="I102" s="114">
        <f t="shared" si="26"/>
        <v>0</v>
      </c>
      <c r="J102" s="263"/>
      <c r="K102" s="60"/>
      <c r="L102" s="136">
        <f t="shared" si="27"/>
        <v>0</v>
      </c>
      <c r="M102" s="325"/>
      <c r="N102" s="60"/>
      <c r="O102" s="114">
        <f t="shared" si="28"/>
        <v>0</v>
      </c>
      <c r="P102" s="111"/>
    </row>
    <row r="103" spans="1:16" ht="36" hidden="1" x14ac:dyDescent="0.25">
      <c r="A103" s="112">
        <v>2240</v>
      </c>
      <c r="B103" s="57" t="s">
        <v>89</v>
      </c>
      <c r="C103" s="58">
        <f t="shared" si="3"/>
        <v>0</v>
      </c>
      <c r="D103" s="232">
        <f t="shared" ref="D103:O103" si="29">SUM(D104:D111)</f>
        <v>0</v>
      </c>
      <c r="E103" s="113">
        <f t="shared" si="29"/>
        <v>0</v>
      </c>
      <c r="F103" s="147">
        <f t="shared" si="29"/>
        <v>0</v>
      </c>
      <c r="G103" s="232">
        <f t="shared" si="29"/>
        <v>0</v>
      </c>
      <c r="H103" s="121">
        <f t="shared" si="29"/>
        <v>0</v>
      </c>
      <c r="I103" s="114">
        <f t="shared" si="29"/>
        <v>0</v>
      </c>
      <c r="J103" s="121">
        <f t="shared" si="29"/>
        <v>0</v>
      </c>
      <c r="K103" s="113">
        <f t="shared" si="29"/>
        <v>0</v>
      </c>
      <c r="L103" s="136">
        <f t="shared" si="29"/>
        <v>0</v>
      </c>
      <c r="M103" s="58">
        <f t="shared" si="29"/>
        <v>0</v>
      </c>
      <c r="N103" s="113">
        <f t="shared" si="29"/>
        <v>0</v>
      </c>
      <c r="O103" s="114">
        <f t="shared" si="29"/>
        <v>0</v>
      </c>
      <c r="P103" s="111"/>
    </row>
    <row r="104" spans="1:16" hidden="1" x14ac:dyDescent="0.25">
      <c r="A104" s="38">
        <v>2241</v>
      </c>
      <c r="B104" s="57" t="s">
        <v>90</v>
      </c>
      <c r="C104" s="58">
        <f t="shared" si="3"/>
        <v>0</v>
      </c>
      <c r="D104" s="231"/>
      <c r="E104" s="60"/>
      <c r="F104" s="147">
        <f t="shared" ref="F104:F111" si="30">D104+E104</f>
        <v>0</v>
      </c>
      <c r="G104" s="231"/>
      <c r="H104" s="263"/>
      <c r="I104" s="114">
        <f t="shared" ref="I104:I111" si="31">G104+H104</f>
        <v>0</v>
      </c>
      <c r="J104" s="263"/>
      <c r="K104" s="60"/>
      <c r="L104" s="136">
        <f t="shared" ref="L104:L111" si="32">J104+K104</f>
        <v>0</v>
      </c>
      <c r="M104" s="325"/>
      <c r="N104" s="60"/>
      <c r="O104" s="114">
        <f t="shared" ref="O104:O111" si="33">M104+N104</f>
        <v>0</v>
      </c>
      <c r="P104" s="111"/>
    </row>
    <row r="105" spans="1:16" ht="24" hidden="1" x14ac:dyDescent="0.25">
      <c r="A105" s="38">
        <v>2242</v>
      </c>
      <c r="B105" s="57" t="s">
        <v>91</v>
      </c>
      <c r="C105" s="58">
        <f t="shared" si="3"/>
        <v>0</v>
      </c>
      <c r="D105" s="231"/>
      <c r="E105" s="60"/>
      <c r="F105" s="147">
        <f t="shared" si="30"/>
        <v>0</v>
      </c>
      <c r="G105" s="231"/>
      <c r="H105" s="263"/>
      <c r="I105" s="114">
        <f t="shared" si="31"/>
        <v>0</v>
      </c>
      <c r="J105" s="263"/>
      <c r="K105" s="60"/>
      <c r="L105" s="136">
        <f t="shared" si="32"/>
        <v>0</v>
      </c>
      <c r="M105" s="325"/>
      <c r="N105" s="60"/>
      <c r="O105" s="114">
        <f t="shared" si="33"/>
        <v>0</v>
      </c>
      <c r="P105" s="111"/>
    </row>
    <row r="106" spans="1:16" ht="24" hidden="1" x14ac:dyDescent="0.25">
      <c r="A106" s="38">
        <v>2243</v>
      </c>
      <c r="B106" s="57" t="s">
        <v>92</v>
      </c>
      <c r="C106" s="58">
        <f t="shared" si="3"/>
        <v>0</v>
      </c>
      <c r="D106" s="231"/>
      <c r="E106" s="60"/>
      <c r="F106" s="147">
        <f t="shared" si="30"/>
        <v>0</v>
      </c>
      <c r="G106" s="231"/>
      <c r="H106" s="263"/>
      <c r="I106" s="114">
        <f t="shared" si="31"/>
        <v>0</v>
      </c>
      <c r="J106" s="263"/>
      <c r="K106" s="60"/>
      <c r="L106" s="136">
        <f t="shared" si="32"/>
        <v>0</v>
      </c>
      <c r="M106" s="325"/>
      <c r="N106" s="60"/>
      <c r="O106" s="114">
        <f t="shared" si="33"/>
        <v>0</v>
      </c>
      <c r="P106" s="111"/>
    </row>
    <row r="107" spans="1:16" hidden="1" x14ac:dyDescent="0.25">
      <c r="A107" s="38">
        <v>2244</v>
      </c>
      <c r="B107" s="57" t="s">
        <v>93</v>
      </c>
      <c r="C107" s="58">
        <f t="shared" si="3"/>
        <v>0</v>
      </c>
      <c r="D107" s="231"/>
      <c r="E107" s="60"/>
      <c r="F107" s="147">
        <f t="shared" si="30"/>
        <v>0</v>
      </c>
      <c r="G107" s="231"/>
      <c r="H107" s="263"/>
      <c r="I107" s="114">
        <f t="shared" si="31"/>
        <v>0</v>
      </c>
      <c r="J107" s="263"/>
      <c r="K107" s="60"/>
      <c r="L107" s="136">
        <f t="shared" si="32"/>
        <v>0</v>
      </c>
      <c r="M107" s="325"/>
      <c r="N107" s="60"/>
      <c r="O107" s="114">
        <f t="shared" si="33"/>
        <v>0</v>
      </c>
      <c r="P107" s="111"/>
    </row>
    <row r="108" spans="1:16" ht="24" hidden="1" x14ac:dyDescent="0.25">
      <c r="A108" s="38">
        <v>2246</v>
      </c>
      <c r="B108" s="57" t="s">
        <v>94</v>
      </c>
      <c r="C108" s="58">
        <f t="shared" si="3"/>
        <v>0</v>
      </c>
      <c r="D108" s="231"/>
      <c r="E108" s="60"/>
      <c r="F108" s="147">
        <f t="shared" si="30"/>
        <v>0</v>
      </c>
      <c r="G108" s="231"/>
      <c r="H108" s="263"/>
      <c r="I108" s="114">
        <f t="shared" si="31"/>
        <v>0</v>
      </c>
      <c r="J108" s="263"/>
      <c r="K108" s="60"/>
      <c r="L108" s="136">
        <f t="shared" si="32"/>
        <v>0</v>
      </c>
      <c r="M108" s="325"/>
      <c r="N108" s="60"/>
      <c r="O108" s="114">
        <f t="shared" si="33"/>
        <v>0</v>
      </c>
      <c r="P108" s="111"/>
    </row>
    <row r="109" spans="1:16" hidden="1" x14ac:dyDescent="0.25">
      <c r="A109" s="38">
        <v>2247</v>
      </c>
      <c r="B109" s="57" t="s">
        <v>95</v>
      </c>
      <c r="C109" s="58">
        <f t="shared" si="3"/>
        <v>0</v>
      </c>
      <c r="D109" s="231"/>
      <c r="E109" s="60"/>
      <c r="F109" s="147">
        <f t="shared" si="30"/>
        <v>0</v>
      </c>
      <c r="G109" s="231"/>
      <c r="H109" s="263"/>
      <c r="I109" s="114">
        <f t="shared" si="31"/>
        <v>0</v>
      </c>
      <c r="J109" s="263"/>
      <c r="K109" s="60"/>
      <c r="L109" s="136">
        <f t="shared" si="32"/>
        <v>0</v>
      </c>
      <c r="M109" s="325"/>
      <c r="N109" s="60"/>
      <c r="O109" s="114">
        <f t="shared" si="33"/>
        <v>0</v>
      </c>
      <c r="P109" s="111"/>
    </row>
    <row r="110" spans="1:16" ht="24" hidden="1" x14ac:dyDescent="0.25">
      <c r="A110" s="38">
        <v>2248</v>
      </c>
      <c r="B110" s="57" t="s">
        <v>300</v>
      </c>
      <c r="C110" s="58">
        <f t="shared" si="3"/>
        <v>0</v>
      </c>
      <c r="D110" s="231"/>
      <c r="E110" s="60"/>
      <c r="F110" s="147">
        <f t="shared" si="30"/>
        <v>0</v>
      </c>
      <c r="G110" s="231"/>
      <c r="H110" s="263"/>
      <c r="I110" s="114">
        <f t="shared" si="31"/>
        <v>0</v>
      </c>
      <c r="J110" s="263"/>
      <c r="K110" s="60"/>
      <c r="L110" s="136">
        <f t="shared" si="32"/>
        <v>0</v>
      </c>
      <c r="M110" s="325"/>
      <c r="N110" s="60"/>
      <c r="O110" s="114">
        <f t="shared" si="33"/>
        <v>0</v>
      </c>
      <c r="P110" s="111"/>
    </row>
    <row r="111" spans="1:16" ht="24" hidden="1" x14ac:dyDescent="0.25">
      <c r="A111" s="38">
        <v>2249</v>
      </c>
      <c r="B111" s="57" t="s">
        <v>96</v>
      </c>
      <c r="C111" s="58">
        <f t="shared" si="3"/>
        <v>0</v>
      </c>
      <c r="D111" s="231"/>
      <c r="E111" s="60"/>
      <c r="F111" s="147">
        <f t="shared" si="30"/>
        <v>0</v>
      </c>
      <c r="G111" s="231"/>
      <c r="H111" s="263"/>
      <c r="I111" s="114">
        <f t="shared" si="31"/>
        <v>0</v>
      </c>
      <c r="J111" s="263"/>
      <c r="K111" s="60"/>
      <c r="L111" s="136">
        <f t="shared" si="32"/>
        <v>0</v>
      </c>
      <c r="M111" s="325"/>
      <c r="N111" s="60"/>
      <c r="O111" s="114">
        <f t="shared" si="33"/>
        <v>0</v>
      </c>
      <c r="P111" s="111"/>
    </row>
    <row r="112" spans="1:16" hidden="1" x14ac:dyDescent="0.25">
      <c r="A112" s="112">
        <v>2250</v>
      </c>
      <c r="B112" s="57" t="s">
        <v>97</v>
      </c>
      <c r="C112" s="58">
        <f t="shared" si="3"/>
        <v>0</v>
      </c>
      <c r="D112" s="232">
        <f t="shared" ref="D112:O112" si="34">SUM(D113:D115)</f>
        <v>0</v>
      </c>
      <c r="E112" s="113">
        <f t="shared" si="34"/>
        <v>0</v>
      </c>
      <c r="F112" s="147">
        <f t="shared" si="34"/>
        <v>0</v>
      </c>
      <c r="G112" s="232">
        <f t="shared" si="34"/>
        <v>0</v>
      </c>
      <c r="H112" s="121">
        <f t="shared" si="34"/>
        <v>0</v>
      </c>
      <c r="I112" s="114">
        <f t="shared" si="34"/>
        <v>0</v>
      </c>
      <c r="J112" s="121">
        <f t="shared" si="34"/>
        <v>0</v>
      </c>
      <c r="K112" s="113">
        <f t="shared" si="34"/>
        <v>0</v>
      </c>
      <c r="L112" s="136">
        <f t="shared" si="34"/>
        <v>0</v>
      </c>
      <c r="M112" s="58">
        <f t="shared" si="34"/>
        <v>0</v>
      </c>
      <c r="N112" s="113">
        <f t="shared" si="34"/>
        <v>0</v>
      </c>
      <c r="O112" s="114">
        <f t="shared" si="34"/>
        <v>0</v>
      </c>
      <c r="P112" s="111"/>
    </row>
    <row r="113" spans="1:16" hidden="1" x14ac:dyDescent="0.25">
      <c r="A113" s="38">
        <v>2251</v>
      </c>
      <c r="B113" s="57" t="s">
        <v>98</v>
      </c>
      <c r="C113" s="58">
        <f t="shared" si="3"/>
        <v>0</v>
      </c>
      <c r="D113" s="231"/>
      <c r="E113" s="60"/>
      <c r="F113" s="147">
        <f>D113+E113</f>
        <v>0</v>
      </c>
      <c r="G113" s="231"/>
      <c r="H113" s="263"/>
      <c r="I113" s="114">
        <f>G113+H113</f>
        <v>0</v>
      </c>
      <c r="J113" s="263"/>
      <c r="K113" s="60"/>
      <c r="L113" s="136">
        <f>J113+K113</f>
        <v>0</v>
      </c>
      <c r="M113" s="325"/>
      <c r="N113" s="60"/>
      <c r="O113" s="114">
        <f>M113+N113</f>
        <v>0</v>
      </c>
      <c r="P113" s="111"/>
    </row>
    <row r="114" spans="1:16" ht="24" hidden="1" x14ac:dyDescent="0.25">
      <c r="A114" s="38">
        <v>2252</v>
      </c>
      <c r="B114" s="57" t="s">
        <v>99</v>
      </c>
      <c r="C114" s="58">
        <f t="shared" ref="C114:C177" si="35">F114+I114+L114+O114</f>
        <v>0</v>
      </c>
      <c r="D114" s="231"/>
      <c r="E114" s="60"/>
      <c r="F114" s="147">
        <f>D114+E114</f>
        <v>0</v>
      </c>
      <c r="G114" s="231"/>
      <c r="H114" s="263"/>
      <c r="I114" s="114">
        <f>G114+H114</f>
        <v>0</v>
      </c>
      <c r="J114" s="263"/>
      <c r="K114" s="60"/>
      <c r="L114" s="136">
        <f>J114+K114</f>
        <v>0</v>
      </c>
      <c r="M114" s="325"/>
      <c r="N114" s="60"/>
      <c r="O114" s="114">
        <f>M114+N114</f>
        <v>0</v>
      </c>
      <c r="P114" s="111"/>
    </row>
    <row r="115" spans="1:16" ht="24" hidden="1" x14ac:dyDescent="0.25">
      <c r="A115" s="38">
        <v>2259</v>
      </c>
      <c r="B115" s="57" t="s">
        <v>100</v>
      </c>
      <c r="C115" s="58">
        <f t="shared" si="35"/>
        <v>0</v>
      </c>
      <c r="D115" s="231"/>
      <c r="E115" s="60"/>
      <c r="F115" s="147">
        <f>D115+E115</f>
        <v>0</v>
      </c>
      <c r="G115" s="231"/>
      <c r="H115" s="263"/>
      <c r="I115" s="114">
        <f>G115+H115</f>
        <v>0</v>
      </c>
      <c r="J115" s="263"/>
      <c r="K115" s="60"/>
      <c r="L115" s="136">
        <f>J115+K115</f>
        <v>0</v>
      </c>
      <c r="M115" s="325"/>
      <c r="N115" s="60"/>
      <c r="O115" s="114">
        <f>M115+N115</f>
        <v>0</v>
      </c>
      <c r="P115" s="111"/>
    </row>
    <row r="116" spans="1:16" hidden="1" x14ac:dyDescent="0.25">
      <c r="A116" s="112">
        <v>2260</v>
      </c>
      <c r="B116" s="57" t="s">
        <v>101</v>
      </c>
      <c r="C116" s="58">
        <f t="shared" si="35"/>
        <v>0</v>
      </c>
      <c r="D116" s="232">
        <f t="shared" ref="D116:O116" si="36">SUM(D117:D121)</f>
        <v>0</v>
      </c>
      <c r="E116" s="113">
        <f t="shared" si="36"/>
        <v>0</v>
      </c>
      <c r="F116" s="147">
        <f t="shared" si="36"/>
        <v>0</v>
      </c>
      <c r="G116" s="232">
        <f t="shared" si="36"/>
        <v>0</v>
      </c>
      <c r="H116" s="121">
        <f t="shared" si="36"/>
        <v>0</v>
      </c>
      <c r="I116" s="114">
        <f t="shared" si="36"/>
        <v>0</v>
      </c>
      <c r="J116" s="121">
        <f t="shared" si="36"/>
        <v>0</v>
      </c>
      <c r="K116" s="113">
        <f t="shared" si="36"/>
        <v>0</v>
      </c>
      <c r="L116" s="136">
        <f t="shared" si="36"/>
        <v>0</v>
      </c>
      <c r="M116" s="58">
        <f t="shared" si="36"/>
        <v>0</v>
      </c>
      <c r="N116" s="113">
        <f t="shared" si="36"/>
        <v>0</v>
      </c>
      <c r="O116" s="114">
        <f t="shared" si="36"/>
        <v>0</v>
      </c>
      <c r="P116" s="111"/>
    </row>
    <row r="117" spans="1:16" hidden="1" x14ac:dyDescent="0.25">
      <c r="A117" s="38">
        <v>2261</v>
      </c>
      <c r="B117" s="57" t="s">
        <v>102</v>
      </c>
      <c r="C117" s="58">
        <f t="shared" si="35"/>
        <v>0</v>
      </c>
      <c r="D117" s="231"/>
      <c r="E117" s="60"/>
      <c r="F117" s="147">
        <f>D117+E117</f>
        <v>0</v>
      </c>
      <c r="G117" s="231"/>
      <c r="H117" s="263"/>
      <c r="I117" s="114">
        <f>G117+H117</f>
        <v>0</v>
      </c>
      <c r="J117" s="263"/>
      <c r="K117" s="60"/>
      <c r="L117" s="136">
        <f>J117+K117</f>
        <v>0</v>
      </c>
      <c r="M117" s="325"/>
      <c r="N117" s="60"/>
      <c r="O117" s="114">
        <f>M117+N117</f>
        <v>0</v>
      </c>
      <c r="P117" s="111"/>
    </row>
    <row r="118" spans="1:16" hidden="1" x14ac:dyDescent="0.25">
      <c r="A118" s="38">
        <v>2262</v>
      </c>
      <c r="B118" s="57" t="s">
        <v>103</v>
      </c>
      <c r="C118" s="58">
        <f t="shared" si="35"/>
        <v>0</v>
      </c>
      <c r="D118" s="231"/>
      <c r="E118" s="60"/>
      <c r="F118" s="147">
        <f>D118+E118</f>
        <v>0</v>
      </c>
      <c r="G118" s="231"/>
      <c r="H118" s="263"/>
      <c r="I118" s="114">
        <f>G118+H118</f>
        <v>0</v>
      </c>
      <c r="J118" s="263"/>
      <c r="K118" s="60"/>
      <c r="L118" s="136">
        <f>J118+K118</f>
        <v>0</v>
      </c>
      <c r="M118" s="325"/>
      <c r="N118" s="60"/>
      <c r="O118" s="114">
        <f>M118+N118</f>
        <v>0</v>
      </c>
      <c r="P118" s="111"/>
    </row>
    <row r="119" spans="1:16" hidden="1" x14ac:dyDescent="0.25">
      <c r="A119" s="38">
        <v>2263</v>
      </c>
      <c r="B119" s="57" t="s">
        <v>104</v>
      </c>
      <c r="C119" s="58">
        <f t="shared" si="35"/>
        <v>0</v>
      </c>
      <c r="D119" s="231"/>
      <c r="E119" s="60"/>
      <c r="F119" s="147">
        <f>D119+E119</f>
        <v>0</v>
      </c>
      <c r="G119" s="231"/>
      <c r="H119" s="263"/>
      <c r="I119" s="114">
        <f>G119+H119</f>
        <v>0</v>
      </c>
      <c r="J119" s="263"/>
      <c r="K119" s="60"/>
      <c r="L119" s="136">
        <f>J119+K119</f>
        <v>0</v>
      </c>
      <c r="M119" s="325"/>
      <c r="N119" s="60"/>
      <c r="O119" s="114">
        <f>M119+N119</f>
        <v>0</v>
      </c>
      <c r="P119" s="111"/>
    </row>
    <row r="120" spans="1:16" ht="24" hidden="1" x14ac:dyDescent="0.25">
      <c r="A120" s="38">
        <v>2264</v>
      </c>
      <c r="B120" s="57" t="s">
        <v>105</v>
      </c>
      <c r="C120" s="58">
        <f t="shared" si="35"/>
        <v>0</v>
      </c>
      <c r="D120" s="231"/>
      <c r="E120" s="60"/>
      <c r="F120" s="147">
        <f>D120+E120</f>
        <v>0</v>
      </c>
      <c r="G120" s="231"/>
      <c r="H120" s="263"/>
      <c r="I120" s="114">
        <f>G120+H120</f>
        <v>0</v>
      </c>
      <c r="J120" s="263"/>
      <c r="K120" s="60"/>
      <c r="L120" s="136">
        <f>J120+K120</f>
        <v>0</v>
      </c>
      <c r="M120" s="325"/>
      <c r="N120" s="60"/>
      <c r="O120" s="114">
        <f>M120+N120</f>
        <v>0</v>
      </c>
      <c r="P120" s="111"/>
    </row>
    <row r="121" spans="1:16" hidden="1" x14ac:dyDescent="0.25">
      <c r="A121" s="38">
        <v>2269</v>
      </c>
      <c r="B121" s="57" t="s">
        <v>106</v>
      </c>
      <c r="C121" s="58">
        <f t="shared" si="35"/>
        <v>0</v>
      </c>
      <c r="D121" s="231"/>
      <c r="E121" s="60"/>
      <c r="F121" s="147">
        <f>D121+E121</f>
        <v>0</v>
      </c>
      <c r="G121" s="231"/>
      <c r="H121" s="263"/>
      <c r="I121" s="114">
        <f>G121+H121</f>
        <v>0</v>
      </c>
      <c r="J121" s="263"/>
      <c r="K121" s="60"/>
      <c r="L121" s="136">
        <f>J121+K121</f>
        <v>0</v>
      </c>
      <c r="M121" s="325"/>
      <c r="N121" s="60"/>
      <c r="O121" s="114">
        <f>M121+N121</f>
        <v>0</v>
      </c>
      <c r="P121" s="111"/>
    </row>
    <row r="122" spans="1:16" x14ac:dyDescent="0.25">
      <c r="A122" s="112">
        <v>2270</v>
      </c>
      <c r="B122" s="57" t="s">
        <v>107</v>
      </c>
      <c r="C122" s="486">
        <f t="shared" si="35"/>
        <v>30366</v>
      </c>
      <c r="D122" s="232">
        <f t="shared" ref="D122:O122" si="37">SUM(D123:D127)</f>
        <v>30430</v>
      </c>
      <c r="E122" s="113">
        <f t="shared" si="37"/>
        <v>-64</v>
      </c>
      <c r="F122" s="147">
        <f t="shared" si="37"/>
        <v>30366</v>
      </c>
      <c r="G122" s="232">
        <f t="shared" si="37"/>
        <v>0</v>
      </c>
      <c r="H122" s="121">
        <f t="shared" si="37"/>
        <v>0</v>
      </c>
      <c r="I122" s="114">
        <f t="shared" si="37"/>
        <v>0</v>
      </c>
      <c r="J122" s="121">
        <f t="shared" si="37"/>
        <v>0</v>
      </c>
      <c r="K122" s="113">
        <f t="shared" si="37"/>
        <v>0</v>
      </c>
      <c r="L122" s="147">
        <f t="shared" si="37"/>
        <v>0</v>
      </c>
      <c r="M122" s="58">
        <f t="shared" si="37"/>
        <v>0</v>
      </c>
      <c r="N122" s="113">
        <f t="shared" si="37"/>
        <v>0</v>
      </c>
      <c r="O122" s="114">
        <f t="shared" si="37"/>
        <v>0</v>
      </c>
      <c r="P122" s="111"/>
    </row>
    <row r="123" spans="1:16" hidden="1" x14ac:dyDescent="0.25">
      <c r="A123" s="38">
        <v>2272</v>
      </c>
      <c r="B123" s="146" t="s">
        <v>108</v>
      </c>
      <c r="C123" s="58">
        <f t="shared" si="35"/>
        <v>0</v>
      </c>
      <c r="D123" s="231"/>
      <c r="E123" s="60"/>
      <c r="F123" s="147">
        <f>D123+E123</f>
        <v>0</v>
      </c>
      <c r="G123" s="231"/>
      <c r="H123" s="263"/>
      <c r="I123" s="114">
        <f>G123+H123</f>
        <v>0</v>
      </c>
      <c r="J123" s="263"/>
      <c r="K123" s="60"/>
      <c r="L123" s="136">
        <f>J123+K123</f>
        <v>0</v>
      </c>
      <c r="M123" s="325"/>
      <c r="N123" s="60"/>
      <c r="O123" s="114">
        <f>M123+N123</f>
        <v>0</v>
      </c>
      <c r="P123" s="111"/>
    </row>
    <row r="124" spans="1:16" ht="24" hidden="1" x14ac:dyDescent="0.25">
      <c r="A124" s="38">
        <v>2274</v>
      </c>
      <c r="B124" s="186" t="s">
        <v>290</v>
      </c>
      <c r="C124" s="58">
        <f t="shared" si="35"/>
        <v>0</v>
      </c>
      <c r="D124" s="231"/>
      <c r="E124" s="60"/>
      <c r="F124" s="147">
        <f>D124+E124</f>
        <v>0</v>
      </c>
      <c r="G124" s="231"/>
      <c r="H124" s="263"/>
      <c r="I124" s="114">
        <f>G124+H124</f>
        <v>0</v>
      </c>
      <c r="J124" s="263"/>
      <c r="K124" s="60"/>
      <c r="L124" s="136">
        <f>J124+K124</f>
        <v>0</v>
      </c>
      <c r="M124" s="325"/>
      <c r="N124" s="60"/>
      <c r="O124" s="114">
        <f>M124+N124</f>
        <v>0</v>
      </c>
      <c r="P124" s="111"/>
    </row>
    <row r="125" spans="1:16" ht="24" hidden="1" x14ac:dyDescent="0.25">
      <c r="A125" s="38">
        <v>2275</v>
      </c>
      <c r="B125" s="57" t="s">
        <v>109</v>
      </c>
      <c r="C125" s="58">
        <f t="shared" si="35"/>
        <v>0</v>
      </c>
      <c r="D125" s="231"/>
      <c r="E125" s="60"/>
      <c r="F125" s="147">
        <f>D125+E125</f>
        <v>0</v>
      </c>
      <c r="G125" s="231"/>
      <c r="H125" s="263"/>
      <c r="I125" s="114">
        <f>G125+H125</f>
        <v>0</v>
      </c>
      <c r="J125" s="263"/>
      <c r="K125" s="60"/>
      <c r="L125" s="136">
        <f>J125+K125</f>
        <v>0</v>
      </c>
      <c r="M125" s="325"/>
      <c r="N125" s="60"/>
      <c r="O125" s="114">
        <f>M125+N125</f>
        <v>0</v>
      </c>
      <c r="P125" s="111"/>
    </row>
    <row r="126" spans="1:16" ht="36" hidden="1" x14ac:dyDescent="0.25">
      <c r="A126" s="38">
        <v>2276</v>
      </c>
      <c r="B126" s="57" t="s">
        <v>110</v>
      </c>
      <c r="C126" s="58">
        <f t="shared" si="35"/>
        <v>0</v>
      </c>
      <c r="D126" s="231"/>
      <c r="E126" s="60"/>
      <c r="F126" s="147">
        <f>D126+E126</f>
        <v>0</v>
      </c>
      <c r="G126" s="231"/>
      <c r="H126" s="263"/>
      <c r="I126" s="114">
        <f>G126+H126</f>
        <v>0</v>
      </c>
      <c r="J126" s="263"/>
      <c r="K126" s="60"/>
      <c r="L126" s="136">
        <f>J126+K126</f>
        <v>0</v>
      </c>
      <c r="M126" s="325"/>
      <c r="N126" s="60"/>
      <c r="O126" s="114">
        <f>M126+N126</f>
        <v>0</v>
      </c>
      <c r="P126" s="111"/>
    </row>
    <row r="127" spans="1:16" ht="48" x14ac:dyDescent="0.25">
      <c r="A127" s="38">
        <v>2279</v>
      </c>
      <c r="B127" s="57" t="s">
        <v>111</v>
      </c>
      <c r="C127" s="486">
        <f t="shared" si="35"/>
        <v>30366</v>
      </c>
      <c r="D127" s="231">
        <v>30430</v>
      </c>
      <c r="E127" s="60">
        <v>-64</v>
      </c>
      <c r="F127" s="147">
        <f>D127+E127</f>
        <v>30366</v>
      </c>
      <c r="G127" s="231"/>
      <c r="H127" s="263"/>
      <c r="I127" s="114">
        <f>G127+H127</f>
        <v>0</v>
      </c>
      <c r="J127" s="263"/>
      <c r="K127" s="60"/>
      <c r="L127" s="147">
        <f>J127+K127</f>
        <v>0</v>
      </c>
      <c r="M127" s="325"/>
      <c r="N127" s="60"/>
      <c r="O127" s="114">
        <f>M127+N127</f>
        <v>0</v>
      </c>
      <c r="P127" s="372" t="s">
        <v>1143</v>
      </c>
    </row>
    <row r="128" spans="1:16" ht="24" hidden="1" x14ac:dyDescent="0.25">
      <c r="A128" s="565">
        <v>2280</v>
      </c>
      <c r="B128" s="52" t="s">
        <v>301</v>
      </c>
      <c r="C128" s="53">
        <f t="shared" si="35"/>
        <v>0</v>
      </c>
      <c r="D128" s="234">
        <f t="shared" ref="D128:O128" si="38">SUM(D129)</f>
        <v>0</v>
      </c>
      <c r="E128" s="119">
        <f t="shared" si="38"/>
        <v>0</v>
      </c>
      <c r="F128" s="287">
        <f t="shared" si="38"/>
        <v>0</v>
      </c>
      <c r="G128" s="234">
        <f t="shared" si="38"/>
        <v>0</v>
      </c>
      <c r="H128" s="265">
        <f t="shared" si="38"/>
        <v>0</v>
      </c>
      <c r="I128" s="120">
        <f t="shared" si="38"/>
        <v>0</v>
      </c>
      <c r="J128" s="265">
        <f t="shared" si="38"/>
        <v>0</v>
      </c>
      <c r="K128" s="119">
        <f t="shared" si="38"/>
        <v>0</v>
      </c>
      <c r="L128" s="140">
        <f t="shared" si="38"/>
        <v>0</v>
      </c>
      <c r="M128" s="58">
        <f t="shared" si="38"/>
        <v>0</v>
      </c>
      <c r="N128" s="113">
        <f t="shared" si="38"/>
        <v>0</v>
      </c>
      <c r="O128" s="114">
        <f t="shared" si="38"/>
        <v>0</v>
      </c>
      <c r="P128" s="111"/>
    </row>
    <row r="129" spans="1:16" ht="24" hidden="1" x14ac:dyDescent="0.25">
      <c r="A129" s="38">
        <v>2283</v>
      </c>
      <c r="B129" s="57" t="s">
        <v>112</v>
      </c>
      <c r="C129" s="58">
        <f t="shared" si="35"/>
        <v>0</v>
      </c>
      <c r="D129" s="231"/>
      <c r="E129" s="60"/>
      <c r="F129" s="147">
        <f>D129+E129</f>
        <v>0</v>
      </c>
      <c r="G129" s="231"/>
      <c r="H129" s="263"/>
      <c r="I129" s="114">
        <f>G129+H129</f>
        <v>0</v>
      </c>
      <c r="J129" s="263"/>
      <c r="K129" s="60"/>
      <c r="L129" s="136">
        <f>J129+K129</f>
        <v>0</v>
      </c>
      <c r="M129" s="325"/>
      <c r="N129" s="60"/>
      <c r="O129" s="114">
        <f>M129+N129</f>
        <v>0</v>
      </c>
      <c r="P129" s="111"/>
    </row>
    <row r="130" spans="1:16" ht="38.25" hidden="1" customHeight="1" x14ac:dyDescent="0.25">
      <c r="A130" s="45">
        <v>2300</v>
      </c>
      <c r="B130" s="105" t="s">
        <v>113</v>
      </c>
      <c r="C130" s="46">
        <f t="shared" si="35"/>
        <v>0</v>
      </c>
      <c r="D130" s="229">
        <f t="shared" ref="D130:O130" si="39">SUM(D131,D136,D140,D141,D144,D151,D159,D160,D163)</f>
        <v>0</v>
      </c>
      <c r="E130" s="50">
        <f t="shared" si="39"/>
        <v>0</v>
      </c>
      <c r="F130" s="285">
        <f t="shared" si="39"/>
        <v>0</v>
      </c>
      <c r="G130" s="229">
        <f t="shared" si="39"/>
        <v>0</v>
      </c>
      <c r="H130" s="106">
        <f t="shared" si="39"/>
        <v>0</v>
      </c>
      <c r="I130" s="117">
        <f t="shared" si="39"/>
        <v>0</v>
      </c>
      <c r="J130" s="106">
        <f t="shared" si="39"/>
        <v>0</v>
      </c>
      <c r="K130" s="50">
        <f t="shared" si="39"/>
        <v>0</v>
      </c>
      <c r="L130" s="126">
        <f t="shared" si="39"/>
        <v>0</v>
      </c>
      <c r="M130" s="46">
        <f t="shared" si="39"/>
        <v>0</v>
      </c>
      <c r="N130" s="50">
        <f t="shared" si="39"/>
        <v>0</v>
      </c>
      <c r="O130" s="117">
        <f t="shared" si="39"/>
        <v>0</v>
      </c>
      <c r="P130" s="123"/>
    </row>
    <row r="131" spans="1:16" ht="24" hidden="1" x14ac:dyDescent="0.25">
      <c r="A131" s="565">
        <v>2310</v>
      </c>
      <c r="B131" s="52" t="s">
        <v>114</v>
      </c>
      <c r="C131" s="53">
        <f t="shared" si="35"/>
        <v>0</v>
      </c>
      <c r="D131" s="234">
        <f t="shared" ref="D131:O131" si="40">SUM(D132:D135)</f>
        <v>0</v>
      </c>
      <c r="E131" s="119">
        <f t="shared" si="40"/>
        <v>0</v>
      </c>
      <c r="F131" s="287">
        <f t="shared" si="40"/>
        <v>0</v>
      </c>
      <c r="G131" s="234">
        <f t="shared" si="40"/>
        <v>0</v>
      </c>
      <c r="H131" s="265">
        <f t="shared" si="40"/>
        <v>0</v>
      </c>
      <c r="I131" s="120">
        <f t="shared" si="40"/>
        <v>0</v>
      </c>
      <c r="J131" s="265">
        <f t="shared" si="40"/>
        <v>0</v>
      </c>
      <c r="K131" s="119">
        <f t="shared" si="40"/>
        <v>0</v>
      </c>
      <c r="L131" s="140">
        <f t="shared" si="40"/>
        <v>0</v>
      </c>
      <c r="M131" s="53">
        <f t="shared" si="40"/>
        <v>0</v>
      </c>
      <c r="N131" s="119">
        <f t="shared" si="40"/>
        <v>0</v>
      </c>
      <c r="O131" s="120">
        <f t="shared" si="40"/>
        <v>0</v>
      </c>
      <c r="P131" s="110"/>
    </row>
    <row r="132" spans="1:16" hidden="1" x14ac:dyDescent="0.25">
      <c r="A132" s="38">
        <v>2311</v>
      </c>
      <c r="B132" s="57" t="s">
        <v>115</v>
      </c>
      <c r="C132" s="58">
        <f t="shared" si="35"/>
        <v>0</v>
      </c>
      <c r="D132" s="231"/>
      <c r="E132" s="60"/>
      <c r="F132" s="147">
        <f>D132+E132</f>
        <v>0</v>
      </c>
      <c r="G132" s="231"/>
      <c r="H132" s="263"/>
      <c r="I132" s="114">
        <f>G132+H132</f>
        <v>0</v>
      </c>
      <c r="J132" s="263"/>
      <c r="K132" s="60"/>
      <c r="L132" s="136">
        <f>J132+K132</f>
        <v>0</v>
      </c>
      <c r="M132" s="325"/>
      <c r="N132" s="60"/>
      <c r="O132" s="114">
        <f>M132+N132</f>
        <v>0</v>
      </c>
      <c r="P132" s="111"/>
    </row>
    <row r="133" spans="1:16" hidden="1" x14ac:dyDescent="0.25">
      <c r="A133" s="38">
        <v>2312</v>
      </c>
      <c r="B133" s="57" t="s">
        <v>116</v>
      </c>
      <c r="C133" s="58">
        <f t="shared" si="35"/>
        <v>0</v>
      </c>
      <c r="D133" s="231"/>
      <c r="E133" s="60"/>
      <c r="F133" s="147">
        <f>D133+E133</f>
        <v>0</v>
      </c>
      <c r="G133" s="231"/>
      <c r="H133" s="263"/>
      <c r="I133" s="114">
        <f>G133+H133</f>
        <v>0</v>
      </c>
      <c r="J133" s="263"/>
      <c r="K133" s="60"/>
      <c r="L133" s="136">
        <f>J133+K133</f>
        <v>0</v>
      </c>
      <c r="M133" s="325"/>
      <c r="N133" s="60"/>
      <c r="O133" s="114">
        <f>M133+N133</f>
        <v>0</v>
      </c>
      <c r="P133" s="111"/>
    </row>
    <row r="134" spans="1:16" hidden="1" x14ac:dyDescent="0.25">
      <c r="A134" s="38">
        <v>2313</v>
      </c>
      <c r="B134" s="57" t="s">
        <v>117</v>
      </c>
      <c r="C134" s="58">
        <f t="shared" si="35"/>
        <v>0</v>
      </c>
      <c r="D134" s="231"/>
      <c r="E134" s="60"/>
      <c r="F134" s="147">
        <f>D134+E134</f>
        <v>0</v>
      </c>
      <c r="G134" s="231"/>
      <c r="H134" s="263"/>
      <c r="I134" s="114">
        <f>G134+H134</f>
        <v>0</v>
      </c>
      <c r="J134" s="263"/>
      <c r="K134" s="60"/>
      <c r="L134" s="136">
        <f>J134+K134</f>
        <v>0</v>
      </c>
      <c r="M134" s="325"/>
      <c r="N134" s="60"/>
      <c r="O134" s="114">
        <f>M134+N134</f>
        <v>0</v>
      </c>
      <c r="P134" s="111"/>
    </row>
    <row r="135" spans="1:16" ht="36" hidden="1" customHeight="1" x14ac:dyDescent="0.25">
      <c r="A135" s="38">
        <v>2314</v>
      </c>
      <c r="B135" s="57" t="s">
        <v>291</v>
      </c>
      <c r="C135" s="58">
        <f t="shared" si="35"/>
        <v>0</v>
      </c>
      <c r="D135" s="231"/>
      <c r="E135" s="60"/>
      <c r="F135" s="147">
        <f>D135+E135</f>
        <v>0</v>
      </c>
      <c r="G135" s="231"/>
      <c r="H135" s="263"/>
      <c r="I135" s="114">
        <f>G135+H135</f>
        <v>0</v>
      </c>
      <c r="J135" s="263"/>
      <c r="K135" s="60"/>
      <c r="L135" s="136">
        <f>J135+K135</f>
        <v>0</v>
      </c>
      <c r="M135" s="325"/>
      <c r="N135" s="60"/>
      <c r="O135" s="114">
        <f>M135+N135</f>
        <v>0</v>
      </c>
      <c r="P135" s="111"/>
    </row>
    <row r="136" spans="1:16" hidden="1" x14ac:dyDescent="0.25">
      <c r="A136" s="112">
        <v>2320</v>
      </c>
      <c r="B136" s="57" t="s">
        <v>118</v>
      </c>
      <c r="C136" s="58">
        <f t="shared" si="35"/>
        <v>0</v>
      </c>
      <c r="D136" s="232">
        <f t="shared" ref="D136:O136" si="41">SUM(D137:D139)</f>
        <v>0</v>
      </c>
      <c r="E136" s="113">
        <f t="shared" si="41"/>
        <v>0</v>
      </c>
      <c r="F136" s="147">
        <f t="shared" si="41"/>
        <v>0</v>
      </c>
      <c r="G136" s="232">
        <f t="shared" si="41"/>
        <v>0</v>
      </c>
      <c r="H136" s="121">
        <f t="shared" si="41"/>
        <v>0</v>
      </c>
      <c r="I136" s="114">
        <f t="shared" si="41"/>
        <v>0</v>
      </c>
      <c r="J136" s="121">
        <f t="shared" si="41"/>
        <v>0</v>
      </c>
      <c r="K136" s="113">
        <f t="shared" si="41"/>
        <v>0</v>
      </c>
      <c r="L136" s="136">
        <f t="shared" si="41"/>
        <v>0</v>
      </c>
      <c r="M136" s="58">
        <f t="shared" si="41"/>
        <v>0</v>
      </c>
      <c r="N136" s="113">
        <f t="shared" si="41"/>
        <v>0</v>
      </c>
      <c r="O136" s="114">
        <f t="shared" si="41"/>
        <v>0</v>
      </c>
      <c r="P136" s="111"/>
    </row>
    <row r="137" spans="1:16" hidden="1" x14ac:dyDescent="0.25">
      <c r="A137" s="38">
        <v>2321</v>
      </c>
      <c r="B137" s="57" t="s">
        <v>119</v>
      </c>
      <c r="C137" s="58">
        <f t="shared" si="35"/>
        <v>0</v>
      </c>
      <c r="D137" s="231"/>
      <c r="E137" s="60"/>
      <c r="F137" s="147">
        <f>D137+E137</f>
        <v>0</v>
      </c>
      <c r="G137" s="231"/>
      <c r="H137" s="263"/>
      <c r="I137" s="114">
        <f>G137+H137</f>
        <v>0</v>
      </c>
      <c r="J137" s="263"/>
      <c r="K137" s="60"/>
      <c r="L137" s="136">
        <f>J137+K137</f>
        <v>0</v>
      </c>
      <c r="M137" s="325"/>
      <c r="N137" s="60"/>
      <c r="O137" s="114">
        <f>M137+N137</f>
        <v>0</v>
      </c>
      <c r="P137" s="111"/>
    </row>
    <row r="138" spans="1:16" hidden="1" x14ac:dyDescent="0.25">
      <c r="A138" s="38">
        <v>2322</v>
      </c>
      <c r="B138" s="57" t="s">
        <v>120</v>
      </c>
      <c r="C138" s="58">
        <f t="shared" si="35"/>
        <v>0</v>
      </c>
      <c r="D138" s="231"/>
      <c r="E138" s="60"/>
      <c r="F138" s="147">
        <f>D138+E138</f>
        <v>0</v>
      </c>
      <c r="G138" s="231"/>
      <c r="H138" s="263"/>
      <c r="I138" s="114">
        <f>G138+H138</f>
        <v>0</v>
      </c>
      <c r="J138" s="263"/>
      <c r="K138" s="60"/>
      <c r="L138" s="136">
        <f>J138+K138</f>
        <v>0</v>
      </c>
      <c r="M138" s="325"/>
      <c r="N138" s="60"/>
      <c r="O138" s="114">
        <f>M138+N138</f>
        <v>0</v>
      </c>
      <c r="P138" s="111"/>
    </row>
    <row r="139" spans="1:16" ht="10.5" hidden="1" customHeight="1" x14ac:dyDescent="0.25">
      <c r="A139" s="38">
        <v>2329</v>
      </c>
      <c r="B139" s="57" t="s">
        <v>121</v>
      </c>
      <c r="C139" s="58">
        <f t="shared" si="35"/>
        <v>0</v>
      </c>
      <c r="D139" s="231"/>
      <c r="E139" s="60"/>
      <c r="F139" s="147">
        <f>D139+E139</f>
        <v>0</v>
      </c>
      <c r="G139" s="231"/>
      <c r="H139" s="263"/>
      <c r="I139" s="114">
        <f>G139+H139</f>
        <v>0</v>
      </c>
      <c r="J139" s="263"/>
      <c r="K139" s="60"/>
      <c r="L139" s="136">
        <f>J139+K139</f>
        <v>0</v>
      </c>
      <c r="M139" s="325"/>
      <c r="N139" s="60"/>
      <c r="O139" s="114">
        <f>M139+N139</f>
        <v>0</v>
      </c>
      <c r="P139" s="111"/>
    </row>
    <row r="140" spans="1:16" hidden="1" x14ac:dyDescent="0.25">
      <c r="A140" s="112">
        <v>2330</v>
      </c>
      <c r="B140" s="57" t="s">
        <v>122</v>
      </c>
      <c r="C140" s="58">
        <f t="shared" si="35"/>
        <v>0</v>
      </c>
      <c r="D140" s="231"/>
      <c r="E140" s="60"/>
      <c r="F140" s="147">
        <f>D140+E140</f>
        <v>0</v>
      </c>
      <c r="G140" s="231"/>
      <c r="H140" s="263"/>
      <c r="I140" s="114">
        <f>G140+H140</f>
        <v>0</v>
      </c>
      <c r="J140" s="263"/>
      <c r="K140" s="60"/>
      <c r="L140" s="136">
        <f>J140+K140</f>
        <v>0</v>
      </c>
      <c r="M140" s="325"/>
      <c r="N140" s="60"/>
      <c r="O140" s="114">
        <f>M140+N140</f>
        <v>0</v>
      </c>
      <c r="P140" s="111"/>
    </row>
    <row r="141" spans="1:16" ht="48" hidden="1" x14ac:dyDescent="0.25">
      <c r="A141" s="112">
        <v>2340</v>
      </c>
      <c r="B141" s="57" t="s">
        <v>302</v>
      </c>
      <c r="C141" s="58">
        <f t="shared" si="35"/>
        <v>0</v>
      </c>
      <c r="D141" s="232">
        <f t="shared" ref="D141:O141" si="42">SUM(D142:D143)</f>
        <v>0</v>
      </c>
      <c r="E141" s="113">
        <f t="shared" si="42"/>
        <v>0</v>
      </c>
      <c r="F141" s="147">
        <f t="shared" si="42"/>
        <v>0</v>
      </c>
      <c r="G141" s="232">
        <f t="shared" si="42"/>
        <v>0</v>
      </c>
      <c r="H141" s="121">
        <f t="shared" si="42"/>
        <v>0</v>
      </c>
      <c r="I141" s="114">
        <f t="shared" si="42"/>
        <v>0</v>
      </c>
      <c r="J141" s="121">
        <f t="shared" si="42"/>
        <v>0</v>
      </c>
      <c r="K141" s="113">
        <f t="shared" si="42"/>
        <v>0</v>
      </c>
      <c r="L141" s="136">
        <f t="shared" si="42"/>
        <v>0</v>
      </c>
      <c r="M141" s="58">
        <f t="shared" si="42"/>
        <v>0</v>
      </c>
      <c r="N141" s="113">
        <f t="shared" si="42"/>
        <v>0</v>
      </c>
      <c r="O141" s="114">
        <f t="shared" si="42"/>
        <v>0</v>
      </c>
      <c r="P141" s="111"/>
    </row>
    <row r="142" spans="1:16" hidden="1" x14ac:dyDescent="0.25">
      <c r="A142" s="38">
        <v>2341</v>
      </c>
      <c r="B142" s="57" t="s">
        <v>123</v>
      </c>
      <c r="C142" s="58">
        <f t="shared" si="35"/>
        <v>0</v>
      </c>
      <c r="D142" s="231"/>
      <c r="E142" s="60"/>
      <c r="F142" s="147">
        <f>D142+E142</f>
        <v>0</v>
      </c>
      <c r="G142" s="231"/>
      <c r="H142" s="263"/>
      <c r="I142" s="114">
        <f>G142+H142</f>
        <v>0</v>
      </c>
      <c r="J142" s="263"/>
      <c r="K142" s="60"/>
      <c r="L142" s="136">
        <f>J142+K142</f>
        <v>0</v>
      </c>
      <c r="M142" s="325"/>
      <c r="N142" s="60"/>
      <c r="O142" s="114">
        <f>M142+N142</f>
        <v>0</v>
      </c>
      <c r="P142" s="111"/>
    </row>
    <row r="143" spans="1:16" ht="24" hidden="1" x14ac:dyDescent="0.25">
      <c r="A143" s="38">
        <v>2344</v>
      </c>
      <c r="B143" s="57" t="s">
        <v>124</v>
      </c>
      <c r="C143" s="58">
        <f t="shared" si="35"/>
        <v>0</v>
      </c>
      <c r="D143" s="231"/>
      <c r="E143" s="60"/>
      <c r="F143" s="147">
        <f>D143+E143</f>
        <v>0</v>
      </c>
      <c r="G143" s="231"/>
      <c r="H143" s="263"/>
      <c r="I143" s="114">
        <f>G143+H143</f>
        <v>0</v>
      </c>
      <c r="J143" s="263"/>
      <c r="K143" s="60"/>
      <c r="L143" s="136">
        <f>J143+K143</f>
        <v>0</v>
      </c>
      <c r="M143" s="325"/>
      <c r="N143" s="60"/>
      <c r="O143" s="114">
        <f>M143+N143</f>
        <v>0</v>
      </c>
      <c r="P143" s="111"/>
    </row>
    <row r="144" spans="1:16" ht="24" hidden="1" x14ac:dyDescent="0.25">
      <c r="A144" s="107">
        <v>2350</v>
      </c>
      <c r="B144" s="78" t="s">
        <v>125</v>
      </c>
      <c r="C144" s="84">
        <f t="shared" si="35"/>
        <v>0</v>
      </c>
      <c r="D144" s="132">
        <f t="shared" ref="D144:O144" si="43">SUM(D145:D150)</f>
        <v>0</v>
      </c>
      <c r="E144" s="108">
        <f t="shared" si="43"/>
        <v>0</v>
      </c>
      <c r="F144" s="286">
        <f t="shared" si="43"/>
        <v>0</v>
      </c>
      <c r="G144" s="132">
        <f t="shared" si="43"/>
        <v>0</v>
      </c>
      <c r="H144" s="207">
        <f t="shared" si="43"/>
        <v>0</v>
      </c>
      <c r="I144" s="109">
        <f t="shared" si="43"/>
        <v>0</v>
      </c>
      <c r="J144" s="207">
        <f t="shared" si="43"/>
        <v>0</v>
      </c>
      <c r="K144" s="108">
        <f t="shared" si="43"/>
        <v>0</v>
      </c>
      <c r="L144" s="137">
        <f t="shared" si="43"/>
        <v>0</v>
      </c>
      <c r="M144" s="84">
        <f t="shared" si="43"/>
        <v>0</v>
      </c>
      <c r="N144" s="108">
        <f t="shared" si="43"/>
        <v>0</v>
      </c>
      <c r="O144" s="109">
        <f t="shared" si="43"/>
        <v>0</v>
      </c>
      <c r="P144" s="116"/>
    </row>
    <row r="145" spans="1:16" hidden="1" x14ac:dyDescent="0.25">
      <c r="A145" s="33">
        <v>2351</v>
      </c>
      <c r="B145" s="52" t="s">
        <v>126</v>
      </c>
      <c r="C145" s="53">
        <f t="shared" si="35"/>
        <v>0</v>
      </c>
      <c r="D145" s="230"/>
      <c r="E145" s="55"/>
      <c r="F145" s="287">
        <f t="shared" ref="F145:F150" si="44">D145+E145</f>
        <v>0</v>
      </c>
      <c r="G145" s="230"/>
      <c r="H145" s="262"/>
      <c r="I145" s="120">
        <f t="shared" ref="I145:I150" si="45">G145+H145</f>
        <v>0</v>
      </c>
      <c r="J145" s="262"/>
      <c r="K145" s="55"/>
      <c r="L145" s="140">
        <f t="shared" ref="L145:L150" si="46">J145+K145</f>
        <v>0</v>
      </c>
      <c r="M145" s="324"/>
      <c r="N145" s="55"/>
      <c r="O145" s="120">
        <f t="shared" ref="O145:O150" si="47">M145+N145</f>
        <v>0</v>
      </c>
      <c r="P145" s="110"/>
    </row>
    <row r="146" spans="1:16" hidden="1" x14ac:dyDescent="0.25">
      <c r="A146" s="38">
        <v>2352</v>
      </c>
      <c r="B146" s="57" t="s">
        <v>127</v>
      </c>
      <c r="C146" s="58">
        <f t="shared" si="35"/>
        <v>0</v>
      </c>
      <c r="D146" s="231"/>
      <c r="E146" s="60"/>
      <c r="F146" s="147">
        <f t="shared" si="44"/>
        <v>0</v>
      </c>
      <c r="G146" s="231"/>
      <c r="H146" s="263"/>
      <c r="I146" s="114">
        <f t="shared" si="45"/>
        <v>0</v>
      </c>
      <c r="J146" s="263"/>
      <c r="K146" s="60"/>
      <c r="L146" s="136">
        <f t="shared" si="46"/>
        <v>0</v>
      </c>
      <c r="M146" s="325"/>
      <c r="N146" s="60"/>
      <c r="O146" s="114">
        <f t="shared" si="47"/>
        <v>0</v>
      </c>
      <c r="P146" s="111"/>
    </row>
    <row r="147" spans="1:16" ht="24" hidden="1" x14ac:dyDescent="0.25">
      <c r="A147" s="38">
        <v>2353</v>
      </c>
      <c r="B147" s="57" t="s">
        <v>128</v>
      </c>
      <c r="C147" s="58">
        <f t="shared" si="35"/>
        <v>0</v>
      </c>
      <c r="D147" s="231"/>
      <c r="E147" s="60"/>
      <c r="F147" s="147">
        <f t="shared" si="44"/>
        <v>0</v>
      </c>
      <c r="G147" s="231"/>
      <c r="H147" s="263"/>
      <c r="I147" s="114">
        <f t="shared" si="45"/>
        <v>0</v>
      </c>
      <c r="J147" s="263"/>
      <c r="K147" s="60"/>
      <c r="L147" s="136">
        <f t="shared" si="46"/>
        <v>0</v>
      </c>
      <c r="M147" s="325"/>
      <c r="N147" s="60"/>
      <c r="O147" s="114">
        <f t="shared" si="47"/>
        <v>0</v>
      </c>
      <c r="P147" s="111"/>
    </row>
    <row r="148" spans="1:16" ht="24" hidden="1" x14ac:dyDescent="0.25">
      <c r="A148" s="38">
        <v>2354</v>
      </c>
      <c r="B148" s="57" t="s">
        <v>129</v>
      </c>
      <c r="C148" s="58">
        <f t="shared" si="35"/>
        <v>0</v>
      </c>
      <c r="D148" s="231"/>
      <c r="E148" s="60"/>
      <c r="F148" s="147">
        <f t="shared" si="44"/>
        <v>0</v>
      </c>
      <c r="G148" s="231"/>
      <c r="H148" s="263"/>
      <c r="I148" s="114">
        <f t="shared" si="45"/>
        <v>0</v>
      </c>
      <c r="J148" s="263"/>
      <c r="K148" s="60"/>
      <c r="L148" s="136">
        <f t="shared" si="46"/>
        <v>0</v>
      </c>
      <c r="M148" s="325"/>
      <c r="N148" s="60"/>
      <c r="O148" s="114">
        <f t="shared" si="47"/>
        <v>0</v>
      </c>
      <c r="P148" s="111"/>
    </row>
    <row r="149" spans="1:16" ht="24" hidden="1" x14ac:dyDescent="0.25">
      <c r="A149" s="38">
        <v>2355</v>
      </c>
      <c r="B149" s="57" t="s">
        <v>130</v>
      </c>
      <c r="C149" s="58">
        <f t="shared" si="35"/>
        <v>0</v>
      </c>
      <c r="D149" s="231"/>
      <c r="E149" s="60"/>
      <c r="F149" s="147">
        <f t="shared" si="44"/>
        <v>0</v>
      </c>
      <c r="G149" s="231"/>
      <c r="H149" s="263"/>
      <c r="I149" s="114">
        <f t="shared" si="45"/>
        <v>0</v>
      </c>
      <c r="J149" s="263"/>
      <c r="K149" s="60"/>
      <c r="L149" s="136">
        <f t="shared" si="46"/>
        <v>0</v>
      </c>
      <c r="M149" s="325"/>
      <c r="N149" s="60"/>
      <c r="O149" s="114">
        <f t="shared" si="47"/>
        <v>0</v>
      </c>
      <c r="P149" s="111"/>
    </row>
    <row r="150" spans="1:16" ht="24" hidden="1" x14ac:dyDescent="0.25">
      <c r="A150" s="38">
        <v>2359</v>
      </c>
      <c r="B150" s="57" t="s">
        <v>131</v>
      </c>
      <c r="C150" s="58">
        <f t="shared" si="35"/>
        <v>0</v>
      </c>
      <c r="D150" s="231"/>
      <c r="E150" s="60"/>
      <c r="F150" s="147">
        <f t="shared" si="44"/>
        <v>0</v>
      </c>
      <c r="G150" s="231"/>
      <c r="H150" s="263"/>
      <c r="I150" s="114">
        <f t="shared" si="45"/>
        <v>0</v>
      </c>
      <c r="J150" s="263"/>
      <c r="K150" s="60"/>
      <c r="L150" s="136">
        <f t="shared" si="46"/>
        <v>0</v>
      </c>
      <c r="M150" s="325"/>
      <c r="N150" s="60"/>
      <c r="O150" s="114">
        <f t="shared" si="47"/>
        <v>0</v>
      </c>
      <c r="P150" s="111"/>
    </row>
    <row r="151" spans="1:16" ht="24.75" hidden="1" customHeight="1" x14ac:dyDescent="0.25">
      <c r="A151" s="112">
        <v>2360</v>
      </c>
      <c r="B151" s="57" t="s">
        <v>132</v>
      </c>
      <c r="C151" s="58">
        <f t="shared" si="35"/>
        <v>0</v>
      </c>
      <c r="D151" s="232">
        <f t="shared" ref="D151:O151" si="48">SUM(D152:D158)</f>
        <v>0</v>
      </c>
      <c r="E151" s="113">
        <f t="shared" si="48"/>
        <v>0</v>
      </c>
      <c r="F151" s="147">
        <f t="shared" si="48"/>
        <v>0</v>
      </c>
      <c r="G151" s="232">
        <f t="shared" si="48"/>
        <v>0</v>
      </c>
      <c r="H151" s="121">
        <f t="shared" si="48"/>
        <v>0</v>
      </c>
      <c r="I151" s="114">
        <f t="shared" si="48"/>
        <v>0</v>
      </c>
      <c r="J151" s="121">
        <f t="shared" si="48"/>
        <v>0</v>
      </c>
      <c r="K151" s="113">
        <f t="shared" si="48"/>
        <v>0</v>
      </c>
      <c r="L151" s="136">
        <f t="shared" si="48"/>
        <v>0</v>
      </c>
      <c r="M151" s="58">
        <f t="shared" si="48"/>
        <v>0</v>
      </c>
      <c r="N151" s="113">
        <f t="shared" si="48"/>
        <v>0</v>
      </c>
      <c r="O151" s="114">
        <f t="shared" si="48"/>
        <v>0</v>
      </c>
      <c r="P151" s="111"/>
    </row>
    <row r="152" spans="1:16" hidden="1" x14ac:dyDescent="0.25">
      <c r="A152" s="37">
        <v>2361</v>
      </c>
      <c r="B152" s="57" t="s">
        <v>133</v>
      </c>
      <c r="C152" s="58">
        <f t="shared" si="35"/>
        <v>0</v>
      </c>
      <c r="D152" s="231"/>
      <c r="E152" s="60"/>
      <c r="F152" s="147">
        <f t="shared" ref="F152:F159" si="49">D152+E152</f>
        <v>0</v>
      </c>
      <c r="G152" s="231"/>
      <c r="H152" s="263"/>
      <c r="I152" s="114">
        <f t="shared" ref="I152:I159" si="50">G152+H152</f>
        <v>0</v>
      </c>
      <c r="J152" s="263"/>
      <c r="K152" s="60"/>
      <c r="L152" s="136">
        <f t="shared" ref="L152:L159" si="51">J152+K152</f>
        <v>0</v>
      </c>
      <c r="M152" s="325"/>
      <c r="N152" s="60"/>
      <c r="O152" s="114">
        <f t="shared" ref="O152:O159" si="52">M152+N152</f>
        <v>0</v>
      </c>
      <c r="P152" s="111"/>
    </row>
    <row r="153" spans="1:16" ht="24" hidden="1" x14ac:dyDescent="0.25">
      <c r="A153" s="37">
        <v>2362</v>
      </c>
      <c r="B153" s="57" t="s">
        <v>134</v>
      </c>
      <c r="C153" s="58">
        <f t="shared" si="35"/>
        <v>0</v>
      </c>
      <c r="D153" s="231"/>
      <c r="E153" s="60"/>
      <c r="F153" s="147">
        <f t="shared" si="49"/>
        <v>0</v>
      </c>
      <c r="G153" s="231"/>
      <c r="H153" s="263"/>
      <c r="I153" s="114">
        <f t="shared" si="50"/>
        <v>0</v>
      </c>
      <c r="J153" s="263"/>
      <c r="K153" s="60"/>
      <c r="L153" s="136">
        <f t="shared" si="51"/>
        <v>0</v>
      </c>
      <c r="M153" s="325"/>
      <c r="N153" s="60"/>
      <c r="O153" s="114">
        <f t="shared" si="52"/>
        <v>0</v>
      </c>
      <c r="P153" s="111"/>
    </row>
    <row r="154" spans="1:16" hidden="1" x14ac:dyDescent="0.25">
      <c r="A154" s="37">
        <v>2363</v>
      </c>
      <c r="B154" s="57" t="s">
        <v>135</v>
      </c>
      <c r="C154" s="58">
        <f t="shared" si="35"/>
        <v>0</v>
      </c>
      <c r="D154" s="231"/>
      <c r="E154" s="60"/>
      <c r="F154" s="147">
        <f t="shared" si="49"/>
        <v>0</v>
      </c>
      <c r="G154" s="231"/>
      <c r="H154" s="263"/>
      <c r="I154" s="114">
        <f t="shared" si="50"/>
        <v>0</v>
      </c>
      <c r="J154" s="263"/>
      <c r="K154" s="60"/>
      <c r="L154" s="136">
        <f t="shared" si="51"/>
        <v>0</v>
      </c>
      <c r="M154" s="325"/>
      <c r="N154" s="60"/>
      <c r="O154" s="114">
        <f t="shared" si="52"/>
        <v>0</v>
      </c>
      <c r="P154" s="111"/>
    </row>
    <row r="155" spans="1:16" hidden="1" x14ac:dyDescent="0.25">
      <c r="A155" s="37">
        <v>2364</v>
      </c>
      <c r="B155" s="57" t="s">
        <v>136</v>
      </c>
      <c r="C155" s="58">
        <f t="shared" si="35"/>
        <v>0</v>
      </c>
      <c r="D155" s="231"/>
      <c r="E155" s="60"/>
      <c r="F155" s="147">
        <f t="shared" si="49"/>
        <v>0</v>
      </c>
      <c r="G155" s="231"/>
      <c r="H155" s="263"/>
      <c r="I155" s="114">
        <f t="shared" si="50"/>
        <v>0</v>
      </c>
      <c r="J155" s="263"/>
      <c r="K155" s="60"/>
      <c r="L155" s="136">
        <f t="shared" si="51"/>
        <v>0</v>
      </c>
      <c r="M155" s="325"/>
      <c r="N155" s="60"/>
      <c r="O155" s="114">
        <f t="shared" si="52"/>
        <v>0</v>
      </c>
      <c r="P155" s="111"/>
    </row>
    <row r="156" spans="1:16" ht="12.75" hidden="1" customHeight="1" x14ac:dyDescent="0.25">
      <c r="A156" s="37">
        <v>2365</v>
      </c>
      <c r="B156" s="57" t="s">
        <v>137</v>
      </c>
      <c r="C156" s="58">
        <f t="shared" si="35"/>
        <v>0</v>
      </c>
      <c r="D156" s="231"/>
      <c r="E156" s="60"/>
      <c r="F156" s="147">
        <f t="shared" si="49"/>
        <v>0</v>
      </c>
      <c r="G156" s="231"/>
      <c r="H156" s="263"/>
      <c r="I156" s="114">
        <f t="shared" si="50"/>
        <v>0</v>
      </c>
      <c r="J156" s="263"/>
      <c r="K156" s="60"/>
      <c r="L156" s="136">
        <f t="shared" si="51"/>
        <v>0</v>
      </c>
      <c r="M156" s="325"/>
      <c r="N156" s="60"/>
      <c r="O156" s="114">
        <f t="shared" si="52"/>
        <v>0</v>
      </c>
      <c r="P156" s="111"/>
    </row>
    <row r="157" spans="1:16" ht="36" hidden="1" x14ac:dyDescent="0.25">
      <c r="A157" s="37">
        <v>2366</v>
      </c>
      <c r="B157" s="57" t="s">
        <v>138</v>
      </c>
      <c r="C157" s="58">
        <f t="shared" si="35"/>
        <v>0</v>
      </c>
      <c r="D157" s="231"/>
      <c r="E157" s="60"/>
      <c r="F157" s="147">
        <f t="shared" si="49"/>
        <v>0</v>
      </c>
      <c r="G157" s="231"/>
      <c r="H157" s="263"/>
      <c r="I157" s="114">
        <f t="shared" si="50"/>
        <v>0</v>
      </c>
      <c r="J157" s="263"/>
      <c r="K157" s="60"/>
      <c r="L157" s="136">
        <f t="shared" si="51"/>
        <v>0</v>
      </c>
      <c r="M157" s="325"/>
      <c r="N157" s="60"/>
      <c r="O157" s="114">
        <f t="shared" si="52"/>
        <v>0</v>
      </c>
      <c r="P157" s="111"/>
    </row>
    <row r="158" spans="1:16" ht="48" hidden="1" x14ac:dyDescent="0.25">
      <c r="A158" s="37">
        <v>2369</v>
      </c>
      <c r="B158" s="57" t="s">
        <v>139</v>
      </c>
      <c r="C158" s="58">
        <f t="shared" si="35"/>
        <v>0</v>
      </c>
      <c r="D158" s="231"/>
      <c r="E158" s="60"/>
      <c r="F158" s="147">
        <f t="shared" si="49"/>
        <v>0</v>
      </c>
      <c r="G158" s="231"/>
      <c r="H158" s="263"/>
      <c r="I158" s="114">
        <f t="shared" si="50"/>
        <v>0</v>
      </c>
      <c r="J158" s="263"/>
      <c r="K158" s="60"/>
      <c r="L158" s="136">
        <f t="shared" si="51"/>
        <v>0</v>
      </c>
      <c r="M158" s="325"/>
      <c r="N158" s="60"/>
      <c r="O158" s="114">
        <f t="shared" si="52"/>
        <v>0</v>
      </c>
      <c r="P158" s="111"/>
    </row>
    <row r="159" spans="1:16" hidden="1" x14ac:dyDescent="0.25">
      <c r="A159" s="107">
        <v>2370</v>
      </c>
      <c r="B159" s="78" t="s">
        <v>140</v>
      </c>
      <c r="C159" s="84">
        <f t="shared" si="35"/>
        <v>0</v>
      </c>
      <c r="D159" s="233"/>
      <c r="E159" s="115"/>
      <c r="F159" s="286">
        <f t="shared" si="49"/>
        <v>0</v>
      </c>
      <c r="G159" s="233"/>
      <c r="H159" s="264"/>
      <c r="I159" s="109">
        <f t="shared" si="50"/>
        <v>0</v>
      </c>
      <c r="J159" s="264"/>
      <c r="K159" s="115"/>
      <c r="L159" s="137">
        <f t="shared" si="51"/>
        <v>0</v>
      </c>
      <c r="M159" s="326"/>
      <c r="N159" s="115"/>
      <c r="O159" s="109">
        <f t="shared" si="52"/>
        <v>0</v>
      </c>
      <c r="P159" s="116"/>
    </row>
    <row r="160" spans="1:16" hidden="1" x14ac:dyDescent="0.25">
      <c r="A160" s="107">
        <v>2380</v>
      </c>
      <c r="B160" s="78" t="s">
        <v>141</v>
      </c>
      <c r="C160" s="84">
        <f t="shared" si="35"/>
        <v>0</v>
      </c>
      <c r="D160" s="132">
        <f t="shared" ref="D160:O160" si="53">SUM(D161:D162)</f>
        <v>0</v>
      </c>
      <c r="E160" s="108">
        <f t="shared" si="53"/>
        <v>0</v>
      </c>
      <c r="F160" s="286">
        <f t="shared" si="53"/>
        <v>0</v>
      </c>
      <c r="G160" s="132">
        <f t="shared" si="53"/>
        <v>0</v>
      </c>
      <c r="H160" s="207">
        <f t="shared" si="53"/>
        <v>0</v>
      </c>
      <c r="I160" s="109">
        <f t="shared" si="53"/>
        <v>0</v>
      </c>
      <c r="J160" s="207">
        <f t="shared" si="53"/>
        <v>0</v>
      </c>
      <c r="K160" s="108">
        <f t="shared" si="53"/>
        <v>0</v>
      </c>
      <c r="L160" s="137">
        <f t="shared" si="53"/>
        <v>0</v>
      </c>
      <c r="M160" s="84">
        <f t="shared" si="53"/>
        <v>0</v>
      </c>
      <c r="N160" s="108">
        <f t="shared" si="53"/>
        <v>0</v>
      </c>
      <c r="O160" s="109">
        <f t="shared" si="53"/>
        <v>0</v>
      </c>
      <c r="P160" s="116"/>
    </row>
    <row r="161" spans="1:16" hidden="1" x14ac:dyDescent="0.25">
      <c r="A161" s="32">
        <v>2381</v>
      </c>
      <c r="B161" s="52" t="s">
        <v>142</v>
      </c>
      <c r="C161" s="53">
        <f t="shared" si="35"/>
        <v>0</v>
      </c>
      <c r="D161" s="230"/>
      <c r="E161" s="55"/>
      <c r="F161" s="287">
        <f>D161+E161</f>
        <v>0</v>
      </c>
      <c r="G161" s="230"/>
      <c r="H161" s="262"/>
      <c r="I161" s="120">
        <f>G161+H161</f>
        <v>0</v>
      </c>
      <c r="J161" s="262"/>
      <c r="K161" s="55"/>
      <c r="L161" s="140">
        <f>J161+K161</f>
        <v>0</v>
      </c>
      <c r="M161" s="324"/>
      <c r="N161" s="55"/>
      <c r="O161" s="120">
        <f>M161+N161</f>
        <v>0</v>
      </c>
      <c r="P161" s="110"/>
    </row>
    <row r="162" spans="1:16" ht="24" hidden="1" x14ac:dyDescent="0.25">
      <c r="A162" s="37">
        <v>2389</v>
      </c>
      <c r="B162" s="57" t="s">
        <v>143</v>
      </c>
      <c r="C162" s="58">
        <f t="shared" si="35"/>
        <v>0</v>
      </c>
      <c r="D162" s="231"/>
      <c r="E162" s="60"/>
      <c r="F162" s="147">
        <f>D162+E162</f>
        <v>0</v>
      </c>
      <c r="G162" s="231"/>
      <c r="H162" s="263"/>
      <c r="I162" s="114">
        <f>G162+H162</f>
        <v>0</v>
      </c>
      <c r="J162" s="263"/>
      <c r="K162" s="60"/>
      <c r="L162" s="136">
        <f>J162+K162</f>
        <v>0</v>
      </c>
      <c r="M162" s="325"/>
      <c r="N162" s="60"/>
      <c r="O162" s="114">
        <f>M162+N162</f>
        <v>0</v>
      </c>
      <c r="P162" s="111"/>
    </row>
    <row r="163" spans="1:16" hidden="1" x14ac:dyDescent="0.25">
      <c r="A163" s="107">
        <v>2390</v>
      </c>
      <c r="B163" s="78" t="s">
        <v>144</v>
      </c>
      <c r="C163" s="84">
        <f t="shared" si="35"/>
        <v>0</v>
      </c>
      <c r="D163" s="233"/>
      <c r="E163" s="115"/>
      <c r="F163" s="286">
        <f>D163+E163</f>
        <v>0</v>
      </c>
      <c r="G163" s="233"/>
      <c r="H163" s="264"/>
      <c r="I163" s="109">
        <f>G163+H163</f>
        <v>0</v>
      </c>
      <c r="J163" s="264"/>
      <c r="K163" s="115"/>
      <c r="L163" s="137">
        <f>J163+K163</f>
        <v>0</v>
      </c>
      <c r="M163" s="326"/>
      <c r="N163" s="115"/>
      <c r="O163" s="109">
        <f>M163+N163</f>
        <v>0</v>
      </c>
      <c r="P163" s="116"/>
    </row>
    <row r="164" spans="1:16" hidden="1" x14ac:dyDescent="0.25">
      <c r="A164" s="45">
        <v>2400</v>
      </c>
      <c r="B164" s="105" t="s">
        <v>145</v>
      </c>
      <c r="C164" s="46">
        <f t="shared" si="35"/>
        <v>0</v>
      </c>
      <c r="D164" s="235"/>
      <c r="E164" s="122"/>
      <c r="F164" s="285">
        <f>D164+E164</f>
        <v>0</v>
      </c>
      <c r="G164" s="235"/>
      <c r="H164" s="266"/>
      <c r="I164" s="117">
        <f>G164+H164</f>
        <v>0</v>
      </c>
      <c r="J164" s="266"/>
      <c r="K164" s="122"/>
      <c r="L164" s="126">
        <f>J164+K164</f>
        <v>0</v>
      </c>
      <c r="M164" s="327"/>
      <c r="N164" s="122"/>
      <c r="O164" s="117">
        <f>M164+N164</f>
        <v>0</v>
      </c>
      <c r="P164" s="123"/>
    </row>
    <row r="165" spans="1:16" ht="24" hidden="1" x14ac:dyDescent="0.25">
      <c r="A165" s="45">
        <v>2500</v>
      </c>
      <c r="B165" s="105" t="s">
        <v>146</v>
      </c>
      <c r="C165" s="46">
        <f t="shared" si="35"/>
        <v>0</v>
      </c>
      <c r="D165" s="229">
        <f t="shared" ref="D165:O165" si="54">SUM(D166,D171)</f>
        <v>0</v>
      </c>
      <c r="E165" s="50">
        <f t="shared" si="54"/>
        <v>0</v>
      </c>
      <c r="F165" s="285">
        <f t="shared" si="54"/>
        <v>0</v>
      </c>
      <c r="G165" s="229">
        <f t="shared" si="54"/>
        <v>0</v>
      </c>
      <c r="H165" s="106">
        <f t="shared" si="54"/>
        <v>0</v>
      </c>
      <c r="I165" s="117">
        <f t="shared" si="54"/>
        <v>0</v>
      </c>
      <c r="J165" s="106">
        <f t="shared" si="54"/>
        <v>0</v>
      </c>
      <c r="K165" s="50">
        <f t="shared" si="54"/>
        <v>0</v>
      </c>
      <c r="L165" s="126">
        <f t="shared" si="54"/>
        <v>0</v>
      </c>
      <c r="M165" s="130">
        <f t="shared" si="54"/>
        <v>0</v>
      </c>
      <c r="N165" s="131">
        <f t="shared" si="54"/>
        <v>0</v>
      </c>
      <c r="O165" s="294">
        <f t="shared" si="54"/>
        <v>0</v>
      </c>
      <c r="P165" s="348"/>
    </row>
    <row r="166" spans="1:16" ht="16.5" hidden="1" customHeight="1" x14ac:dyDescent="0.25">
      <c r="A166" s="565">
        <v>2510</v>
      </c>
      <c r="B166" s="52" t="s">
        <v>147</v>
      </c>
      <c r="C166" s="53">
        <f t="shared" si="35"/>
        <v>0</v>
      </c>
      <c r="D166" s="234">
        <f t="shared" ref="D166:O166" si="55">SUM(D167:D170)</f>
        <v>0</v>
      </c>
      <c r="E166" s="119">
        <f t="shared" si="55"/>
        <v>0</v>
      </c>
      <c r="F166" s="287">
        <f t="shared" si="55"/>
        <v>0</v>
      </c>
      <c r="G166" s="234">
        <f t="shared" si="55"/>
        <v>0</v>
      </c>
      <c r="H166" s="265">
        <f t="shared" si="55"/>
        <v>0</v>
      </c>
      <c r="I166" s="120">
        <f t="shared" si="55"/>
        <v>0</v>
      </c>
      <c r="J166" s="265">
        <f t="shared" si="55"/>
        <v>0</v>
      </c>
      <c r="K166" s="119">
        <f t="shared" si="55"/>
        <v>0</v>
      </c>
      <c r="L166" s="140">
        <f t="shared" si="55"/>
        <v>0</v>
      </c>
      <c r="M166" s="64">
        <f t="shared" si="55"/>
        <v>0</v>
      </c>
      <c r="N166" s="304">
        <f t="shared" si="55"/>
        <v>0</v>
      </c>
      <c r="O166" s="309">
        <f t="shared" si="55"/>
        <v>0</v>
      </c>
      <c r="P166" s="155"/>
    </row>
    <row r="167" spans="1:16" ht="24" hidden="1" x14ac:dyDescent="0.25">
      <c r="A167" s="38">
        <v>2512</v>
      </c>
      <c r="B167" s="57" t="s">
        <v>148</v>
      </c>
      <c r="C167" s="58">
        <f t="shared" si="35"/>
        <v>0</v>
      </c>
      <c r="D167" s="231"/>
      <c r="E167" s="60"/>
      <c r="F167" s="147">
        <f t="shared" ref="F167:F172" si="56">D167+E167</f>
        <v>0</v>
      </c>
      <c r="G167" s="231"/>
      <c r="H167" s="263"/>
      <c r="I167" s="114">
        <f t="shared" ref="I167:I172" si="57">G167+H167</f>
        <v>0</v>
      </c>
      <c r="J167" s="263"/>
      <c r="K167" s="60"/>
      <c r="L167" s="136">
        <f t="shared" ref="L167:L172" si="58">J167+K167</f>
        <v>0</v>
      </c>
      <c r="M167" s="325"/>
      <c r="N167" s="60"/>
      <c r="O167" s="114">
        <f t="shared" ref="O167:O172" si="59">M167+N167</f>
        <v>0</v>
      </c>
      <c r="P167" s="111"/>
    </row>
    <row r="168" spans="1:16" ht="36" hidden="1" x14ac:dyDescent="0.25">
      <c r="A168" s="38">
        <v>2513</v>
      </c>
      <c r="B168" s="57" t="s">
        <v>149</v>
      </c>
      <c r="C168" s="58">
        <f t="shared" si="35"/>
        <v>0</v>
      </c>
      <c r="D168" s="231"/>
      <c r="E168" s="60"/>
      <c r="F168" s="147">
        <f t="shared" si="56"/>
        <v>0</v>
      </c>
      <c r="G168" s="231"/>
      <c r="H168" s="263"/>
      <c r="I168" s="114">
        <f t="shared" si="57"/>
        <v>0</v>
      </c>
      <c r="J168" s="263"/>
      <c r="K168" s="60"/>
      <c r="L168" s="136">
        <f t="shared" si="58"/>
        <v>0</v>
      </c>
      <c r="M168" s="325"/>
      <c r="N168" s="60"/>
      <c r="O168" s="114">
        <f t="shared" si="59"/>
        <v>0</v>
      </c>
      <c r="P168" s="111"/>
    </row>
    <row r="169" spans="1:16" ht="24" hidden="1" x14ac:dyDescent="0.25">
      <c r="A169" s="38">
        <v>2515</v>
      </c>
      <c r="B169" s="57" t="s">
        <v>150</v>
      </c>
      <c r="C169" s="58">
        <f t="shared" si="35"/>
        <v>0</v>
      </c>
      <c r="D169" s="231"/>
      <c r="E169" s="60"/>
      <c r="F169" s="147">
        <f t="shared" si="56"/>
        <v>0</v>
      </c>
      <c r="G169" s="231"/>
      <c r="H169" s="263"/>
      <c r="I169" s="114">
        <f t="shared" si="57"/>
        <v>0</v>
      </c>
      <c r="J169" s="263"/>
      <c r="K169" s="60"/>
      <c r="L169" s="136">
        <f t="shared" si="58"/>
        <v>0</v>
      </c>
      <c r="M169" s="325"/>
      <c r="N169" s="60"/>
      <c r="O169" s="114">
        <f t="shared" si="59"/>
        <v>0</v>
      </c>
      <c r="P169" s="111"/>
    </row>
    <row r="170" spans="1:16" ht="24" hidden="1" x14ac:dyDescent="0.25">
      <c r="A170" s="38">
        <v>2519</v>
      </c>
      <c r="B170" s="57" t="s">
        <v>151</v>
      </c>
      <c r="C170" s="58">
        <f t="shared" si="35"/>
        <v>0</v>
      </c>
      <c r="D170" s="231"/>
      <c r="E170" s="60"/>
      <c r="F170" s="147">
        <f t="shared" si="56"/>
        <v>0</v>
      </c>
      <c r="G170" s="231"/>
      <c r="H170" s="263"/>
      <c r="I170" s="114">
        <f t="shared" si="57"/>
        <v>0</v>
      </c>
      <c r="J170" s="263"/>
      <c r="K170" s="60"/>
      <c r="L170" s="136">
        <f t="shared" si="58"/>
        <v>0</v>
      </c>
      <c r="M170" s="325"/>
      <c r="N170" s="60"/>
      <c r="O170" s="114">
        <f t="shared" si="59"/>
        <v>0</v>
      </c>
      <c r="P170" s="111"/>
    </row>
    <row r="171" spans="1:16" ht="24" hidden="1" x14ac:dyDescent="0.25">
      <c r="A171" s="112">
        <v>2520</v>
      </c>
      <c r="B171" s="57" t="s">
        <v>152</v>
      </c>
      <c r="C171" s="58">
        <f t="shared" si="35"/>
        <v>0</v>
      </c>
      <c r="D171" s="231"/>
      <c r="E171" s="60"/>
      <c r="F171" s="147">
        <f t="shared" si="56"/>
        <v>0</v>
      </c>
      <c r="G171" s="231"/>
      <c r="H171" s="263"/>
      <c r="I171" s="114">
        <f t="shared" si="57"/>
        <v>0</v>
      </c>
      <c r="J171" s="263"/>
      <c r="K171" s="60"/>
      <c r="L171" s="136">
        <f t="shared" si="58"/>
        <v>0</v>
      </c>
      <c r="M171" s="325"/>
      <c r="N171" s="60"/>
      <c r="O171" s="114">
        <f t="shared" si="59"/>
        <v>0</v>
      </c>
      <c r="P171" s="111"/>
    </row>
    <row r="172" spans="1:16" s="124" customFormat="1" ht="36" hidden="1" customHeight="1" x14ac:dyDescent="0.25">
      <c r="A172" s="17">
        <v>2800</v>
      </c>
      <c r="B172" s="52" t="s">
        <v>153</v>
      </c>
      <c r="C172" s="53">
        <f t="shared" si="35"/>
        <v>0</v>
      </c>
      <c r="D172" s="214"/>
      <c r="E172" s="35"/>
      <c r="F172" s="354">
        <f t="shared" si="56"/>
        <v>0</v>
      </c>
      <c r="G172" s="214"/>
      <c r="H172" s="249"/>
      <c r="I172" s="356">
        <f t="shared" si="57"/>
        <v>0</v>
      </c>
      <c r="J172" s="249"/>
      <c r="K172" s="35"/>
      <c r="L172" s="199">
        <f t="shared" si="58"/>
        <v>0</v>
      </c>
      <c r="M172" s="315"/>
      <c r="N172" s="35"/>
      <c r="O172" s="356">
        <f t="shared" si="59"/>
        <v>0</v>
      </c>
      <c r="P172" s="36"/>
    </row>
    <row r="173" spans="1:16" hidden="1" x14ac:dyDescent="0.25">
      <c r="A173" s="101">
        <v>3000</v>
      </c>
      <c r="B173" s="101" t="s">
        <v>154</v>
      </c>
      <c r="C173" s="102">
        <f t="shared" si="35"/>
        <v>0</v>
      </c>
      <c r="D173" s="228">
        <f t="shared" ref="D173:O173" si="60">SUM(D174,D184)</f>
        <v>0</v>
      </c>
      <c r="E173" s="103">
        <f t="shared" si="60"/>
        <v>0</v>
      </c>
      <c r="F173" s="284">
        <f t="shared" si="60"/>
        <v>0</v>
      </c>
      <c r="G173" s="228">
        <f t="shared" si="60"/>
        <v>0</v>
      </c>
      <c r="H173" s="261">
        <f t="shared" si="60"/>
        <v>0</v>
      </c>
      <c r="I173" s="104">
        <f t="shared" si="60"/>
        <v>0</v>
      </c>
      <c r="J173" s="261">
        <f t="shared" si="60"/>
        <v>0</v>
      </c>
      <c r="K173" s="103">
        <f t="shared" si="60"/>
        <v>0</v>
      </c>
      <c r="L173" s="138">
        <f t="shared" si="60"/>
        <v>0</v>
      </c>
      <c r="M173" s="102">
        <f t="shared" si="60"/>
        <v>0</v>
      </c>
      <c r="N173" s="103">
        <f t="shared" si="60"/>
        <v>0</v>
      </c>
      <c r="O173" s="104">
        <f t="shared" si="60"/>
        <v>0</v>
      </c>
      <c r="P173" s="347"/>
    </row>
    <row r="174" spans="1:16" ht="24" hidden="1" x14ac:dyDescent="0.25">
      <c r="A174" s="45">
        <v>3200</v>
      </c>
      <c r="B174" s="125" t="s">
        <v>155</v>
      </c>
      <c r="C174" s="46">
        <f t="shared" si="35"/>
        <v>0</v>
      </c>
      <c r="D174" s="229">
        <f t="shared" ref="D174:O174" si="61">SUM(D175,D179)</f>
        <v>0</v>
      </c>
      <c r="E174" s="50">
        <f t="shared" si="61"/>
        <v>0</v>
      </c>
      <c r="F174" s="285">
        <f t="shared" si="61"/>
        <v>0</v>
      </c>
      <c r="G174" s="229">
        <f t="shared" si="61"/>
        <v>0</v>
      </c>
      <c r="H174" s="106">
        <f t="shared" si="61"/>
        <v>0</v>
      </c>
      <c r="I174" s="117">
        <f t="shared" si="61"/>
        <v>0</v>
      </c>
      <c r="J174" s="106">
        <f t="shared" si="61"/>
        <v>0</v>
      </c>
      <c r="K174" s="50">
        <f t="shared" si="61"/>
        <v>0</v>
      </c>
      <c r="L174" s="126">
        <f t="shared" si="61"/>
        <v>0</v>
      </c>
      <c r="M174" s="130">
        <f t="shared" si="61"/>
        <v>0</v>
      </c>
      <c r="N174" s="131">
        <f t="shared" si="61"/>
        <v>0</v>
      </c>
      <c r="O174" s="294">
        <f t="shared" si="61"/>
        <v>0</v>
      </c>
      <c r="P174" s="348"/>
    </row>
    <row r="175" spans="1:16" ht="36" hidden="1" x14ac:dyDescent="0.25">
      <c r="A175" s="565">
        <v>3260</v>
      </c>
      <c r="B175" s="52" t="s">
        <v>156</v>
      </c>
      <c r="C175" s="53">
        <f t="shared" si="35"/>
        <v>0</v>
      </c>
      <c r="D175" s="234">
        <f t="shared" ref="D175:O175" si="62">SUM(D176:D178)</f>
        <v>0</v>
      </c>
      <c r="E175" s="119">
        <f t="shared" si="62"/>
        <v>0</v>
      </c>
      <c r="F175" s="287">
        <f t="shared" si="62"/>
        <v>0</v>
      </c>
      <c r="G175" s="234">
        <f t="shared" si="62"/>
        <v>0</v>
      </c>
      <c r="H175" s="265">
        <f t="shared" si="62"/>
        <v>0</v>
      </c>
      <c r="I175" s="120">
        <f t="shared" si="62"/>
        <v>0</v>
      </c>
      <c r="J175" s="265">
        <f t="shared" si="62"/>
        <v>0</v>
      </c>
      <c r="K175" s="119">
        <f t="shared" si="62"/>
        <v>0</v>
      </c>
      <c r="L175" s="140">
        <f t="shared" si="62"/>
        <v>0</v>
      </c>
      <c r="M175" s="53">
        <f t="shared" si="62"/>
        <v>0</v>
      </c>
      <c r="N175" s="119">
        <f t="shared" si="62"/>
        <v>0</v>
      </c>
      <c r="O175" s="120">
        <f t="shared" si="62"/>
        <v>0</v>
      </c>
      <c r="P175" s="110"/>
    </row>
    <row r="176" spans="1:16" ht="24" hidden="1" x14ac:dyDescent="0.25">
      <c r="A176" s="38">
        <v>3261</v>
      </c>
      <c r="B176" s="57" t="s">
        <v>157</v>
      </c>
      <c r="C176" s="58">
        <f t="shared" si="35"/>
        <v>0</v>
      </c>
      <c r="D176" s="231"/>
      <c r="E176" s="60"/>
      <c r="F176" s="147">
        <f>D176+E176</f>
        <v>0</v>
      </c>
      <c r="G176" s="231"/>
      <c r="H176" s="263"/>
      <c r="I176" s="114">
        <f>G176+H176</f>
        <v>0</v>
      </c>
      <c r="J176" s="263"/>
      <c r="K176" s="60"/>
      <c r="L176" s="136">
        <f>J176+K176</f>
        <v>0</v>
      </c>
      <c r="M176" s="325"/>
      <c r="N176" s="60"/>
      <c r="O176" s="114">
        <f>M176+N176</f>
        <v>0</v>
      </c>
      <c r="P176" s="111"/>
    </row>
    <row r="177" spans="1:16" ht="36" hidden="1" x14ac:dyDescent="0.25">
      <c r="A177" s="38">
        <v>3262</v>
      </c>
      <c r="B177" s="57" t="s">
        <v>158</v>
      </c>
      <c r="C177" s="58">
        <f t="shared" si="35"/>
        <v>0</v>
      </c>
      <c r="D177" s="231"/>
      <c r="E177" s="60"/>
      <c r="F177" s="147">
        <f>D177+E177</f>
        <v>0</v>
      </c>
      <c r="G177" s="231"/>
      <c r="H177" s="263"/>
      <c r="I177" s="114">
        <f>G177+H177</f>
        <v>0</v>
      </c>
      <c r="J177" s="263"/>
      <c r="K177" s="60"/>
      <c r="L177" s="136">
        <f>J177+K177</f>
        <v>0</v>
      </c>
      <c r="M177" s="325"/>
      <c r="N177" s="60"/>
      <c r="O177" s="114">
        <f>M177+N177</f>
        <v>0</v>
      </c>
      <c r="P177" s="111"/>
    </row>
    <row r="178" spans="1:16" ht="24" hidden="1" x14ac:dyDescent="0.25">
      <c r="A178" s="38">
        <v>3263</v>
      </c>
      <c r="B178" s="57" t="s">
        <v>159</v>
      </c>
      <c r="C178" s="58">
        <f t="shared" ref="C178:C241" si="63">F178+I178+L178+O178</f>
        <v>0</v>
      </c>
      <c r="D178" s="231"/>
      <c r="E178" s="60"/>
      <c r="F178" s="147">
        <f>D178+E178</f>
        <v>0</v>
      </c>
      <c r="G178" s="231"/>
      <c r="H178" s="263"/>
      <c r="I178" s="114">
        <f>G178+H178</f>
        <v>0</v>
      </c>
      <c r="J178" s="263"/>
      <c r="K178" s="60"/>
      <c r="L178" s="136">
        <f>J178+K178</f>
        <v>0</v>
      </c>
      <c r="M178" s="325"/>
      <c r="N178" s="60"/>
      <c r="O178" s="114">
        <f>M178+N178</f>
        <v>0</v>
      </c>
      <c r="P178" s="111"/>
    </row>
    <row r="179" spans="1:16" ht="84" hidden="1" x14ac:dyDescent="0.25">
      <c r="A179" s="565">
        <v>3290</v>
      </c>
      <c r="B179" s="52" t="s">
        <v>286</v>
      </c>
      <c r="C179" s="127">
        <f t="shared" si="63"/>
        <v>0</v>
      </c>
      <c r="D179" s="234">
        <f t="shared" ref="D179:O179" si="64">SUM(D180:D183)</f>
        <v>0</v>
      </c>
      <c r="E179" s="119">
        <f t="shared" si="64"/>
        <v>0</v>
      </c>
      <c r="F179" s="287">
        <f t="shared" si="64"/>
        <v>0</v>
      </c>
      <c r="G179" s="234">
        <f t="shared" si="64"/>
        <v>0</v>
      </c>
      <c r="H179" s="265">
        <f t="shared" si="64"/>
        <v>0</v>
      </c>
      <c r="I179" s="120">
        <f t="shared" si="64"/>
        <v>0</v>
      </c>
      <c r="J179" s="265">
        <f t="shared" si="64"/>
        <v>0</v>
      </c>
      <c r="K179" s="119">
        <f t="shared" si="64"/>
        <v>0</v>
      </c>
      <c r="L179" s="140">
        <f t="shared" si="64"/>
        <v>0</v>
      </c>
      <c r="M179" s="127">
        <f t="shared" si="64"/>
        <v>0</v>
      </c>
      <c r="N179" s="305">
        <f t="shared" si="64"/>
        <v>0</v>
      </c>
      <c r="O179" s="310">
        <f t="shared" si="64"/>
        <v>0</v>
      </c>
      <c r="P179" s="158"/>
    </row>
    <row r="180" spans="1:16" ht="72" hidden="1" x14ac:dyDescent="0.25">
      <c r="A180" s="38">
        <v>3291</v>
      </c>
      <c r="B180" s="57" t="s">
        <v>160</v>
      </c>
      <c r="C180" s="58">
        <f t="shared" si="63"/>
        <v>0</v>
      </c>
      <c r="D180" s="231"/>
      <c r="E180" s="60"/>
      <c r="F180" s="147">
        <f>D180+E180</f>
        <v>0</v>
      </c>
      <c r="G180" s="231"/>
      <c r="H180" s="263"/>
      <c r="I180" s="114">
        <f>G180+H180</f>
        <v>0</v>
      </c>
      <c r="J180" s="263"/>
      <c r="K180" s="60"/>
      <c r="L180" s="136">
        <f>J180+K180</f>
        <v>0</v>
      </c>
      <c r="M180" s="325"/>
      <c r="N180" s="60"/>
      <c r="O180" s="114">
        <f>M180+N180</f>
        <v>0</v>
      </c>
      <c r="P180" s="111"/>
    </row>
    <row r="181" spans="1:16" ht="72" hidden="1" x14ac:dyDescent="0.25">
      <c r="A181" s="38">
        <v>3292</v>
      </c>
      <c r="B181" s="57" t="s">
        <v>161</v>
      </c>
      <c r="C181" s="58">
        <f t="shared" si="63"/>
        <v>0</v>
      </c>
      <c r="D181" s="231"/>
      <c r="E181" s="60"/>
      <c r="F181" s="147">
        <f>D181+E181</f>
        <v>0</v>
      </c>
      <c r="G181" s="231"/>
      <c r="H181" s="263"/>
      <c r="I181" s="114">
        <f>G181+H181</f>
        <v>0</v>
      </c>
      <c r="J181" s="263"/>
      <c r="K181" s="60"/>
      <c r="L181" s="136">
        <f>J181+K181</f>
        <v>0</v>
      </c>
      <c r="M181" s="325"/>
      <c r="N181" s="60"/>
      <c r="O181" s="114">
        <f>M181+N181</f>
        <v>0</v>
      </c>
      <c r="P181" s="111"/>
    </row>
    <row r="182" spans="1:16" ht="72" hidden="1" x14ac:dyDescent="0.25">
      <c r="A182" s="38">
        <v>3293</v>
      </c>
      <c r="B182" s="57" t="s">
        <v>162</v>
      </c>
      <c r="C182" s="58">
        <f t="shared" si="63"/>
        <v>0</v>
      </c>
      <c r="D182" s="231"/>
      <c r="E182" s="60"/>
      <c r="F182" s="147">
        <f>D182+E182</f>
        <v>0</v>
      </c>
      <c r="G182" s="231"/>
      <c r="H182" s="263"/>
      <c r="I182" s="114">
        <f>G182+H182</f>
        <v>0</v>
      </c>
      <c r="J182" s="263"/>
      <c r="K182" s="60"/>
      <c r="L182" s="136">
        <f>J182+K182</f>
        <v>0</v>
      </c>
      <c r="M182" s="325"/>
      <c r="N182" s="60"/>
      <c r="O182" s="114">
        <f>M182+N182</f>
        <v>0</v>
      </c>
      <c r="P182" s="111"/>
    </row>
    <row r="183" spans="1:16" ht="60" hidden="1" x14ac:dyDescent="0.25">
      <c r="A183" s="128">
        <v>3294</v>
      </c>
      <c r="B183" s="57" t="s">
        <v>163</v>
      </c>
      <c r="C183" s="127">
        <f t="shared" si="63"/>
        <v>0</v>
      </c>
      <c r="D183" s="236"/>
      <c r="E183" s="129"/>
      <c r="F183" s="142">
        <f>D183+E183</f>
        <v>0</v>
      </c>
      <c r="G183" s="236"/>
      <c r="H183" s="267"/>
      <c r="I183" s="310">
        <f>G183+H183</f>
        <v>0</v>
      </c>
      <c r="J183" s="267"/>
      <c r="K183" s="129"/>
      <c r="L183" s="141">
        <f>J183+K183</f>
        <v>0</v>
      </c>
      <c r="M183" s="328"/>
      <c r="N183" s="129"/>
      <c r="O183" s="310">
        <f>M183+N183</f>
        <v>0</v>
      </c>
      <c r="P183" s="158"/>
    </row>
    <row r="184" spans="1:16" ht="48" hidden="1" x14ac:dyDescent="0.25">
      <c r="A184" s="69">
        <v>3300</v>
      </c>
      <c r="B184" s="125" t="s">
        <v>164</v>
      </c>
      <c r="C184" s="130">
        <f t="shared" si="63"/>
        <v>0</v>
      </c>
      <c r="D184" s="237">
        <f t="shared" ref="D184:O184" si="65">SUM(D185:D186)</f>
        <v>0</v>
      </c>
      <c r="E184" s="131">
        <f t="shared" si="65"/>
        <v>0</v>
      </c>
      <c r="F184" s="288">
        <f t="shared" si="65"/>
        <v>0</v>
      </c>
      <c r="G184" s="237">
        <f t="shared" si="65"/>
        <v>0</v>
      </c>
      <c r="H184" s="268">
        <f t="shared" si="65"/>
        <v>0</v>
      </c>
      <c r="I184" s="294">
        <f t="shared" si="65"/>
        <v>0</v>
      </c>
      <c r="J184" s="268">
        <f t="shared" si="65"/>
        <v>0</v>
      </c>
      <c r="K184" s="131">
        <f t="shared" si="65"/>
        <v>0</v>
      </c>
      <c r="L184" s="139">
        <f t="shared" si="65"/>
        <v>0</v>
      </c>
      <c r="M184" s="130">
        <f t="shared" si="65"/>
        <v>0</v>
      </c>
      <c r="N184" s="131">
        <f t="shared" si="65"/>
        <v>0</v>
      </c>
      <c r="O184" s="294">
        <f t="shared" si="65"/>
        <v>0</v>
      </c>
      <c r="P184" s="348"/>
    </row>
    <row r="185" spans="1:16" ht="48" hidden="1" x14ac:dyDescent="0.25">
      <c r="A185" s="77">
        <v>3310</v>
      </c>
      <c r="B185" s="78" t="s">
        <v>165</v>
      </c>
      <c r="C185" s="84">
        <f t="shared" si="63"/>
        <v>0</v>
      </c>
      <c r="D185" s="233"/>
      <c r="E185" s="115"/>
      <c r="F185" s="286">
        <f>D185+E185</f>
        <v>0</v>
      </c>
      <c r="G185" s="233"/>
      <c r="H185" s="264"/>
      <c r="I185" s="109">
        <f>G185+H185</f>
        <v>0</v>
      </c>
      <c r="J185" s="264"/>
      <c r="K185" s="115"/>
      <c r="L185" s="137">
        <f>J185+K185</f>
        <v>0</v>
      </c>
      <c r="M185" s="326"/>
      <c r="N185" s="115"/>
      <c r="O185" s="109">
        <f>M185+N185</f>
        <v>0</v>
      </c>
      <c r="P185" s="116"/>
    </row>
    <row r="186" spans="1:16" ht="48.75" hidden="1" customHeight="1" x14ac:dyDescent="0.25">
      <c r="A186" s="33">
        <v>3320</v>
      </c>
      <c r="B186" s="52" t="s">
        <v>166</v>
      </c>
      <c r="C186" s="53">
        <f t="shared" si="63"/>
        <v>0</v>
      </c>
      <c r="D186" s="230"/>
      <c r="E186" s="55"/>
      <c r="F186" s="287">
        <f>D186+E186</f>
        <v>0</v>
      </c>
      <c r="G186" s="230"/>
      <c r="H186" s="262"/>
      <c r="I186" s="120">
        <f>G186+H186</f>
        <v>0</v>
      </c>
      <c r="J186" s="262"/>
      <c r="K186" s="55"/>
      <c r="L186" s="140">
        <f>J186+K186</f>
        <v>0</v>
      </c>
      <c r="M186" s="324"/>
      <c r="N186" s="55"/>
      <c r="O186" s="120">
        <f>M186+N186</f>
        <v>0</v>
      </c>
      <c r="P186" s="110"/>
    </row>
    <row r="187" spans="1:16" hidden="1" x14ac:dyDescent="0.25">
      <c r="A187" s="133">
        <v>4000</v>
      </c>
      <c r="B187" s="101" t="s">
        <v>167</v>
      </c>
      <c r="C187" s="102">
        <f t="shared" si="63"/>
        <v>0</v>
      </c>
      <c r="D187" s="228">
        <f t="shared" ref="D187:O187" si="66">SUM(D188,D191)</f>
        <v>0</v>
      </c>
      <c r="E187" s="103">
        <f t="shared" si="66"/>
        <v>0</v>
      </c>
      <c r="F187" s="284">
        <f t="shared" si="66"/>
        <v>0</v>
      </c>
      <c r="G187" s="228">
        <f t="shared" si="66"/>
        <v>0</v>
      </c>
      <c r="H187" s="261">
        <f t="shared" si="66"/>
        <v>0</v>
      </c>
      <c r="I187" s="104">
        <f t="shared" si="66"/>
        <v>0</v>
      </c>
      <c r="J187" s="261">
        <f t="shared" si="66"/>
        <v>0</v>
      </c>
      <c r="K187" s="103">
        <f t="shared" si="66"/>
        <v>0</v>
      </c>
      <c r="L187" s="138">
        <f t="shared" si="66"/>
        <v>0</v>
      </c>
      <c r="M187" s="102">
        <f t="shared" si="66"/>
        <v>0</v>
      </c>
      <c r="N187" s="103">
        <f t="shared" si="66"/>
        <v>0</v>
      </c>
      <c r="O187" s="104">
        <f t="shared" si="66"/>
        <v>0</v>
      </c>
      <c r="P187" s="347"/>
    </row>
    <row r="188" spans="1:16" ht="24" hidden="1" x14ac:dyDescent="0.25">
      <c r="A188" s="134">
        <v>4200</v>
      </c>
      <c r="B188" s="105" t="s">
        <v>168</v>
      </c>
      <c r="C188" s="46">
        <f t="shared" si="63"/>
        <v>0</v>
      </c>
      <c r="D188" s="229">
        <f t="shared" ref="D188:O188" si="67">SUM(D189,D190)</f>
        <v>0</v>
      </c>
      <c r="E188" s="50">
        <f t="shared" si="67"/>
        <v>0</v>
      </c>
      <c r="F188" s="285">
        <f t="shared" si="67"/>
        <v>0</v>
      </c>
      <c r="G188" s="229">
        <f t="shared" si="67"/>
        <v>0</v>
      </c>
      <c r="H188" s="106">
        <f t="shared" si="67"/>
        <v>0</v>
      </c>
      <c r="I188" s="117">
        <f t="shared" si="67"/>
        <v>0</v>
      </c>
      <c r="J188" s="106">
        <f t="shared" si="67"/>
        <v>0</v>
      </c>
      <c r="K188" s="50">
        <f t="shared" si="67"/>
        <v>0</v>
      </c>
      <c r="L188" s="126">
        <f t="shared" si="67"/>
        <v>0</v>
      </c>
      <c r="M188" s="46">
        <f t="shared" si="67"/>
        <v>0</v>
      </c>
      <c r="N188" s="50">
        <f t="shared" si="67"/>
        <v>0</v>
      </c>
      <c r="O188" s="117">
        <f t="shared" si="67"/>
        <v>0</v>
      </c>
      <c r="P188" s="123"/>
    </row>
    <row r="189" spans="1:16" ht="36" hidden="1" x14ac:dyDescent="0.25">
      <c r="A189" s="565">
        <v>4240</v>
      </c>
      <c r="B189" s="52" t="s">
        <v>169</v>
      </c>
      <c r="C189" s="53">
        <f t="shared" si="63"/>
        <v>0</v>
      </c>
      <c r="D189" s="230"/>
      <c r="E189" s="55"/>
      <c r="F189" s="287">
        <f>D189+E189</f>
        <v>0</v>
      </c>
      <c r="G189" s="230"/>
      <c r="H189" s="262"/>
      <c r="I189" s="120">
        <f>G189+H189</f>
        <v>0</v>
      </c>
      <c r="J189" s="262"/>
      <c r="K189" s="55"/>
      <c r="L189" s="140">
        <f>J189+K189</f>
        <v>0</v>
      </c>
      <c r="M189" s="324"/>
      <c r="N189" s="55"/>
      <c r="O189" s="120">
        <f>M189+N189</f>
        <v>0</v>
      </c>
      <c r="P189" s="110"/>
    </row>
    <row r="190" spans="1:16" ht="24" hidden="1" x14ac:dyDescent="0.25">
      <c r="A190" s="112">
        <v>4250</v>
      </c>
      <c r="B190" s="57" t="s">
        <v>170</v>
      </c>
      <c r="C190" s="58">
        <f t="shared" si="63"/>
        <v>0</v>
      </c>
      <c r="D190" s="231"/>
      <c r="E190" s="60"/>
      <c r="F190" s="147">
        <f>D190+E190</f>
        <v>0</v>
      </c>
      <c r="G190" s="231"/>
      <c r="H190" s="263"/>
      <c r="I190" s="114">
        <f>G190+H190</f>
        <v>0</v>
      </c>
      <c r="J190" s="263"/>
      <c r="K190" s="60"/>
      <c r="L190" s="136">
        <f>J190+K190</f>
        <v>0</v>
      </c>
      <c r="M190" s="325"/>
      <c r="N190" s="60"/>
      <c r="O190" s="114">
        <f>M190+N190</f>
        <v>0</v>
      </c>
      <c r="P190" s="111"/>
    </row>
    <row r="191" spans="1:16" hidden="1" x14ac:dyDescent="0.25">
      <c r="A191" s="45">
        <v>4300</v>
      </c>
      <c r="B191" s="105" t="s">
        <v>171</v>
      </c>
      <c r="C191" s="46">
        <f t="shared" si="63"/>
        <v>0</v>
      </c>
      <c r="D191" s="229">
        <f t="shared" ref="D191:O191" si="68">SUM(D192)</f>
        <v>0</v>
      </c>
      <c r="E191" s="50">
        <f t="shared" si="68"/>
        <v>0</v>
      </c>
      <c r="F191" s="285">
        <f t="shared" si="68"/>
        <v>0</v>
      </c>
      <c r="G191" s="229">
        <f t="shared" si="68"/>
        <v>0</v>
      </c>
      <c r="H191" s="106">
        <f t="shared" si="68"/>
        <v>0</v>
      </c>
      <c r="I191" s="117">
        <f t="shared" si="68"/>
        <v>0</v>
      </c>
      <c r="J191" s="106">
        <f t="shared" si="68"/>
        <v>0</v>
      </c>
      <c r="K191" s="50">
        <f t="shared" si="68"/>
        <v>0</v>
      </c>
      <c r="L191" s="126">
        <f t="shared" si="68"/>
        <v>0</v>
      </c>
      <c r="M191" s="46">
        <f t="shared" si="68"/>
        <v>0</v>
      </c>
      <c r="N191" s="50">
        <f t="shared" si="68"/>
        <v>0</v>
      </c>
      <c r="O191" s="117">
        <f t="shared" si="68"/>
        <v>0</v>
      </c>
      <c r="P191" s="123"/>
    </row>
    <row r="192" spans="1:16" ht="24" hidden="1" x14ac:dyDescent="0.25">
      <c r="A192" s="565">
        <v>4310</v>
      </c>
      <c r="B192" s="52" t="s">
        <v>172</v>
      </c>
      <c r="C192" s="53">
        <f t="shared" si="63"/>
        <v>0</v>
      </c>
      <c r="D192" s="234">
        <f t="shared" ref="D192:O192" si="69">SUM(D193:D193)</f>
        <v>0</v>
      </c>
      <c r="E192" s="119">
        <f t="shared" si="69"/>
        <v>0</v>
      </c>
      <c r="F192" s="287">
        <f t="shared" si="69"/>
        <v>0</v>
      </c>
      <c r="G192" s="234">
        <f t="shared" si="69"/>
        <v>0</v>
      </c>
      <c r="H192" s="265">
        <f t="shared" si="69"/>
        <v>0</v>
      </c>
      <c r="I192" s="120">
        <f t="shared" si="69"/>
        <v>0</v>
      </c>
      <c r="J192" s="265">
        <f t="shared" si="69"/>
        <v>0</v>
      </c>
      <c r="K192" s="119">
        <f t="shared" si="69"/>
        <v>0</v>
      </c>
      <c r="L192" s="140">
        <f t="shared" si="69"/>
        <v>0</v>
      </c>
      <c r="M192" s="53">
        <f t="shared" si="69"/>
        <v>0</v>
      </c>
      <c r="N192" s="119">
        <f t="shared" si="69"/>
        <v>0</v>
      </c>
      <c r="O192" s="120">
        <f t="shared" si="69"/>
        <v>0</v>
      </c>
      <c r="P192" s="110"/>
    </row>
    <row r="193" spans="1:16" ht="36" hidden="1" x14ac:dyDescent="0.25">
      <c r="A193" s="38">
        <v>4311</v>
      </c>
      <c r="B193" s="57" t="s">
        <v>173</v>
      </c>
      <c r="C193" s="58">
        <f t="shared" si="63"/>
        <v>0</v>
      </c>
      <c r="D193" s="231"/>
      <c r="E193" s="60"/>
      <c r="F193" s="147">
        <f>D193+E193</f>
        <v>0</v>
      </c>
      <c r="G193" s="231"/>
      <c r="H193" s="263"/>
      <c r="I193" s="114">
        <f>G193+H193</f>
        <v>0</v>
      </c>
      <c r="J193" s="263"/>
      <c r="K193" s="60"/>
      <c r="L193" s="136">
        <f>J193+K193</f>
        <v>0</v>
      </c>
      <c r="M193" s="325"/>
      <c r="N193" s="60"/>
      <c r="O193" s="114">
        <f>M193+N193</f>
        <v>0</v>
      </c>
      <c r="P193" s="111"/>
    </row>
    <row r="194" spans="1:16" s="21" customFormat="1" ht="24" hidden="1" x14ac:dyDescent="0.25">
      <c r="A194" s="135"/>
      <c r="B194" s="17" t="s">
        <v>174</v>
      </c>
      <c r="C194" s="98">
        <f t="shared" si="63"/>
        <v>0</v>
      </c>
      <c r="D194" s="227">
        <f t="shared" ref="D194:O194" si="70">SUM(D195,D230,D269)</f>
        <v>0</v>
      </c>
      <c r="E194" s="99">
        <f t="shared" si="70"/>
        <v>0</v>
      </c>
      <c r="F194" s="586">
        <f t="shared" si="70"/>
        <v>0</v>
      </c>
      <c r="G194" s="227">
        <f t="shared" si="70"/>
        <v>0</v>
      </c>
      <c r="H194" s="260">
        <f t="shared" si="70"/>
        <v>0</v>
      </c>
      <c r="I194" s="100">
        <f t="shared" si="70"/>
        <v>0</v>
      </c>
      <c r="J194" s="260">
        <f t="shared" si="70"/>
        <v>0</v>
      </c>
      <c r="K194" s="99">
        <f t="shared" si="70"/>
        <v>0</v>
      </c>
      <c r="L194" s="206">
        <f t="shared" si="70"/>
        <v>0</v>
      </c>
      <c r="M194" s="329">
        <f t="shared" si="70"/>
        <v>0</v>
      </c>
      <c r="N194" s="306">
        <f t="shared" si="70"/>
        <v>0</v>
      </c>
      <c r="O194" s="311">
        <f t="shared" si="70"/>
        <v>0</v>
      </c>
      <c r="P194" s="350"/>
    </row>
    <row r="195" spans="1:16" hidden="1" x14ac:dyDescent="0.25">
      <c r="A195" s="101">
        <v>5000</v>
      </c>
      <c r="B195" s="101" t="s">
        <v>175</v>
      </c>
      <c r="C195" s="102">
        <f t="shared" si="63"/>
        <v>0</v>
      </c>
      <c r="D195" s="228">
        <f t="shared" ref="D195:O195" si="71">D196+D204</f>
        <v>0</v>
      </c>
      <c r="E195" s="103">
        <f t="shared" si="71"/>
        <v>0</v>
      </c>
      <c r="F195" s="284">
        <f t="shared" si="71"/>
        <v>0</v>
      </c>
      <c r="G195" s="228">
        <f t="shared" si="71"/>
        <v>0</v>
      </c>
      <c r="H195" s="261">
        <f t="shared" si="71"/>
        <v>0</v>
      </c>
      <c r="I195" s="104">
        <f t="shared" si="71"/>
        <v>0</v>
      </c>
      <c r="J195" s="261">
        <f t="shared" si="71"/>
        <v>0</v>
      </c>
      <c r="K195" s="103">
        <f t="shared" si="71"/>
        <v>0</v>
      </c>
      <c r="L195" s="138">
        <f t="shared" si="71"/>
        <v>0</v>
      </c>
      <c r="M195" s="102">
        <f t="shared" si="71"/>
        <v>0</v>
      </c>
      <c r="N195" s="103">
        <f t="shared" si="71"/>
        <v>0</v>
      </c>
      <c r="O195" s="104">
        <f t="shared" si="71"/>
        <v>0</v>
      </c>
      <c r="P195" s="347"/>
    </row>
    <row r="196" spans="1:16" hidden="1" x14ac:dyDescent="0.25">
      <c r="A196" s="45">
        <v>5100</v>
      </c>
      <c r="B196" s="105" t="s">
        <v>176</v>
      </c>
      <c r="C196" s="46">
        <f t="shared" si="63"/>
        <v>0</v>
      </c>
      <c r="D196" s="229">
        <f t="shared" ref="D196:O196" si="72">D197+D198+D201+D202+D203</f>
        <v>0</v>
      </c>
      <c r="E196" s="50">
        <f t="shared" si="72"/>
        <v>0</v>
      </c>
      <c r="F196" s="285">
        <f t="shared" si="72"/>
        <v>0</v>
      </c>
      <c r="G196" s="229">
        <f t="shared" si="72"/>
        <v>0</v>
      </c>
      <c r="H196" s="106">
        <f t="shared" si="72"/>
        <v>0</v>
      </c>
      <c r="I196" s="117">
        <f t="shared" si="72"/>
        <v>0</v>
      </c>
      <c r="J196" s="106">
        <f t="shared" si="72"/>
        <v>0</v>
      </c>
      <c r="K196" s="50">
        <f t="shared" si="72"/>
        <v>0</v>
      </c>
      <c r="L196" s="126">
        <f t="shared" si="72"/>
        <v>0</v>
      </c>
      <c r="M196" s="46">
        <f t="shared" si="72"/>
        <v>0</v>
      </c>
      <c r="N196" s="50">
        <f t="shared" si="72"/>
        <v>0</v>
      </c>
      <c r="O196" s="117">
        <f t="shared" si="72"/>
        <v>0</v>
      </c>
      <c r="P196" s="123"/>
    </row>
    <row r="197" spans="1:16" hidden="1" x14ac:dyDescent="0.25">
      <c r="A197" s="565">
        <v>5110</v>
      </c>
      <c r="B197" s="52" t="s">
        <v>177</v>
      </c>
      <c r="C197" s="53">
        <f t="shared" si="63"/>
        <v>0</v>
      </c>
      <c r="D197" s="230"/>
      <c r="E197" s="55"/>
      <c r="F197" s="287">
        <f>D197+E197</f>
        <v>0</v>
      </c>
      <c r="G197" s="230"/>
      <c r="H197" s="262"/>
      <c r="I197" s="120">
        <f>G197+H197</f>
        <v>0</v>
      </c>
      <c r="J197" s="262"/>
      <c r="K197" s="55"/>
      <c r="L197" s="140">
        <f>J197+K197</f>
        <v>0</v>
      </c>
      <c r="M197" s="324"/>
      <c r="N197" s="55"/>
      <c r="O197" s="120">
        <f>M197+N197</f>
        <v>0</v>
      </c>
      <c r="P197" s="110"/>
    </row>
    <row r="198" spans="1:16" ht="24" hidden="1" x14ac:dyDescent="0.25">
      <c r="A198" s="112">
        <v>5120</v>
      </c>
      <c r="B198" s="57" t="s">
        <v>178</v>
      </c>
      <c r="C198" s="58">
        <f t="shared" si="63"/>
        <v>0</v>
      </c>
      <c r="D198" s="232">
        <f t="shared" ref="D198:O198" si="73">D199+D200</f>
        <v>0</v>
      </c>
      <c r="E198" s="113">
        <f t="shared" si="73"/>
        <v>0</v>
      </c>
      <c r="F198" s="147">
        <f t="shared" si="73"/>
        <v>0</v>
      </c>
      <c r="G198" s="232">
        <f t="shared" si="73"/>
        <v>0</v>
      </c>
      <c r="H198" s="121">
        <f t="shared" si="73"/>
        <v>0</v>
      </c>
      <c r="I198" s="114">
        <f t="shared" si="73"/>
        <v>0</v>
      </c>
      <c r="J198" s="121">
        <f t="shared" si="73"/>
        <v>0</v>
      </c>
      <c r="K198" s="113">
        <f t="shared" si="73"/>
        <v>0</v>
      </c>
      <c r="L198" s="136">
        <f t="shared" si="73"/>
        <v>0</v>
      </c>
      <c r="M198" s="58">
        <f t="shared" si="73"/>
        <v>0</v>
      </c>
      <c r="N198" s="113">
        <f t="shared" si="73"/>
        <v>0</v>
      </c>
      <c r="O198" s="114">
        <f t="shared" si="73"/>
        <v>0</v>
      </c>
      <c r="P198" s="111"/>
    </row>
    <row r="199" spans="1:16" hidden="1" x14ac:dyDescent="0.25">
      <c r="A199" s="38">
        <v>5121</v>
      </c>
      <c r="B199" s="57" t="s">
        <v>179</v>
      </c>
      <c r="C199" s="58">
        <f t="shared" si="63"/>
        <v>0</v>
      </c>
      <c r="D199" s="231"/>
      <c r="E199" s="60"/>
      <c r="F199" s="147">
        <f>D199+E199</f>
        <v>0</v>
      </c>
      <c r="G199" s="231"/>
      <c r="H199" s="263"/>
      <c r="I199" s="114">
        <f>G199+H199</f>
        <v>0</v>
      </c>
      <c r="J199" s="263"/>
      <c r="K199" s="60"/>
      <c r="L199" s="136">
        <f>J199+K199</f>
        <v>0</v>
      </c>
      <c r="M199" s="325"/>
      <c r="N199" s="60"/>
      <c r="O199" s="114">
        <f>M199+N199</f>
        <v>0</v>
      </c>
      <c r="P199" s="111"/>
    </row>
    <row r="200" spans="1:16" ht="24" hidden="1" x14ac:dyDescent="0.25">
      <c r="A200" s="38">
        <v>5129</v>
      </c>
      <c r="B200" s="57" t="s">
        <v>180</v>
      </c>
      <c r="C200" s="58">
        <f t="shared" si="63"/>
        <v>0</v>
      </c>
      <c r="D200" s="231"/>
      <c r="E200" s="60"/>
      <c r="F200" s="147">
        <f>D200+E200</f>
        <v>0</v>
      </c>
      <c r="G200" s="231"/>
      <c r="H200" s="263"/>
      <c r="I200" s="114">
        <f>G200+H200</f>
        <v>0</v>
      </c>
      <c r="J200" s="263"/>
      <c r="K200" s="60"/>
      <c r="L200" s="136">
        <f>J200+K200</f>
        <v>0</v>
      </c>
      <c r="M200" s="325"/>
      <c r="N200" s="60"/>
      <c r="O200" s="114">
        <f>M200+N200</f>
        <v>0</v>
      </c>
      <c r="P200" s="111"/>
    </row>
    <row r="201" spans="1:16" hidden="1" x14ac:dyDescent="0.25">
      <c r="A201" s="112">
        <v>5130</v>
      </c>
      <c r="B201" s="57" t="s">
        <v>181</v>
      </c>
      <c r="C201" s="58">
        <f t="shared" si="63"/>
        <v>0</v>
      </c>
      <c r="D201" s="231"/>
      <c r="E201" s="60"/>
      <c r="F201" s="147">
        <f>D201+E201</f>
        <v>0</v>
      </c>
      <c r="G201" s="231"/>
      <c r="H201" s="263"/>
      <c r="I201" s="114">
        <f>G201+H201</f>
        <v>0</v>
      </c>
      <c r="J201" s="263"/>
      <c r="K201" s="60"/>
      <c r="L201" s="136">
        <f>J201+K201</f>
        <v>0</v>
      </c>
      <c r="M201" s="325"/>
      <c r="N201" s="60"/>
      <c r="O201" s="114">
        <f>M201+N201</f>
        <v>0</v>
      </c>
      <c r="P201" s="111"/>
    </row>
    <row r="202" spans="1:16" hidden="1" x14ac:dyDescent="0.25">
      <c r="A202" s="112">
        <v>5140</v>
      </c>
      <c r="B202" s="57" t="s">
        <v>182</v>
      </c>
      <c r="C202" s="58">
        <f t="shared" si="63"/>
        <v>0</v>
      </c>
      <c r="D202" s="231"/>
      <c r="E202" s="60"/>
      <c r="F202" s="147">
        <f>D202+E202</f>
        <v>0</v>
      </c>
      <c r="G202" s="231"/>
      <c r="H202" s="263"/>
      <c r="I202" s="114">
        <f>G202+H202</f>
        <v>0</v>
      </c>
      <c r="J202" s="263"/>
      <c r="K202" s="60"/>
      <c r="L202" s="136">
        <f>J202+K202</f>
        <v>0</v>
      </c>
      <c r="M202" s="325"/>
      <c r="N202" s="60"/>
      <c r="O202" s="114">
        <f>M202+N202</f>
        <v>0</v>
      </c>
      <c r="P202" s="111"/>
    </row>
    <row r="203" spans="1:16" ht="24" hidden="1" x14ac:dyDescent="0.25">
      <c r="A203" s="112">
        <v>5170</v>
      </c>
      <c r="B203" s="57" t="s">
        <v>183</v>
      </c>
      <c r="C203" s="58">
        <f t="shared" si="63"/>
        <v>0</v>
      </c>
      <c r="D203" s="231"/>
      <c r="E203" s="60"/>
      <c r="F203" s="147">
        <f>D203+E203</f>
        <v>0</v>
      </c>
      <c r="G203" s="231"/>
      <c r="H203" s="263"/>
      <c r="I203" s="114">
        <f>G203+H203</f>
        <v>0</v>
      </c>
      <c r="J203" s="263"/>
      <c r="K203" s="60"/>
      <c r="L203" s="136">
        <f>J203+K203</f>
        <v>0</v>
      </c>
      <c r="M203" s="325"/>
      <c r="N203" s="60"/>
      <c r="O203" s="114">
        <f>M203+N203</f>
        <v>0</v>
      </c>
      <c r="P203" s="111"/>
    </row>
    <row r="204" spans="1:16" hidden="1" x14ac:dyDescent="0.25">
      <c r="A204" s="45">
        <v>5200</v>
      </c>
      <c r="B204" s="105" t="s">
        <v>184</v>
      </c>
      <c r="C204" s="46">
        <f t="shared" si="63"/>
        <v>0</v>
      </c>
      <c r="D204" s="229">
        <f t="shared" ref="D204:O204" si="74">D205+D215+D216+D225+D226+D227+D229</f>
        <v>0</v>
      </c>
      <c r="E204" s="50">
        <f t="shared" si="74"/>
        <v>0</v>
      </c>
      <c r="F204" s="285">
        <f t="shared" si="74"/>
        <v>0</v>
      </c>
      <c r="G204" s="229">
        <f t="shared" si="74"/>
        <v>0</v>
      </c>
      <c r="H204" s="106">
        <f t="shared" si="74"/>
        <v>0</v>
      </c>
      <c r="I204" s="117">
        <f t="shared" si="74"/>
        <v>0</v>
      </c>
      <c r="J204" s="106">
        <f t="shared" si="74"/>
        <v>0</v>
      </c>
      <c r="K204" s="50">
        <f t="shared" si="74"/>
        <v>0</v>
      </c>
      <c r="L204" s="126">
        <f t="shared" si="74"/>
        <v>0</v>
      </c>
      <c r="M204" s="46">
        <f t="shared" si="74"/>
        <v>0</v>
      </c>
      <c r="N204" s="50">
        <f t="shared" si="74"/>
        <v>0</v>
      </c>
      <c r="O204" s="117">
        <f t="shared" si="74"/>
        <v>0</v>
      </c>
      <c r="P204" s="123"/>
    </row>
    <row r="205" spans="1:16" hidden="1" x14ac:dyDescent="0.25">
      <c r="A205" s="107">
        <v>5210</v>
      </c>
      <c r="B205" s="78" t="s">
        <v>185</v>
      </c>
      <c r="C205" s="84">
        <f t="shared" si="63"/>
        <v>0</v>
      </c>
      <c r="D205" s="132">
        <f t="shared" ref="D205:O205" si="75">SUM(D206:D214)</f>
        <v>0</v>
      </c>
      <c r="E205" s="108">
        <f t="shared" si="75"/>
        <v>0</v>
      </c>
      <c r="F205" s="286">
        <f t="shared" si="75"/>
        <v>0</v>
      </c>
      <c r="G205" s="132">
        <f t="shared" si="75"/>
        <v>0</v>
      </c>
      <c r="H205" s="207">
        <f t="shared" si="75"/>
        <v>0</v>
      </c>
      <c r="I205" s="109">
        <f t="shared" si="75"/>
        <v>0</v>
      </c>
      <c r="J205" s="207">
        <f t="shared" si="75"/>
        <v>0</v>
      </c>
      <c r="K205" s="108">
        <f t="shared" si="75"/>
        <v>0</v>
      </c>
      <c r="L205" s="137">
        <f t="shared" si="75"/>
        <v>0</v>
      </c>
      <c r="M205" s="84">
        <f t="shared" si="75"/>
        <v>0</v>
      </c>
      <c r="N205" s="108">
        <f t="shared" si="75"/>
        <v>0</v>
      </c>
      <c r="O205" s="109">
        <f t="shared" si="75"/>
        <v>0</v>
      </c>
      <c r="P205" s="116"/>
    </row>
    <row r="206" spans="1:16" hidden="1" x14ac:dyDescent="0.25">
      <c r="A206" s="33">
        <v>5211</v>
      </c>
      <c r="B206" s="52" t="s">
        <v>186</v>
      </c>
      <c r="C206" s="53">
        <f t="shared" si="63"/>
        <v>0</v>
      </c>
      <c r="D206" s="230"/>
      <c r="E206" s="55"/>
      <c r="F206" s="287">
        <f t="shared" ref="F206:F215" si="76">D206+E206</f>
        <v>0</v>
      </c>
      <c r="G206" s="230"/>
      <c r="H206" s="262"/>
      <c r="I206" s="120">
        <f t="shared" ref="I206:I215" si="77">G206+H206</f>
        <v>0</v>
      </c>
      <c r="J206" s="262"/>
      <c r="K206" s="55"/>
      <c r="L206" s="140">
        <f t="shared" ref="L206:L215" si="78">J206+K206</f>
        <v>0</v>
      </c>
      <c r="M206" s="324"/>
      <c r="N206" s="55"/>
      <c r="O206" s="120">
        <f t="shared" ref="O206:O215" si="79">M206+N206</f>
        <v>0</v>
      </c>
      <c r="P206" s="110"/>
    </row>
    <row r="207" spans="1:16" hidden="1" x14ac:dyDescent="0.25">
      <c r="A207" s="38">
        <v>5212</v>
      </c>
      <c r="B207" s="57" t="s">
        <v>187</v>
      </c>
      <c r="C207" s="58">
        <f t="shared" si="63"/>
        <v>0</v>
      </c>
      <c r="D207" s="231"/>
      <c r="E207" s="60"/>
      <c r="F207" s="147">
        <f t="shared" si="76"/>
        <v>0</v>
      </c>
      <c r="G207" s="231"/>
      <c r="H207" s="263"/>
      <c r="I207" s="114">
        <f t="shared" si="77"/>
        <v>0</v>
      </c>
      <c r="J207" s="263"/>
      <c r="K207" s="60"/>
      <c r="L207" s="136">
        <f t="shared" si="78"/>
        <v>0</v>
      </c>
      <c r="M207" s="325"/>
      <c r="N207" s="60"/>
      <c r="O207" s="114">
        <f t="shared" si="79"/>
        <v>0</v>
      </c>
      <c r="P207" s="111"/>
    </row>
    <row r="208" spans="1:16" hidden="1" x14ac:dyDescent="0.25">
      <c r="A208" s="38">
        <v>5213</v>
      </c>
      <c r="B208" s="57" t="s">
        <v>188</v>
      </c>
      <c r="C208" s="58">
        <f t="shared" si="63"/>
        <v>0</v>
      </c>
      <c r="D208" s="231"/>
      <c r="E208" s="60"/>
      <c r="F208" s="147">
        <f t="shared" si="76"/>
        <v>0</v>
      </c>
      <c r="G208" s="231"/>
      <c r="H208" s="263"/>
      <c r="I208" s="114">
        <f t="shared" si="77"/>
        <v>0</v>
      </c>
      <c r="J208" s="263"/>
      <c r="K208" s="60"/>
      <c r="L208" s="136">
        <f t="shared" si="78"/>
        <v>0</v>
      </c>
      <c r="M208" s="325"/>
      <c r="N208" s="60"/>
      <c r="O208" s="114">
        <f t="shared" si="79"/>
        <v>0</v>
      </c>
      <c r="P208" s="111"/>
    </row>
    <row r="209" spans="1:16" hidden="1" x14ac:dyDescent="0.25">
      <c r="A209" s="38">
        <v>5214</v>
      </c>
      <c r="B209" s="57" t="s">
        <v>189</v>
      </c>
      <c r="C209" s="58">
        <f t="shared" si="63"/>
        <v>0</v>
      </c>
      <c r="D209" s="231"/>
      <c r="E209" s="60"/>
      <c r="F209" s="147">
        <f t="shared" si="76"/>
        <v>0</v>
      </c>
      <c r="G209" s="231"/>
      <c r="H209" s="263"/>
      <c r="I209" s="114">
        <f t="shared" si="77"/>
        <v>0</v>
      </c>
      <c r="J209" s="263"/>
      <c r="K209" s="60"/>
      <c r="L209" s="136">
        <f t="shared" si="78"/>
        <v>0</v>
      </c>
      <c r="M209" s="325"/>
      <c r="N209" s="60"/>
      <c r="O209" s="114">
        <f t="shared" si="79"/>
        <v>0</v>
      </c>
      <c r="P209" s="111"/>
    </row>
    <row r="210" spans="1:16" hidden="1" x14ac:dyDescent="0.25">
      <c r="A210" s="38">
        <v>5215</v>
      </c>
      <c r="B210" s="57" t="s">
        <v>190</v>
      </c>
      <c r="C210" s="58">
        <f t="shared" si="63"/>
        <v>0</v>
      </c>
      <c r="D210" s="231"/>
      <c r="E210" s="60"/>
      <c r="F210" s="147">
        <f t="shared" si="76"/>
        <v>0</v>
      </c>
      <c r="G210" s="231"/>
      <c r="H210" s="263"/>
      <c r="I210" s="114">
        <f t="shared" si="77"/>
        <v>0</v>
      </c>
      <c r="J210" s="263"/>
      <c r="K210" s="60"/>
      <c r="L210" s="136">
        <f t="shared" si="78"/>
        <v>0</v>
      </c>
      <c r="M210" s="325"/>
      <c r="N210" s="60"/>
      <c r="O210" s="114">
        <f t="shared" si="79"/>
        <v>0</v>
      </c>
      <c r="P210" s="111"/>
    </row>
    <row r="211" spans="1:16" ht="14.25" hidden="1" customHeight="1" x14ac:dyDescent="0.25">
      <c r="A211" s="38">
        <v>5216</v>
      </c>
      <c r="B211" s="57" t="s">
        <v>191</v>
      </c>
      <c r="C211" s="58">
        <f t="shared" si="63"/>
        <v>0</v>
      </c>
      <c r="D211" s="231"/>
      <c r="E211" s="60"/>
      <c r="F211" s="147">
        <f t="shared" si="76"/>
        <v>0</v>
      </c>
      <c r="G211" s="231"/>
      <c r="H211" s="263"/>
      <c r="I211" s="114">
        <f t="shared" si="77"/>
        <v>0</v>
      </c>
      <c r="J211" s="263"/>
      <c r="K211" s="60"/>
      <c r="L211" s="136">
        <f t="shared" si="78"/>
        <v>0</v>
      </c>
      <c r="M211" s="325"/>
      <c r="N211" s="60"/>
      <c r="O211" s="114">
        <f t="shared" si="79"/>
        <v>0</v>
      </c>
      <c r="P211" s="111"/>
    </row>
    <row r="212" spans="1:16" hidden="1" x14ac:dyDescent="0.25">
      <c r="A212" s="38">
        <v>5217</v>
      </c>
      <c r="B212" s="57" t="s">
        <v>192</v>
      </c>
      <c r="C212" s="58">
        <f t="shared" si="63"/>
        <v>0</v>
      </c>
      <c r="D212" s="231"/>
      <c r="E212" s="60"/>
      <c r="F212" s="147">
        <f t="shared" si="76"/>
        <v>0</v>
      </c>
      <c r="G212" s="231"/>
      <c r="H212" s="263"/>
      <c r="I212" s="114">
        <f t="shared" si="77"/>
        <v>0</v>
      </c>
      <c r="J212" s="263"/>
      <c r="K212" s="60"/>
      <c r="L212" s="136">
        <f t="shared" si="78"/>
        <v>0</v>
      </c>
      <c r="M212" s="325"/>
      <c r="N212" s="60"/>
      <c r="O212" s="114">
        <f t="shared" si="79"/>
        <v>0</v>
      </c>
      <c r="P212" s="111"/>
    </row>
    <row r="213" spans="1:16" hidden="1" x14ac:dyDescent="0.25">
      <c r="A213" s="38">
        <v>5218</v>
      </c>
      <c r="B213" s="57" t="s">
        <v>193</v>
      </c>
      <c r="C213" s="58">
        <f t="shared" si="63"/>
        <v>0</v>
      </c>
      <c r="D213" s="231"/>
      <c r="E213" s="60"/>
      <c r="F213" s="147">
        <f t="shared" si="76"/>
        <v>0</v>
      </c>
      <c r="G213" s="231"/>
      <c r="H213" s="263"/>
      <c r="I213" s="114">
        <f t="shared" si="77"/>
        <v>0</v>
      </c>
      <c r="J213" s="263"/>
      <c r="K213" s="60"/>
      <c r="L213" s="136">
        <f t="shared" si="78"/>
        <v>0</v>
      </c>
      <c r="M213" s="325"/>
      <c r="N213" s="60"/>
      <c r="O213" s="114">
        <f t="shared" si="79"/>
        <v>0</v>
      </c>
      <c r="P213" s="111"/>
    </row>
    <row r="214" spans="1:16" hidden="1" x14ac:dyDescent="0.25">
      <c r="A214" s="38">
        <v>5219</v>
      </c>
      <c r="B214" s="57" t="s">
        <v>194</v>
      </c>
      <c r="C214" s="58">
        <f t="shared" si="63"/>
        <v>0</v>
      </c>
      <c r="D214" s="231"/>
      <c r="E214" s="60"/>
      <c r="F214" s="147">
        <f t="shared" si="76"/>
        <v>0</v>
      </c>
      <c r="G214" s="231"/>
      <c r="H214" s="263"/>
      <c r="I214" s="114">
        <f t="shared" si="77"/>
        <v>0</v>
      </c>
      <c r="J214" s="263"/>
      <c r="K214" s="60"/>
      <c r="L214" s="136">
        <f t="shared" si="78"/>
        <v>0</v>
      </c>
      <c r="M214" s="325"/>
      <c r="N214" s="60"/>
      <c r="O214" s="114">
        <f t="shared" si="79"/>
        <v>0</v>
      </c>
      <c r="P214" s="111"/>
    </row>
    <row r="215" spans="1:16" ht="13.5" hidden="1" customHeight="1" x14ac:dyDescent="0.25">
      <c r="A215" s="112">
        <v>5220</v>
      </c>
      <c r="B215" s="57" t="s">
        <v>195</v>
      </c>
      <c r="C215" s="58">
        <f t="shared" si="63"/>
        <v>0</v>
      </c>
      <c r="D215" s="231"/>
      <c r="E215" s="60"/>
      <c r="F215" s="147">
        <f t="shared" si="76"/>
        <v>0</v>
      </c>
      <c r="G215" s="231"/>
      <c r="H215" s="263"/>
      <c r="I215" s="114">
        <f t="shared" si="77"/>
        <v>0</v>
      </c>
      <c r="J215" s="263"/>
      <c r="K215" s="60"/>
      <c r="L215" s="136">
        <f t="shared" si="78"/>
        <v>0</v>
      </c>
      <c r="M215" s="325"/>
      <c r="N215" s="60"/>
      <c r="O215" s="114">
        <f t="shared" si="79"/>
        <v>0</v>
      </c>
      <c r="P215" s="111"/>
    </row>
    <row r="216" spans="1:16" hidden="1" x14ac:dyDescent="0.25">
      <c r="A216" s="112">
        <v>5230</v>
      </c>
      <c r="B216" s="57" t="s">
        <v>196</v>
      </c>
      <c r="C216" s="58">
        <f t="shared" si="63"/>
        <v>0</v>
      </c>
      <c r="D216" s="232">
        <f t="shared" ref="D216:O216" si="80">SUM(D217:D224)</f>
        <v>0</v>
      </c>
      <c r="E216" s="113">
        <f t="shared" si="80"/>
        <v>0</v>
      </c>
      <c r="F216" s="147">
        <f t="shared" si="80"/>
        <v>0</v>
      </c>
      <c r="G216" s="232">
        <f t="shared" si="80"/>
        <v>0</v>
      </c>
      <c r="H216" s="121">
        <f t="shared" si="80"/>
        <v>0</v>
      </c>
      <c r="I216" s="114">
        <f t="shared" si="80"/>
        <v>0</v>
      </c>
      <c r="J216" s="121">
        <f t="shared" si="80"/>
        <v>0</v>
      </c>
      <c r="K216" s="113">
        <f t="shared" si="80"/>
        <v>0</v>
      </c>
      <c r="L216" s="136">
        <f t="shared" si="80"/>
        <v>0</v>
      </c>
      <c r="M216" s="58">
        <f t="shared" si="80"/>
        <v>0</v>
      </c>
      <c r="N216" s="113">
        <f t="shared" si="80"/>
        <v>0</v>
      </c>
      <c r="O216" s="114">
        <f t="shared" si="80"/>
        <v>0</v>
      </c>
      <c r="P216" s="111"/>
    </row>
    <row r="217" spans="1:16" hidden="1" x14ac:dyDescent="0.25">
      <c r="A217" s="38">
        <v>5231</v>
      </c>
      <c r="B217" s="57" t="s">
        <v>197</v>
      </c>
      <c r="C217" s="58">
        <f t="shared" si="63"/>
        <v>0</v>
      </c>
      <c r="D217" s="231"/>
      <c r="E217" s="60"/>
      <c r="F217" s="147">
        <f t="shared" ref="F217:F226" si="81">D217+E217</f>
        <v>0</v>
      </c>
      <c r="G217" s="231"/>
      <c r="H217" s="263"/>
      <c r="I217" s="114">
        <f t="shared" ref="I217:I226" si="82">G217+H217</f>
        <v>0</v>
      </c>
      <c r="J217" s="263"/>
      <c r="K217" s="60"/>
      <c r="L217" s="136">
        <f t="shared" ref="L217:L226" si="83">J217+K217</f>
        <v>0</v>
      </c>
      <c r="M217" s="325"/>
      <c r="N217" s="60"/>
      <c r="O217" s="114">
        <f t="shared" ref="O217:O226" si="84">M217+N217</f>
        <v>0</v>
      </c>
      <c r="P217" s="111"/>
    </row>
    <row r="218" spans="1:16" hidden="1" x14ac:dyDescent="0.25">
      <c r="A218" s="38">
        <v>5232</v>
      </c>
      <c r="B218" s="57" t="s">
        <v>198</v>
      </c>
      <c r="C218" s="58">
        <f t="shared" si="63"/>
        <v>0</v>
      </c>
      <c r="D218" s="231"/>
      <c r="E218" s="60"/>
      <c r="F218" s="147">
        <f t="shared" si="81"/>
        <v>0</v>
      </c>
      <c r="G218" s="231"/>
      <c r="H218" s="263"/>
      <c r="I218" s="114">
        <f t="shared" si="82"/>
        <v>0</v>
      </c>
      <c r="J218" s="263"/>
      <c r="K218" s="60"/>
      <c r="L218" s="136">
        <f t="shared" si="83"/>
        <v>0</v>
      </c>
      <c r="M218" s="325"/>
      <c r="N218" s="60"/>
      <c r="O218" s="114">
        <f t="shared" si="84"/>
        <v>0</v>
      </c>
      <c r="P218" s="111"/>
    </row>
    <row r="219" spans="1:16" hidden="1" x14ac:dyDescent="0.25">
      <c r="A219" s="38">
        <v>5233</v>
      </c>
      <c r="B219" s="57" t="s">
        <v>199</v>
      </c>
      <c r="C219" s="58">
        <f t="shared" si="63"/>
        <v>0</v>
      </c>
      <c r="D219" s="231"/>
      <c r="E219" s="60"/>
      <c r="F219" s="147">
        <f t="shared" si="81"/>
        <v>0</v>
      </c>
      <c r="G219" s="231"/>
      <c r="H219" s="263"/>
      <c r="I219" s="114">
        <f t="shared" si="82"/>
        <v>0</v>
      </c>
      <c r="J219" s="263"/>
      <c r="K219" s="60"/>
      <c r="L219" s="136">
        <f t="shared" si="83"/>
        <v>0</v>
      </c>
      <c r="M219" s="325"/>
      <c r="N219" s="60"/>
      <c r="O219" s="114">
        <f t="shared" si="84"/>
        <v>0</v>
      </c>
      <c r="P219" s="111"/>
    </row>
    <row r="220" spans="1:16" ht="24" hidden="1" x14ac:dyDescent="0.25">
      <c r="A220" s="38">
        <v>5234</v>
      </c>
      <c r="B220" s="57" t="s">
        <v>200</v>
      </c>
      <c r="C220" s="58">
        <f t="shared" si="63"/>
        <v>0</v>
      </c>
      <c r="D220" s="231"/>
      <c r="E220" s="60"/>
      <c r="F220" s="147">
        <f t="shared" si="81"/>
        <v>0</v>
      </c>
      <c r="G220" s="231"/>
      <c r="H220" s="263"/>
      <c r="I220" s="114">
        <f t="shared" si="82"/>
        <v>0</v>
      </c>
      <c r="J220" s="263"/>
      <c r="K220" s="60"/>
      <c r="L220" s="136">
        <f t="shared" si="83"/>
        <v>0</v>
      </c>
      <c r="M220" s="325"/>
      <c r="N220" s="60"/>
      <c r="O220" s="114">
        <f t="shared" si="84"/>
        <v>0</v>
      </c>
      <c r="P220" s="111"/>
    </row>
    <row r="221" spans="1:16" ht="14.25" hidden="1" customHeight="1" x14ac:dyDescent="0.25">
      <c r="A221" s="38">
        <v>5236</v>
      </c>
      <c r="B221" s="57" t="s">
        <v>201</v>
      </c>
      <c r="C221" s="58">
        <f t="shared" si="63"/>
        <v>0</v>
      </c>
      <c r="D221" s="231"/>
      <c r="E221" s="60"/>
      <c r="F221" s="147">
        <f t="shared" si="81"/>
        <v>0</v>
      </c>
      <c r="G221" s="231"/>
      <c r="H221" s="263"/>
      <c r="I221" s="114">
        <f t="shared" si="82"/>
        <v>0</v>
      </c>
      <c r="J221" s="263"/>
      <c r="K221" s="60"/>
      <c r="L221" s="136">
        <f t="shared" si="83"/>
        <v>0</v>
      </c>
      <c r="M221" s="325"/>
      <c r="N221" s="60"/>
      <c r="O221" s="114">
        <f t="shared" si="84"/>
        <v>0</v>
      </c>
      <c r="P221" s="111"/>
    </row>
    <row r="222" spans="1:16" ht="14.25" hidden="1" customHeight="1" x14ac:dyDescent="0.25">
      <c r="A222" s="38">
        <v>5237</v>
      </c>
      <c r="B222" s="57" t="s">
        <v>202</v>
      </c>
      <c r="C222" s="58">
        <f t="shared" si="63"/>
        <v>0</v>
      </c>
      <c r="D222" s="231"/>
      <c r="E222" s="60"/>
      <c r="F222" s="147">
        <f t="shared" si="81"/>
        <v>0</v>
      </c>
      <c r="G222" s="231"/>
      <c r="H222" s="263"/>
      <c r="I222" s="114">
        <f t="shared" si="82"/>
        <v>0</v>
      </c>
      <c r="J222" s="263"/>
      <c r="K222" s="60"/>
      <c r="L222" s="136">
        <f t="shared" si="83"/>
        <v>0</v>
      </c>
      <c r="M222" s="325"/>
      <c r="N222" s="60"/>
      <c r="O222" s="114">
        <f t="shared" si="84"/>
        <v>0</v>
      </c>
      <c r="P222" s="111"/>
    </row>
    <row r="223" spans="1:16" ht="24" hidden="1" x14ac:dyDescent="0.25">
      <c r="A223" s="38">
        <v>5238</v>
      </c>
      <c r="B223" s="57" t="s">
        <v>203</v>
      </c>
      <c r="C223" s="58">
        <f t="shared" si="63"/>
        <v>0</v>
      </c>
      <c r="D223" s="231"/>
      <c r="E223" s="60"/>
      <c r="F223" s="147">
        <f t="shared" si="81"/>
        <v>0</v>
      </c>
      <c r="G223" s="231"/>
      <c r="H223" s="263"/>
      <c r="I223" s="114">
        <f t="shared" si="82"/>
        <v>0</v>
      </c>
      <c r="J223" s="263"/>
      <c r="K223" s="60"/>
      <c r="L223" s="136">
        <f t="shared" si="83"/>
        <v>0</v>
      </c>
      <c r="M223" s="325"/>
      <c r="N223" s="60"/>
      <c r="O223" s="114">
        <f t="shared" si="84"/>
        <v>0</v>
      </c>
      <c r="P223" s="111"/>
    </row>
    <row r="224" spans="1:16" ht="24" hidden="1" x14ac:dyDescent="0.25">
      <c r="A224" s="38">
        <v>5239</v>
      </c>
      <c r="B224" s="57" t="s">
        <v>204</v>
      </c>
      <c r="C224" s="58">
        <f t="shared" si="63"/>
        <v>0</v>
      </c>
      <c r="D224" s="231"/>
      <c r="E224" s="60"/>
      <c r="F224" s="147">
        <f t="shared" si="81"/>
        <v>0</v>
      </c>
      <c r="G224" s="231"/>
      <c r="H224" s="263"/>
      <c r="I224" s="114">
        <f t="shared" si="82"/>
        <v>0</v>
      </c>
      <c r="J224" s="263"/>
      <c r="K224" s="60"/>
      <c r="L224" s="136">
        <f t="shared" si="83"/>
        <v>0</v>
      </c>
      <c r="M224" s="325"/>
      <c r="N224" s="60"/>
      <c r="O224" s="114">
        <f t="shared" si="84"/>
        <v>0</v>
      </c>
      <c r="P224" s="111"/>
    </row>
    <row r="225" spans="1:16" ht="24" hidden="1" x14ac:dyDescent="0.25">
      <c r="A225" s="112">
        <v>5240</v>
      </c>
      <c r="B225" s="57" t="s">
        <v>205</v>
      </c>
      <c r="C225" s="58">
        <f t="shared" si="63"/>
        <v>0</v>
      </c>
      <c r="D225" s="231"/>
      <c r="E225" s="60"/>
      <c r="F225" s="147">
        <f t="shared" si="81"/>
        <v>0</v>
      </c>
      <c r="G225" s="231"/>
      <c r="H225" s="263"/>
      <c r="I225" s="114">
        <f t="shared" si="82"/>
        <v>0</v>
      </c>
      <c r="J225" s="263"/>
      <c r="K225" s="60"/>
      <c r="L225" s="136">
        <f t="shared" si="83"/>
        <v>0</v>
      </c>
      <c r="M225" s="325"/>
      <c r="N225" s="60"/>
      <c r="O225" s="114">
        <f t="shared" si="84"/>
        <v>0</v>
      </c>
      <c r="P225" s="111"/>
    </row>
    <row r="226" spans="1:16" hidden="1" x14ac:dyDescent="0.25">
      <c r="A226" s="112">
        <v>5250</v>
      </c>
      <c r="B226" s="57" t="s">
        <v>206</v>
      </c>
      <c r="C226" s="58">
        <f t="shared" si="63"/>
        <v>0</v>
      </c>
      <c r="D226" s="231"/>
      <c r="E226" s="60"/>
      <c r="F226" s="147">
        <f t="shared" si="81"/>
        <v>0</v>
      </c>
      <c r="G226" s="231"/>
      <c r="H226" s="263"/>
      <c r="I226" s="114">
        <f t="shared" si="82"/>
        <v>0</v>
      </c>
      <c r="J226" s="263"/>
      <c r="K226" s="60"/>
      <c r="L226" s="136">
        <f t="shared" si="83"/>
        <v>0</v>
      </c>
      <c r="M226" s="325"/>
      <c r="N226" s="60"/>
      <c r="O226" s="114">
        <f t="shared" si="84"/>
        <v>0</v>
      </c>
      <c r="P226" s="111"/>
    </row>
    <row r="227" spans="1:16" hidden="1" x14ac:dyDescent="0.25">
      <c r="A227" s="112">
        <v>5260</v>
      </c>
      <c r="B227" s="57" t="s">
        <v>207</v>
      </c>
      <c r="C227" s="58">
        <f t="shared" si="63"/>
        <v>0</v>
      </c>
      <c r="D227" s="232">
        <f t="shared" ref="D227:O227" si="85">SUM(D228)</f>
        <v>0</v>
      </c>
      <c r="E227" s="113">
        <f t="shared" si="85"/>
        <v>0</v>
      </c>
      <c r="F227" s="147">
        <f t="shared" si="85"/>
        <v>0</v>
      </c>
      <c r="G227" s="232">
        <f t="shared" si="85"/>
        <v>0</v>
      </c>
      <c r="H227" s="121">
        <f t="shared" si="85"/>
        <v>0</v>
      </c>
      <c r="I227" s="114">
        <f t="shared" si="85"/>
        <v>0</v>
      </c>
      <c r="J227" s="121">
        <f t="shared" si="85"/>
        <v>0</v>
      </c>
      <c r="K227" s="113">
        <f t="shared" si="85"/>
        <v>0</v>
      </c>
      <c r="L227" s="136">
        <f t="shared" si="85"/>
        <v>0</v>
      </c>
      <c r="M227" s="58">
        <f t="shared" si="85"/>
        <v>0</v>
      </c>
      <c r="N227" s="113">
        <f t="shared" si="85"/>
        <v>0</v>
      </c>
      <c r="O227" s="114">
        <f t="shared" si="85"/>
        <v>0</v>
      </c>
      <c r="P227" s="111"/>
    </row>
    <row r="228" spans="1:16" ht="24" hidden="1" x14ac:dyDescent="0.25">
      <c r="A228" s="38">
        <v>5269</v>
      </c>
      <c r="B228" s="57" t="s">
        <v>208</v>
      </c>
      <c r="C228" s="58">
        <f t="shared" si="63"/>
        <v>0</v>
      </c>
      <c r="D228" s="231"/>
      <c r="E228" s="60"/>
      <c r="F228" s="147">
        <f>D228+E228</f>
        <v>0</v>
      </c>
      <c r="G228" s="231"/>
      <c r="H228" s="263"/>
      <c r="I228" s="114">
        <f>G228+H228</f>
        <v>0</v>
      </c>
      <c r="J228" s="263"/>
      <c r="K228" s="60"/>
      <c r="L228" s="136">
        <f>J228+K228</f>
        <v>0</v>
      </c>
      <c r="M228" s="325"/>
      <c r="N228" s="60"/>
      <c r="O228" s="114">
        <f>M228+N228</f>
        <v>0</v>
      </c>
      <c r="P228" s="111"/>
    </row>
    <row r="229" spans="1:16" ht="24" hidden="1" x14ac:dyDescent="0.25">
      <c r="A229" s="107">
        <v>5270</v>
      </c>
      <c r="B229" s="78" t="s">
        <v>209</v>
      </c>
      <c r="C229" s="84">
        <f t="shared" si="63"/>
        <v>0</v>
      </c>
      <c r="D229" s="233"/>
      <c r="E229" s="115"/>
      <c r="F229" s="286">
        <f>D229+E229</f>
        <v>0</v>
      </c>
      <c r="G229" s="233"/>
      <c r="H229" s="264"/>
      <c r="I229" s="109">
        <f>G229+H229</f>
        <v>0</v>
      </c>
      <c r="J229" s="264"/>
      <c r="K229" s="115"/>
      <c r="L229" s="137">
        <f>J229+K229</f>
        <v>0</v>
      </c>
      <c r="M229" s="326"/>
      <c r="N229" s="115"/>
      <c r="O229" s="109">
        <f>M229+N229</f>
        <v>0</v>
      </c>
      <c r="P229" s="116"/>
    </row>
    <row r="230" spans="1:16" hidden="1" x14ac:dyDescent="0.25">
      <c r="A230" s="101">
        <v>6000</v>
      </c>
      <c r="B230" s="101" t="s">
        <v>210</v>
      </c>
      <c r="C230" s="102">
        <f t="shared" si="63"/>
        <v>0</v>
      </c>
      <c r="D230" s="228">
        <f t="shared" ref="D230:O230" si="86">D231+D251+D259</f>
        <v>0</v>
      </c>
      <c r="E230" s="103">
        <f t="shared" si="86"/>
        <v>0</v>
      </c>
      <c r="F230" s="284">
        <f t="shared" si="86"/>
        <v>0</v>
      </c>
      <c r="G230" s="228">
        <f t="shared" si="86"/>
        <v>0</v>
      </c>
      <c r="H230" s="261">
        <f t="shared" si="86"/>
        <v>0</v>
      </c>
      <c r="I230" s="104">
        <f t="shared" si="86"/>
        <v>0</v>
      </c>
      <c r="J230" s="261">
        <f t="shared" si="86"/>
        <v>0</v>
      </c>
      <c r="K230" s="103">
        <f t="shared" si="86"/>
        <v>0</v>
      </c>
      <c r="L230" s="138">
        <f t="shared" si="86"/>
        <v>0</v>
      </c>
      <c r="M230" s="102">
        <f t="shared" si="86"/>
        <v>0</v>
      </c>
      <c r="N230" s="103">
        <f t="shared" si="86"/>
        <v>0</v>
      </c>
      <c r="O230" s="104">
        <f t="shared" si="86"/>
        <v>0</v>
      </c>
      <c r="P230" s="347"/>
    </row>
    <row r="231" spans="1:16" ht="14.25" hidden="1" customHeight="1" x14ac:dyDescent="0.25">
      <c r="A231" s="69">
        <v>6200</v>
      </c>
      <c r="B231" s="125" t="s">
        <v>211</v>
      </c>
      <c r="C231" s="130">
        <f t="shared" si="63"/>
        <v>0</v>
      </c>
      <c r="D231" s="237">
        <f t="shared" ref="D231:O231" si="87">SUM(D232,D233,D235,D238,D244,D245,D246)</f>
        <v>0</v>
      </c>
      <c r="E231" s="131">
        <f t="shared" si="87"/>
        <v>0</v>
      </c>
      <c r="F231" s="288">
        <f t="shared" si="87"/>
        <v>0</v>
      </c>
      <c r="G231" s="237">
        <f t="shared" si="87"/>
        <v>0</v>
      </c>
      <c r="H231" s="268">
        <f t="shared" si="87"/>
        <v>0</v>
      </c>
      <c r="I231" s="294">
        <f t="shared" si="87"/>
        <v>0</v>
      </c>
      <c r="J231" s="268">
        <f t="shared" si="87"/>
        <v>0</v>
      </c>
      <c r="K231" s="131">
        <f t="shared" si="87"/>
        <v>0</v>
      </c>
      <c r="L231" s="139">
        <f t="shared" si="87"/>
        <v>0</v>
      </c>
      <c r="M231" s="130">
        <f t="shared" si="87"/>
        <v>0</v>
      </c>
      <c r="N231" s="131">
        <f t="shared" si="87"/>
        <v>0</v>
      </c>
      <c r="O231" s="294">
        <f t="shared" si="87"/>
        <v>0</v>
      </c>
      <c r="P231" s="348"/>
    </row>
    <row r="232" spans="1:16" ht="24" hidden="1" x14ac:dyDescent="0.25">
      <c r="A232" s="565">
        <v>6220</v>
      </c>
      <c r="B232" s="52" t="s">
        <v>212</v>
      </c>
      <c r="C232" s="53">
        <f t="shared" si="63"/>
        <v>0</v>
      </c>
      <c r="D232" s="230"/>
      <c r="E232" s="55"/>
      <c r="F232" s="287">
        <f>D232+E232</f>
        <v>0</v>
      </c>
      <c r="G232" s="230"/>
      <c r="H232" s="262"/>
      <c r="I232" s="120">
        <f>G232+H232</f>
        <v>0</v>
      </c>
      <c r="J232" s="262"/>
      <c r="K232" s="55"/>
      <c r="L232" s="140">
        <f>J232+K232</f>
        <v>0</v>
      </c>
      <c r="M232" s="324"/>
      <c r="N232" s="55"/>
      <c r="O232" s="120">
        <f>M232+N232</f>
        <v>0</v>
      </c>
      <c r="P232" s="110"/>
    </row>
    <row r="233" spans="1:16" hidden="1" x14ac:dyDescent="0.25">
      <c r="A233" s="112">
        <v>6230</v>
      </c>
      <c r="B233" s="57" t="s">
        <v>213</v>
      </c>
      <c r="C233" s="58">
        <f t="shared" si="63"/>
        <v>0</v>
      </c>
      <c r="D233" s="232">
        <f t="shared" ref="D233:O233" si="88">SUM(D234)</f>
        <v>0</v>
      </c>
      <c r="E233" s="113">
        <f t="shared" si="88"/>
        <v>0</v>
      </c>
      <c r="F233" s="147">
        <f t="shared" si="88"/>
        <v>0</v>
      </c>
      <c r="G233" s="232">
        <f t="shared" si="88"/>
        <v>0</v>
      </c>
      <c r="H233" s="121">
        <f t="shared" si="88"/>
        <v>0</v>
      </c>
      <c r="I233" s="114">
        <f t="shared" si="88"/>
        <v>0</v>
      </c>
      <c r="J233" s="121">
        <f t="shared" si="88"/>
        <v>0</v>
      </c>
      <c r="K233" s="113">
        <f t="shared" si="88"/>
        <v>0</v>
      </c>
      <c r="L233" s="136">
        <f t="shared" si="88"/>
        <v>0</v>
      </c>
      <c r="M233" s="58">
        <f t="shared" si="88"/>
        <v>0</v>
      </c>
      <c r="N233" s="113">
        <f t="shared" si="88"/>
        <v>0</v>
      </c>
      <c r="O233" s="114">
        <f t="shared" si="88"/>
        <v>0</v>
      </c>
      <c r="P233" s="111"/>
    </row>
    <row r="234" spans="1:16" ht="24" hidden="1" x14ac:dyDescent="0.25">
      <c r="A234" s="38">
        <v>6239</v>
      </c>
      <c r="B234" s="52" t="s">
        <v>214</v>
      </c>
      <c r="C234" s="58">
        <f t="shared" si="63"/>
        <v>0</v>
      </c>
      <c r="D234" s="230"/>
      <c r="E234" s="55"/>
      <c r="F234" s="287">
        <f>D234+E234</f>
        <v>0</v>
      </c>
      <c r="G234" s="230"/>
      <c r="H234" s="262"/>
      <c r="I234" s="120">
        <f>G234+H234</f>
        <v>0</v>
      </c>
      <c r="J234" s="262"/>
      <c r="K234" s="55"/>
      <c r="L234" s="140">
        <f>J234+K234</f>
        <v>0</v>
      </c>
      <c r="M234" s="324"/>
      <c r="N234" s="55"/>
      <c r="O234" s="120">
        <f>M234+N234</f>
        <v>0</v>
      </c>
      <c r="P234" s="110"/>
    </row>
    <row r="235" spans="1:16" ht="24" hidden="1" x14ac:dyDescent="0.25">
      <c r="A235" s="112">
        <v>6240</v>
      </c>
      <c r="B235" s="57" t="s">
        <v>215</v>
      </c>
      <c r="C235" s="58">
        <f t="shared" si="63"/>
        <v>0</v>
      </c>
      <c r="D235" s="232">
        <f t="shared" ref="D235:O235" si="89">SUM(D236:D237)</f>
        <v>0</v>
      </c>
      <c r="E235" s="113">
        <f t="shared" si="89"/>
        <v>0</v>
      </c>
      <c r="F235" s="147">
        <f t="shared" si="89"/>
        <v>0</v>
      </c>
      <c r="G235" s="232">
        <f t="shared" si="89"/>
        <v>0</v>
      </c>
      <c r="H235" s="121">
        <f t="shared" si="89"/>
        <v>0</v>
      </c>
      <c r="I235" s="114">
        <f t="shared" si="89"/>
        <v>0</v>
      </c>
      <c r="J235" s="121">
        <f t="shared" si="89"/>
        <v>0</v>
      </c>
      <c r="K235" s="113">
        <f t="shared" si="89"/>
        <v>0</v>
      </c>
      <c r="L235" s="136">
        <f t="shared" si="89"/>
        <v>0</v>
      </c>
      <c r="M235" s="58">
        <f t="shared" si="89"/>
        <v>0</v>
      </c>
      <c r="N235" s="113">
        <f t="shared" si="89"/>
        <v>0</v>
      </c>
      <c r="O235" s="114">
        <f t="shared" si="89"/>
        <v>0</v>
      </c>
      <c r="P235" s="111"/>
    </row>
    <row r="236" spans="1:16" hidden="1" x14ac:dyDescent="0.25">
      <c r="A236" s="38">
        <v>6241</v>
      </c>
      <c r="B236" s="57" t="s">
        <v>216</v>
      </c>
      <c r="C236" s="58">
        <f t="shared" si="63"/>
        <v>0</v>
      </c>
      <c r="D236" s="231"/>
      <c r="E236" s="60"/>
      <c r="F236" s="147">
        <f>D236+E236</f>
        <v>0</v>
      </c>
      <c r="G236" s="231"/>
      <c r="H236" s="263"/>
      <c r="I236" s="114">
        <f>G236+H236</f>
        <v>0</v>
      </c>
      <c r="J236" s="263"/>
      <c r="K236" s="60"/>
      <c r="L236" s="136">
        <f>J236+K236</f>
        <v>0</v>
      </c>
      <c r="M236" s="325"/>
      <c r="N236" s="60"/>
      <c r="O236" s="114">
        <f>M236+N236</f>
        <v>0</v>
      </c>
      <c r="P236" s="111"/>
    </row>
    <row r="237" spans="1:16" hidden="1" x14ac:dyDescent="0.25">
      <c r="A237" s="38">
        <v>6242</v>
      </c>
      <c r="B237" s="57" t="s">
        <v>217</v>
      </c>
      <c r="C237" s="58">
        <f t="shared" si="63"/>
        <v>0</v>
      </c>
      <c r="D237" s="231"/>
      <c r="E237" s="60"/>
      <c r="F237" s="147">
        <f>D237+E237</f>
        <v>0</v>
      </c>
      <c r="G237" s="231"/>
      <c r="H237" s="263"/>
      <c r="I237" s="114">
        <f>G237+H237</f>
        <v>0</v>
      </c>
      <c r="J237" s="263"/>
      <c r="K237" s="60"/>
      <c r="L237" s="136">
        <f>J237+K237</f>
        <v>0</v>
      </c>
      <c r="M237" s="325"/>
      <c r="N237" s="60"/>
      <c r="O237" s="114">
        <f>M237+N237</f>
        <v>0</v>
      </c>
      <c r="P237" s="111"/>
    </row>
    <row r="238" spans="1:16" ht="25.5" hidden="1" customHeight="1" x14ac:dyDescent="0.25">
      <c r="A238" s="112">
        <v>6250</v>
      </c>
      <c r="B238" s="57" t="s">
        <v>218</v>
      </c>
      <c r="C238" s="58">
        <f t="shared" si="63"/>
        <v>0</v>
      </c>
      <c r="D238" s="232">
        <f t="shared" ref="D238:O238" si="90">SUM(D239:D243)</f>
        <v>0</v>
      </c>
      <c r="E238" s="113">
        <f t="shared" si="90"/>
        <v>0</v>
      </c>
      <c r="F238" s="147">
        <f t="shared" si="90"/>
        <v>0</v>
      </c>
      <c r="G238" s="232">
        <f t="shared" si="90"/>
        <v>0</v>
      </c>
      <c r="H238" s="121">
        <f t="shared" si="90"/>
        <v>0</v>
      </c>
      <c r="I238" s="114">
        <f t="shared" si="90"/>
        <v>0</v>
      </c>
      <c r="J238" s="121">
        <f t="shared" si="90"/>
        <v>0</v>
      </c>
      <c r="K238" s="113">
        <f t="shared" si="90"/>
        <v>0</v>
      </c>
      <c r="L238" s="136">
        <f t="shared" si="90"/>
        <v>0</v>
      </c>
      <c r="M238" s="58">
        <f t="shared" si="90"/>
        <v>0</v>
      </c>
      <c r="N238" s="113">
        <f t="shared" si="90"/>
        <v>0</v>
      </c>
      <c r="O238" s="114">
        <f t="shared" si="90"/>
        <v>0</v>
      </c>
      <c r="P238" s="111"/>
    </row>
    <row r="239" spans="1:16" ht="14.25" hidden="1" customHeight="1" x14ac:dyDescent="0.25">
      <c r="A239" s="38">
        <v>6252</v>
      </c>
      <c r="B239" s="57" t="s">
        <v>219</v>
      </c>
      <c r="C239" s="58">
        <f t="shared" si="63"/>
        <v>0</v>
      </c>
      <c r="D239" s="231"/>
      <c r="E239" s="60"/>
      <c r="F239" s="147">
        <f t="shared" ref="F239:F245" si="91">D239+E239</f>
        <v>0</v>
      </c>
      <c r="G239" s="231"/>
      <c r="H239" s="263"/>
      <c r="I239" s="114">
        <f t="shared" ref="I239:I245" si="92">G239+H239</f>
        <v>0</v>
      </c>
      <c r="J239" s="263"/>
      <c r="K239" s="60"/>
      <c r="L239" s="136">
        <f t="shared" ref="L239:L245" si="93">J239+K239</f>
        <v>0</v>
      </c>
      <c r="M239" s="325"/>
      <c r="N239" s="60"/>
      <c r="O239" s="114">
        <f t="shared" ref="O239:O245" si="94">M239+N239</f>
        <v>0</v>
      </c>
      <c r="P239" s="111"/>
    </row>
    <row r="240" spans="1:16" ht="14.25" hidden="1" customHeight="1" x14ac:dyDescent="0.25">
      <c r="A240" s="38">
        <v>6253</v>
      </c>
      <c r="B240" s="57" t="s">
        <v>220</v>
      </c>
      <c r="C240" s="58">
        <f t="shared" si="63"/>
        <v>0</v>
      </c>
      <c r="D240" s="231"/>
      <c r="E240" s="60"/>
      <c r="F240" s="147">
        <f t="shared" si="91"/>
        <v>0</v>
      </c>
      <c r="G240" s="231"/>
      <c r="H240" s="263"/>
      <c r="I240" s="114">
        <f t="shared" si="92"/>
        <v>0</v>
      </c>
      <c r="J240" s="263"/>
      <c r="K240" s="60"/>
      <c r="L240" s="136">
        <f t="shared" si="93"/>
        <v>0</v>
      </c>
      <c r="M240" s="325"/>
      <c r="N240" s="60"/>
      <c r="O240" s="114">
        <f t="shared" si="94"/>
        <v>0</v>
      </c>
      <c r="P240" s="111"/>
    </row>
    <row r="241" spans="1:16" ht="24" hidden="1" x14ac:dyDescent="0.25">
      <c r="A241" s="38">
        <v>6254</v>
      </c>
      <c r="B241" s="57" t="s">
        <v>221</v>
      </c>
      <c r="C241" s="58">
        <f t="shared" si="63"/>
        <v>0</v>
      </c>
      <c r="D241" s="231"/>
      <c r="E241" s="60"/>
      <c r="F241" s="147">
        <f t="shared" si="91"/>
        <v>0</v>
      </c>
      <c r="G241" s="231"/>
      <c r="H241" s="263"/>
      <c r="I241" s="114">
        <f t="shared" si="92"/>
        <v>0</v>
      </c>
      <c r="J241" s="263"/>
      <c r="K241" s="60"/>
      <c r="L241" s="136">
        <f t="shared" si="93"/>
        <v>0</v>
      </c>
      <c r="M241" s="325"/>
      <c r="N241" s="60"/>
      <c r="O241" s="114">
        <f t="shared" si="94"/>
        <v>0</v>
      </c>
      <c r="P241" s="111"/>
    </row>
    <row r="242" spans="1:16" ht="24" hidden="1" x14ac:dyDescent="0.25">
      <c r="A242" s="38">
        <v>6255</v>
      </c>
      <c r="B242" s="57" t="s">
        <v>222</v>
      </c>
      <c r="C242" s="58">
        <f t="shared" ref="C242:C298" si="95">F242+I242+L242+O242</f>
        <v>0</v>
      </c>
      <c r="D242" s="231"/>
      <c r="E242" s="60"/>
      <c r="F242" s="147">
        <f t="shared" si="91"/>
        <v>0</v>
      </c>
      <c r="G242" s="231"/>
      <c r="H242" s="263"/>
      <c r="I242" s="114">
        <f t="shared" si="92"/>
        <v>0</v>
      </c>
      <c r="J242" s="263"/>
      <c r="K242" s="60"/>
      <c r="L242" s="136">
        <f t="shared" si="93"/>
        <v>0</v>
      </c>
      <c r="M242" s="325"/>
      <c r="N242" s="60"/>
      <c r="O242" s="114">
        <f t="shared" si="94"/>
        <v>0</v>
      </c>
      <c r="P242" s="111"/>
    </row>
    <row r="243" spans="1:16" hidden="1" x14ac:dyDescent="0.25">
      <c r="A243" s="38">
        <v>6259</v>
      </c>
      <c r="B243" s="57" t="s">
        <v>223</v>
      </c>
      <c r="C243" s="58">
        <f t="shared" si="95"/>
        <v>0</v>
      </c>
      <c r="D243" s="231"/>
      <c r="E243" s="60"/>
      <c r="F243" s="147">
        <f t="shared" si="91"/>
        <v>0</v>
      </c>
      <c r="G243" s="231"/>
      <c r="H243" s="263"/>
      <c r="I243" s="114">
        <f t="shared" si="92"/>
        <v>0</v>
      </c>
      <c r="J243" s="263"/>
      <c r="K243" s="60"/>
      <c r="L243" s="136">
        <f t="shared" si="93"/>
        <v>0</v>
      </c>
      <c r="M243" s="325"/>
      <c r="N243" s="60"/>
      <c r="O243" s="114">
        <f t="shared" si="94"/>
        <v>0</v>
      </c>
      <c r="P243" s="111"/>
    </row>
    <row r="244" spans="1:16" ht="24" hidden="1" x14ac:dyDescent="0.25">
      <c r="A244" s="112">
        <v>6260</v>
      </c>
      <c r="B244" s="57" t="s">
        <v>224</v>
      </c>
      <c r="C244" s="58">
        <f t="shared" si="95"/>
        <v>0</v>
      </c>
      <c r="D244" s="231"/>
      <c r="E244" s="60"/>
      <c r="F244" s="147">
        <f t="shared" si="91"/>
        <v>0</v>
      </c>
      <c r="G244" s="231"/>
      <c r="H244" s="263"/>
      <c r="I244" s="114">
        <f t="shared" si="92"/>
        <v>0</v>
      </c>
      <c r="J244" s="263"/>
      <c r="K244" s="60"/>
      <c r="L244" s="136">
        <f t="shared" si="93"/>
        <v>0</v>
      </c>
      <c r="M244" s="325"/>
      <c r="N244" s="60"/>
      <c r="O244" s="114">
        <f t="shared" si="94"/>
        <v>0</v>
      </c>
      <c r="P244" s="111"/>
    </row>
    <row r="245" spans="1:16" hidden="1" x14ac:dyDescent="0.25">
      <c r="A245" s="112">
        <v>6270</v>
      </c>
      <c r="B245" s="57" t="s">
        <v>225</v>
      </c>
      <c r="C245" s="58">
        <f t="shared" si="95"/>
        <v>0</v>
      </c>
      <c r="D245" s="231"/>
      <c r="E245" s="60"/>
      <c r="F245" s="147">
        <f t="shared" si="91"/>
        <v>0</v>
      </c>
      <c r="G245" s="231"/>
      <c r="H245" s="263"/>
      <c r="I245" s="114">
        <f t="shared" si="92"/>
        <v>0</v>
      </c>
      <c r="J245" s="263"/>
      <c r="K245" s="60"/>
      <c r="L245" s="136">
        <f t="shared" si="93"/>
        <v>0</v>
      </c>
      <c r="M245" s="325"/>
      <c r="N245" s="60"/>
      <c r="O245" s="114">
        <f t="shared" si="94"/>
        <v>0</v>
      </c>
      <c r="P245" s="111"/>
    </row>
    <row r="246" spans="1:16" ht="24" hidden="1" x14ac:dyDescent="0.25">
      <c r="A246" s="565">
        <v>6290</v>
      </c>
      <c r="B246" s="52" t="s">
        <v>226</v>
      </c>
      <c r="C246" s="127">
        <f t="shared" si="95"/>
        <v>0</v>
      </c>
      <c r="D246" s="234">
        <f t="shared" ref="D246:O246" si="96">SUM(D247:D250)</f>
        <v>0</v>
      </c>
      <c r="E246" s="119">
        <f t="shared" si="96"/>
        <v>0</v>
      </c>
      <c r="F246" s="287">
        <f t="shared" si="96"/>
        <v>0</v>
      </c>
      <c r="G246" s="234">
        <f t="shared" si="96"/>
        <v>0</v>
      </c>
      <c r="H246" s="265">
        <f t="shared" si="96"/>
        <v>0</v>
      </c>
      <c r="I246" s="120">
        <f t="shared" si="96"/>
        <v>0</v>
      </c>
      <c r="J246" s="265">
        <f t="shared" si="96"/>
        <v>0</v>
      </c>
      <c r="K246" s="119">
        <f t="shared" si="96"/>
        <v>0</v>
      </c>
      <c r="L246" s="140">
        <f t="shared" si="96"/>
        <v>0</v>
      </c>
      <c r="M246" s="127">
        <f t="shared" si="96"/>
        <v>0</v>
      </c>
      <c r="N246" s="305">
        <f t="shared" si="96"/>
        <v>0</v>
      </c>
      <c r="O246" s="310">
        <f t="shared" si="96"/>
        <v>0</v>
      </c>
      <c r="P246" s="158"/>
    </row>
    <row r="247" spans="1:16" hidden="1" x14ac:dyDescent="0.25">
      <c r="A247" s="38">
        <v>6291</v>
      </c>
      <c r="B247" s="57" t="s">
        <v>227</v>
      </c>
      <c r="C247" s="58">
        <f t="shared" si="95"/>
        <v>0</v>
      </c>
      <c r="D247" s="231"/>
      <c r="E247" s="60"/>
      <c r="F247" s="147">
        <f>D247+E247</f>
        <v>0</v>
      </c>
      <c r="G247" s="231"/>
      <c r="H247" s="263"/>
      <c r="I247" s="114">
        <f>G247+H247</f>
        <v>0</v>
      </c>
      <c r="J247" s="263"/>
      <c r="K247" s="60"/>
      <c r="L247" s="136">
        <f>J247+K247</f>
        <v>0</v>
      </c>
      <c r="M247" s="325"/>
      <c r="N247" s="60"/>
      <c r="O247" s="114">
        <f>M247+N247</f>
        <v>0</v>
      </c>
      <c r="P247" s="111"/>
    </row>
    <row r="248" spans="1:16" hidden="1" x14ac:dyDescent="0.25">
      <c r="A248" s="38">
        <v>6292</v>
      </c>
      <c r="B248" s="57" t="s">
        <v>228</v>
      </c>
      <c r="C248" s="58">
        <f t="shared" si="95"/>
        <v>0</v>
      </c>
      <c r="D248" s="231"/>
      <c r="E248" s="60"/>
      <c r="F248" s="147">
        <f>D248+E248</f>
        <v>0</v>
      </c>
      <c r="G248" s="231"/>
      <c r="H248" s="263"/>
      <c r="I248" s="114">
        <f>G248+H248</f>
        <v>0</v>
      </c>
      <c r="J248" s="263"/>
      <c r="K248" s="60"/>
      <c r="L248" s="136">
        <f>J248+K248</f>
        <v>0</v>
      </c>
      <c r="M248" s="325"/>
      <c r="N248" s="60"/>
      <c r="O248" s="114">
        <f>M248+N248</f>
        <v>0</v>
      </c>
      <c r="P248" s="111"/>
    </row>
    <row r="249" spans="1:16" ht="72" hidden="1" x14ac:dyDescent="0.25">
      <c r="A249" s="38">
        <v>6296</v>
      </c>
      <c r="B249" s="57" t="s">
        <v>229</v>
      </c>
      <c r="C249" s="58">
        <f t="shared" si="95"/>
        <v>0</v>
      </c>
      <c r="D249" s="231"/>
      <c r="E249" s="60"/>
      <c r="F249" s="147">
        <f>D249+E249</f>
        <v>0</v>
      </c>
      <c r="G249" s="231"/>
      <c r="H249" s="263"/>
      <c r="I249" s="114">
        <f>G249+H249</f>
        <v>0</v>
      </c>
      <c r="J249" s="263"/>
      <c r="K249" s="60"/>
      <c r="L249" s="136">
        <f>J249+K249</f>
        <v>0</v>
      </c>
      <c r="M249" s="325"/>
      <c r="N249" s="60"/>
      <c r="O249" s="114">
        <f>M249+N249</f>
        <v>0</v>
      </c>
      <c r="P249" s="111"/>
    </row>
    <row r="250" spans="1:16" ht="39.75" hidden="1" customHeight="1" x14ac:dyDescent="0.25">
      <c r="A250" s="38">
        <v>6299</v>
      </c>
      <c r="B250" s="57" t="s">
        <v>230</v>
      </c>
      <c r="C250" s="58">
        <f t="shared" si="95"/>
        <v>0</v>
      </c>
      <c r="D250" s="231"/>
      <c r="E250" s="60"/>
      <c r="F250" s="147">
        <f>D250+E250</f>
        <v>0</v>
      </c>
      <c r="G250" s="231"/>
      <c r="H250" s="263"/>
      <c r="I250" s="114">
        <f>G250+H250</f>
        <v>0</v>
      </c>
      <c r="J250" s="263"/>
      <c r="K250" s="60"/>
      <c r="L250" s="136">
        <f>J250+K250</f>
        <v>0</v>
      </c>
      <c r="M250" s="325"/>
      <c r="N250" s="60"/>
      <c r="O250" s="114">
        <f>M250+N250</f>
        <v>0</v>
      </c>
      <c r="P250" s="111"/>
    </row>
    <row r="251" spans="1:16" hidden="1" x14ac:dyDescent="0.25">
      <c r="A251" s="45">
        <v>6300</v>
      </c>
      <c r="B251" s="105" t="s">
        <v>231</v>
      </c>
      <c r="C251" s="46">
        <f t="shared" si="95"/>
        <v>0</v>
      </c>
      <c r="D251" s="229">
        <f t="shared" ref="D251:O251" si="97">SUM(D252,D257,D258)</f>
        <v>0</v>
      </c>
      <c r="E251" s="50">
        <f t="shared" si="97"/>
        <v>0</v>
      </c>
      <c r="F251" s="285">
        <f t="shared" si="97"/>
        <v>0</v>
      </c>
      <c r="G251" s="229">
        <f t="shared" si="97"/>
        <v>0</v>
      </c>
      <c r="H251" s="106">
        <f t="shared" si="97"/>
        <v>0</v>
      </c>
      <c r="I251" s="117">
        <f t="shared" si="97"/>
        <v>0</v>
      </c>
      <c r="J251" s="106">
        <f t="shared" si="97"/>
        <v>0</v>
      </c>
      <c r="K251" s="50">
        <f t="shared" si="97"/>
        <v>0</v>
      </c>
      <c r="L251" s="126">
        <f t="shared" si="97"/>
        <v>0</v>
      </c>
      <c r="M251" s="166">
        <f t="shared" si="97"/>
        <v>0</v>
      </c>
      <c r="N251" s="167">
        <f t="shared" si="97"/>
        <v>0</v>
      </c>
      <c r="O251" s="168">
        <f t="shared" si="97"/>
        <v>0</v>
      </c>
      <c r="P251" s="349"/>
    </row>
    <row r="252" spans="1:16" ht="24" hidden="1" x14ac:dyDescent="0.25">
      <c r="A252" s="565">
        <v>6320</v>
      </c>
      <c r="B252" s="52" t="s">
        <v>303</v>
      </c>
      <c r="C252" s="127">
        <f t="shared" si="95"/>
        <v>0</v>
      </c>
      <c r="D252" s="234">
        <f t="shared" ref="D252:O252" si="98">SUM(D253:D256)</f>
        <v>0</v>
      </c>
      <c r="E252" s="119">
        <f t="shared" si="98"/>
        <v>0</v>
      </c>
      <c r="F252" s="287">
        <f t="shared" si="98"/>
        <v>0</v>
      </c>
      <c r="G252" s="234">
        <f t="shared" si="98"/>
        <v>0</v>
      </c>
      <c r="H252" s="265">
        <f t="shared" si="98"/>
        <v>0</v>
      </c>
      <c r="I252" s="120">
        <f t="shared" si="98"/>
        <v>0</v>
      </c>
      <c r="J252" s="265">
        <f t="shared" si="98"/>
        <v>0</v>
      </c>
      <c r="K252" s="119">
        <f t="shared" si="98"/>
        <v>0</v>
      </c>
      <c r="L252" s="140">
        <f t="shared" si="98"/>
        <v>0</v>
      </c>
      <c r="M252" s="53">
        <f t="shared" si="98"/>
        <v>0</v>
      </c>
      <c r="N252" s="119">
        <f t="shared" si="98"/>
        <v>0</v>
      </c>
      <c r="O252" s="120">
        <f t="shared" si="98"/>
        <v>0</v>
      </c>
      <c r="P252" s="110"/>
    </row>
    <row r="253" spans="1:16" hidden="1" x14ac:dyDescent="0.25">
      <c r="A253" s="38">
        <v>6322</v>
      </c>
      <c r="B253" s="57" t="s">
        <v>232</v>
      </c>
      <c r="C253" s="58">
        <f t="shared" si="95"/>
        <v>0</v>
      </c>
      <c r="D253" s="231"/>
      <c r="E253" s="60"/>
      <c r="F253" s="147">
        <f t="shared" ref="F253:F258" si="99">D253+E253</f>
        <v>0</v>
      </c>
      <c r="G253" s="231"/>
      <c r="H253" s="263"/>
      <c r="I253" s="114">
        <f t="shared" ref="I253:I258" si="100">G253+H253</f>
        <v>0</v>
      </c>
      <c r="J253" s="263"/>
      <c r="K253" s="60"/>
      <c r="L253" s="136">
        <f t="shared" ref="L253:L258" si="101">J253+K253</f>
        <v>0</v>
      </c>
      <c r="M253" s="325"/>
      <c r="N253" s="60"/>
      <c r="O253" s="114">
        <f t="shared" ref="O253:O258" si="102">M253+N253</f>
        <v>0</v>
      </c>
      <c r="P253" s="111"/>
    </row>
    <row r="254" spans="1:16" ht="24" hidden="1" x14ac:dyDescent="0.25">
      <c r="A254" s="38">
        <v>6323</v>
      </c>
      <c r="B254" s="57" t="s">
        <v>233</v>
      </c>
      <c r="C254" s="58">
        <f t="shared" si="95"/>
        <v>0</v>
      </c>
      <c r="D254" s="231"/>
      <c r="E254" s="60"/>
      <c r="F254" s="147">
        <f t="shared" si="99"/>
        <v>0</v>
      </c>
      <c r="G254" s="231"/>
      <c r="H254" s="263"/>
      <c r="I254" s="114">
        <f t="shared" si="100"/>
        <v>0</v>
      </c>
      <c r="J254" s="263"/>
      <c r="K254" s="60"/>
      <c r="L254" s="136">
        <f t="shared" si="101"/>
        <v>0</v>
      </c>
      <c r="M254" s="325"/>
      <c r="N254" s="60"/>
      <c r="O254" s="114">
        <f t="shared" si="102"/>
        <v>0</v>
      </c>
      <c r="P254" s="111"/>
    </row>
    <row r="255" spans="1:16" ht="24" hidden="1" x14ac:dyDescent="0.25">
      <c r="A255" s="38">
        <v>6324</v>
      </c>
      <c r="B255" s="57" t="s">
        <v>287</v>
      </c>
      <c r="C255" s="58">
        <f t="shared" si="95"/>
        <v>0</v>
      </c>
      <c r="D255" s="231"/>
      <c r="E255" s="60"/>
      <c r="F255" s="147">
        <f t="shared" si="99"/>
        <v>0</v>
      </c>
      <c r="G255" s="231"/>
      <c r="H255" s="263"/>
      <c r="I255" s="114">
        <f t="shared" si="100"/>
        <v>0</v>
      </c>
      <c r="J255" s="263"/>
      <c r="K255" s="60"/>
      <c r="L255" s="136">
        <f t="shared" si="101"/>
        <v>0</v>
      </c>
      <c r="M255" s="325"/>
      <c r="N255" s="60"/>
      <c r="O255" s="114">
        <f t="shared" si="102"/>
        <v>0</v>
      </c>
      <c r="P255" s="111"/>
    </row>
    <row r="256" spans="1:16" hidden="1" x14ac:dyDescent="0.25">
      <c r="A256" s="33">
        <v>6329</v>
      </c>
      <c r="B256" s="52" t="s">
        <v>288</v>
      </c>
      <c r="C256" s="53">
        <f t="shared" si="95"/>
        <v>0</v>
      </c>
      <c r="D256" s="230"/>
      <c r="E256" s="55"/>
      <c r="F256" s="287">
        <f t="shared" si="99"/>
        <v>0</v>
      </c>
      <c r="G256" s="230"/>
      <c r="H256" s="262"/>
      <c r="I256" s="120">
        <f t="shared" si="100"/>
        <v>0</v>
      </c>
      <c r="J256" s="262"/>
      <c r="K256" s="55"/>
      <c r="L256" s="140">
        <f t="shared" si="101"/>
        <v>0</v>
      </c>
      <c r="M256" s="324"/>
      <c r="N256" s="55"/>
      <c r="O256" s="120">
        <f t="shared" si="102"/>
        <v>0</v>
      </c>
      <c r="P256" s="110"/>
    </row>
    <row r="257" spans="1:16" ht="24" hidden="1" x14ac:dyDescent="0.25">
      <c r="A257" s="143">
        <v>6330</v>
      </c>
      <c r="B257" s="144" t="s">
        <v>234</v>
      </c>
      <c r="C257" s="127">
        <f t="shared" si="95"/>
        <v>0</v>
      </c>
      <c r="D257" s="236"/>
      <c r="E257" s="129"/>
      <c r="F257" s="142">
        <f t="shared" si="99"/>
        <v>0</v>
      </c>
      <c r="G257" s="236"/>
      <c r="H257" s="267"/>
      <c r="I257" s="310">
        <f t="shared" si="100"/>
        <v>0</v>
      </c>
      <c r="J257" s="267"/>
      <c r="K257" s="129"/>
      <c r="L257" s="141">
        <f t="shared" si="101"/>
        <v>0</v>
      </c>
      <c r="M257" s="328"/>
      <c r="N257" s="129"/>
      <c r="O257" s="310">
        <f t="shared" si="102"/>
        <v>0</v>
      </c>
      <c r="P257" s="158"/>
    </row>
    <row r="258" spans="1:16" hidden="1" x14ac:dyDescent="0.25">
      <c r="A258" s="112">
        <v>6360</v>
      </c>
      <c r="B258" s="57" t="s">
        <v>235</v>
      </c>
      <c r="C258" s="58">
        <f t="shared" si="95"/>
        <v>0</v>
      </c>
      <c r="D258" s="231"/>
      <c r="E258" s="60"/>
      <c r="F258" s="147">
        <f t="shared" si="99"/>
        <v>0</v>
      </c>
      <c r="G258" s="231"/>
      <c r="H258" s="263"/>
      <c r="I258" s="114">
        <f t="shared" si="100"/>
        <v>0</v>
      </c>
      <c r="J258" s="263"/>
      <c r="K258" s="60"/>
      <c r="L258" s="136">
        <f t="shared" si="101"/>
        <v>0</v>
      </c>
      <c r="M258" s="325"/>
      <c r="N258" s="60"/>
      <c r="O258" s="114">
        <f t="shared" si="102"/>
        <v>0</v>
      </c>
      <c r="P258" s="111"/>
    </row>
    <row r="259" spans="1:16" ht="36" hidden="1" x14ac:dyDescent="0.25">
      <c r="A259" s="45">
        <v>6400</v>
      </c>
      <c r="B259" s="105" t="s">
        <v>236</v>
      </c>
      <c r="C259" s="46">
        <f t="shared" si="95"/>
        <v>0</v>
      </c>
      <c r="D259" s="229">
        <f t="shared" ref="D259:O259" si="103">SUM(D260,D264)</f>
        <v>0</v>
      </c>
      <c r="E259" s="50">
        <f t="shared" si="103"/>
        <v>0</v>
      </c>
      <c r="F259" s="285">
        <f t="shared" si="103"/>
        <v>0</v>
      </c>
      <c r="G259" s="229">
        <f t="shared" si="103"/>
        <v>0</v>
      </c>
      <c r="H259" s="106">
        <f t="shared" si="103"/>
        <v>0</v>
      </c>
      <c r="I259" s="117">
        <f t="shared" si="103"/>
        <v>0</v>
      </c>
      <c r="J259" s="106">
        <f t="shared" si="103"/>
        <v>0</v>
      </c>
      <c r="K259" s="50">
        <f t="shared" si="103"/>
        <v>0</v>
      </c>
      <c r="L259" s="126">
        <f t="shared" si="103"/>
        <v>0</v>
      </c>
      <c r="M259" s="166">
        <f t="shared" si="103"/>
        <v>0</v>
      </c>
      <c r="N259" s="167">
        <f t="shared" si="103"/>
        <v>0</v>
      </c>
      <c r="O259" s="168">
        <f t="shared" si="103"/>
        <v>0</v>
      </c>
      <c r="P259" s="349"/>
    </row>
    <row r="260" spans="1:16" ht="24" hidden="1" x14ac:dyDescent="0.25">
      <c r="A260" s="565">
        <v>6410</v>
      </c>
      <c r="B260" s="52" t="s">
        <v>237</v>
      </c>
      <c r="C260" s="53">
        <f t="shared" si="95"/>
        <v>0</v>
      </c>
      <c r="D260" s="234">
        <f t="shared" ref="D260:O260" si="104">SUM(D261:D263)</f>
        <v>0</v>
      </c>
      <c r="E260" s="119">
        <f t="shared" si="104"/>
        <v>0</v>
      </c>
      <c r="F260" s="287">
        <f t="shared" si="104"/>
        <v>0</v>
      </c>
      <c r="G260" s="234">
        <f t="shared" si="104"/>
        <v>0</v>
      </c>
      <c r="H260" s="265">
        <f t="shared" si="104"/>
        <v>0</v>
      </c>
      <c r="I260" s="120">
        <f t="shared" si="104"/>
        <v>0</v>
      </c>
      <c r="J260" s="265">
        <f t="shared" si="104"/>
        <v>0</v>
      </c>
      <c r="K260" s="119">
        <f t="shared" si="104"/>
        <v>0</v>
      </c>
      <c r="L260" s="140">
        <f t="shared" si="104"/>
        <v>0</v>
      </c>
      <c r="M260" s="64">
        <f t="shared" si="104"/>
        <v>0</v>
      </c>
      <c r="N260" s="304">
        <f t="shared" si="104"/>
        <v>0</v>
      </c>
      <c r="O260" s="309">
        <f t="shared" si="104"/>
        <v>0</v>
      </c>
      <c r="P260" s="155"/>
    </row>
    <row r="261" spans="1:16" hidden="1" x14ac:dyDescent="0.25">
      <c r="A261" s="38">
        <v>6411</v>
      </c>
      <c r="B261" s="146" t="s">
        <v>238</v>
      </c>
      <c r="C261" s="58">
        <f t="shared" si="95"/>
        <v>0</v>
      </c>
      <c r="D261" s="231"/>
      <c r="E261" s="60"/>
      <c r="F261" s="147">
        <f>D261+E261</f>
        <v>0</v>
      </c>
      <c r="G261" s="231"/>
      <c r="H261" s="263"/>
      <c r="I261" s="114">
        <f>G261+H261</f>
        <v>0</v>
      </c>
      <c r="J261" s="263"/>
      <c r="K261" s="60"/>
      <c r="L261" s="136">
        <f>J261+K261</f>
        <v>0</v>
      </c>
      <c r="M261" s="325"/>
      <c r="N261" s="60"/>
      <c r="O261" s="114">
        <f>M261+N261</f>
        <v>0</v>
      </c>
      <c r="P261" s="111"/>
    </row>
    <row r="262" spans="1:16" ht="36" hidden="1" x14ac:dyDescent="0.25">
      <c r="A262" s="38">
        <v>6412</v>
      </c>
      <c r="B262" s="57" t="s">
        <v>239</v>
      </c>
      <c r="C262" s="58">
        <f t="shared" si="95"/>
        <v>0</v>
      </c>
      <c r="D262" s="231"/>
      <c r="E262" s="60"/>
      <c r="F262" s="147">
        <f>D262+E262</f>
        <v>0</v>
      </c>
      <c r="G262" s="231"/>
      <c r="H262" s="263"/>
      <c r="I262" s="114">
        <f>G262+H262</f>
        <v>0</v>
      </c>
      <c r="J262" s="263"/>
      <c r="K262" s="60"/>
      <c r="L262" s="136">
        <f>J262+K262</f>
        <v>0</v>
      </c>
      <c r="M262" s="325"/>
      <c r="N262" s="60"/>
      <c r="O262" s="114">
        <f>M262+N262</f>
        <v>0</v>
      </c>
      <c r="P262" s="111"/>
    </row>
    <row r="263" spans="1:16" ht="36" hidden="1" x14ac:dyDescent="0.25">
      <c r="A263" s="38">
        <v>6419</v>
      </c>
      <c r="B263" s="57" t="s">
        <v>240</v>
      </c>
      <c r="C263" s="58">
        <f t="shared" si="95"/>
        <v>0</v>
      </c>
      <c r="D263" s="231"/>
      <c r="E263" s="60"/>
      <c r="F263" s="147">
        <f>D263+E263</f>
        <v>0</v>
      </c>
      <c r="G263" s="231"/>
      <c r="H263" s="263"/>
      <c r="I263" s="114">
        <f>G263+H263</f>
        <v>0</v>
      </c>
      <c r="J263" s="263"/>
      <c r="K263" s="60"/>
      <c r="L263" s="136">
        <f>J263+K263</f>
        <v>0</v>
      </c>
      <c r="M263" s="325"/>
      <c r="N263" s="60"/>
      <c r="O263" s="114">
        <f>M263+N263</f>
        <v>0</v>
      </c>
      <c r="P263" s="111"/>
    </row>
    <row r="264" spans="1:16" ht="36" hidden="1" x14ac:dyDescent="0.25">
      <c r="A264" s="112">
        <v>6420</v>
      </c>
      <c r="B264" s="57" t="s">
        <v>241</v>
      </c>
      <c r="C264" s="58">
        <f t="shared" si="95"/>
        <v>0</v>
      </c>
      <c r="D264" s="232">
        <f t="shared" ref="D264:O264" si="105">SUM(D265:D268)</f>
        <v>0</v>
      </c>
      <c r="E264" s="113">
        <f t="shared" si="105"/>
        <v>0</v>
      </c>
      <c r="F264" s="147">
        <f t="shared" si="105"/>
        <v>0</v>
      </c>
      <c r="G264" s="232">
        <f t="shared" si="105"/>
        <v>0</v>
      </c>
      <c r="H264" s="121">
        <f t="shared" si="105"/>
        <v>0</v>
      </c>
      <c r="I264" s="114">
        <f t="shared" si="105"/>
        <v>0</v>
      </c>
      <c r="J264" s="121">
        <f t="shared" si="105"/>
        <v>0</v>
      </c>
      <c r="K264" s="113">
        <f t="shared" si="105"/>
        <v>0</v>
      </c>
      <c r="L264" s="136">
        <f t="shared" si="105"/>
        <v>0</v>
      </c>
      <c r="M264" s="58">
        <f t="shared" si="105"/>
        <v>0</v>
      </c>
      <c r="N264" s="113">
        <f t="shared" si="105"/>
        <v>0</v>
      </c>
      <c r="O264" s="114">
        <f t="shared" si="105"/>
        <v>0</v>
      </c>
      <c r="P264" s="111"/>
    </row>
    <row r="265" spans="1:16" hidden="1" x14ac:dyDescent="0.25">
      <c r="A265" s="38">
        <v>6421</v>
      </c>
      <c r="B265" s="57" t="s">
        <v>242</v>
      </c>
      <c r="C265" s="58">
        <f t="shared" si="95"/>
        <v>0</v>
      </c>
      <c r="D265" s="231"/>
      <c r="E265" s="60"/>
      <c r="F265" s="147">
        <f>D265+E265</f>
        <v>0</v>
      </c>
      <c r="G265" s="231"/>
      <c r="H265" s="263"/>
      <c r="I265" s="114">
        <f>G265+H265</f>
        <v>0</v>
      </c>
      <c r="J265" s="263"/>
      <c r="K265" s="60"/>
      <c r="L265" s="136">
        <f>J265+K265</f>
        <v>0</v>
      </c>
      <c r="M265" s="325"/>
      <c r="N265" s="60"/>
      <c r="O265" s="114">
        <f>M265+N265</f>
        <v>0</v>
      </c>
      <c r="P265" s="111"/>
    </row>
    <row r="266" spans="1:16" hidden="1" x14ac:dyDescent="0.25">
      <c r="A266" s="38">
        <v>6422</v>
      </c>
      <c r="B266" s="57" t="s">
        <v>243</v>
      </c>
      <c r="C266" s="58">
        <f t="shared" si="95"/>
        <v>0</v>
      </c>
      <c r="D266" s="231"/>
      <c r="E266" s="60"/>
      <c r="F266" s="147">
        <f>D266+E266</f>
        <v>0</v>
      </c>
      <c r="G266" s="231"/>
      <c r="H266" s="263"/>
      <c r="I266" s="114">
        <f>G266+H266</f>
        <v>0</v>
      </c>
      <c r="J266" s="263"/>
      <c r="K266" s="60"/>
      <c r="L266" s="136">
        <f>J266+K266</f>
        <v>0</v>
      </c>
      <c r="M266" s="325"/>
      <c r="N266" s="60"/>
      <c r="O266" s="114">
        <f>M266+N266</f>
        <v>0</v>
      </c>
      <c r="P266" s="111"/>
    </row>
    <row r="267" spans="1:16" ht="13.5" hidden="1" customHeight="1" x14ac:dyDescent="0.25">
      <c r="A267" s="38">
        <v>6423</v>
      </c>
      <c r="B267" s="57" t="s">
        <v>244</v>
      </c>
      <c r="C267" s="58">
        <f t="shared" si="95"/>
        <v>0</v>
      </c>
      <c r="D267" s="231"/>
      <c r="E267" s="60"/>
      <c r="F267" s="147">
        <f>D267+E267</f>
        <v>0</v>
      </c>
      <c r="G267" s="231"/>
      <c r="H267" s="263"/>
      <c r="I267" s="114">
        <f>G267+H267</f>
        <v>0</v>
      </c>
      <c r="J267" s="263"/>
      <c r="K267" s="60"/>
      <c r="L267" s="136">
        <f>J267+K267</f>
        <v>0</v>
      </c>
      <c r="M267" s="325"/>
      <c r="N267" s="60"/>
      <c r="O267" s="114">
        <f>M267+N267</f>
        <v>0</v>
      </c>
      <c r="P267" s="111"/>
    </row>
    <row r="268" spans="1:16" ht="36" hidden="1" x14ac:dyDescent="0.25">
      <c r="A268" s="38">
        <v>6424</v>
      </c>
      <c r="B268" s="57" t="s">
        <v>245</v>
      </c>
      <c r="C268" s="58">
        <f t="shared" si="95"/>
        <v>0</v>
      </c>
      <c r="D268" s="231"/>
      <c r="E268" s="60"/>
      <c r="F268" s="147">
        <f>D268+E268</f>
        <v>0</v>
      </c>
      <c r="G268" s="231"/>
      <c r="H268" s="263"/>
      <c r="I268" s="114">
        <f>G268+H268</f>
        <v>0</v>
      </c>
      <c r="J268" s="263"/>
      <c r="K268" s="60"/>
      <c r="L268" s="136">
        <f>J268+K268</f>
        <v>0</v>
      </c>
      <c r="M268" s="325"/>
      <c r="N268" s="60"/>
      <c r="O268" s="114">
        <f>M268+N268</f>
        <v>0</v>
      </c>
      <c r="P268" s="111"/>
    </row>
    <row r="269" spans="1:16" ht="36" hidden="1" x14ac:dyDescent="0.25">
      <c r="A269" s="149">
        <v>7000</v>
      </c>
      <c r="B269" s="149" t="s">
        <v>246</v>
      </c>
      <c r="C269" s="152">
        <f t="shared" si="95"/>
        <v>0</v>
      </c>
      <c r="D269" s="238">
        <f t="shared" ref="D269:O269" si="106">SUM(D270,D281)</f>
        <v>0</v>
      </c>
      <c r="E269" s="151">
        <f t="shared" si="106"/>
        <v>0</v>
      </c>
      <c r="F269" s="289">
        <f t="shared" si="106"/>
        <v>0</v>
      </c>
      <c r="G269" s="238">
        <f t="shared" si="106"/>
        <v>0</v>
      </c>
      <c r="H269" s="269">
        <f t="shared" si="106"/>
        <v>0</v>
      </c>
      <c r="I269" s="295">
        <f t="shared" si="106"/>
        <v>0</v>
      </c>
      <c r="J269" s="269">
        <f t="shared" si="106"/>
        <v>0</v>
      </c>
      <c r="K269" s="151">
        <f t="shared" si="106"/>
        <v>0</v>
      </c>
      <c r="L269" s="150">
        <f t="shared" si="106"/>
        <v>0</v>
      </c>
      <c r="M269" s="330">
        <f t="shared" si="106"/>
        <v>0</v>
      </c>
      <c r="N269" s="307">
        <f t="shared" si="106"/>
        <v>0</v>
      </c>
      <c r="O269" s="312">
        <f t="shared" si="106"/>
        <v>0</v>
      </c>
      <c r="P269" s="351"/>
    </row>
    <row r="270" spans="1:16" ht="24" hidden="1" x14ac:dyDescent="0.25">
      <c r="A270" s="45">
        <v>7200</v>
      </c>
      <c r="B270" s="105" t="s">
        <v>247</v>
      </c>
      <c r="C270" s="46">
        <f t="shared" si="95"/>
        <v>0</v>
      </c>
      <c r="D270" s="229">
        <f t="shared" ref="D270:O270" si="107">SUM(D271,D272,D275,D276,D280)</f>
        <v>0</v>
      </c>
      <c r="E270" s="50">
        <f t="shared" si="107"/>
        <v>0</v>
      </c>
      <c r="F270" s="285">
        <f t="shared" si="107"/>
        <v>0</v>
      </c>
      <c r="G270" s="229">
        <f t="shared" si="107"/>
        <v>0</v>
      </c>
      <c r="H270" s="106">
        <f t="shared" si="107"/>
        <v>0</v>
      </c>
      <c r="I270" s="117">
        <f t="shared" si="107"/>
        <v>0</v>
      </c>
      <c r="J270" s="106">
        <f t="shared" si="107"/>
        <v>0</v>
      </c>
      <c r="K270" s="50">
        <f t="shared" si="107"/>
        <v>0</v>
      </c>
      <c r="L270" s="126">
        <f t="shared" si="107"/>
        <v>0</v>
      </c>
      <c r="M270" s="130">
        <f t="shared" si="107"/>
        <v>0</v>
      </c>
      <c r="N270" s="131">
        <f t="shared" si="107"/>
        <v>0</v>
      </c>
      <c r="O270" s="294">
        <f t="shared" si="107"/>
        <v>0</v>
      </c>
      <c r="P270" s="348"/>
    </row>
    <row r="271" spans="1:16" ht="24" hidden="1" x14ac:dyDescent="0.25">
      <c r="A271" s="565">
        <v>7210</v>
      </c>
      <c r="B271" s="52" t="s">
        <v>248</v>
      </c>
      <c r="C271" s="53">
        <f t="shared" si="95"/>
        <v>0</v>
      </c>
      <c r="D271" s="230"/>
      <c r="E271" s="55"/>
      <c r="F271" s="287">
        <f>D271+E271</f>
        <v>0</v>
      </c>
      <c r="G271" s="230"/>
      <c r="H271" s="262"/>
      <c r="I271" s="120">
        <f>G271+H271</f>
        <v>0</v>
      </c>
      <c r="J271" s="262"/>
      <c r="K271" s="55"/>
      <c r="L271" s="140">
        <f>J271+K271</f>
        <v>0</v>
      </c>
      <c r="M271" s="324"/>
      <c r="N271" s="55"/>
      <c r="O271" s="120">
        <f>M271+N271</f>
        <v>0</v>
      </c>
      <c r="P271" s="110"/>
    </row>
    <row r="272" spans="1:16" ht="36" hidden="1" x14ac:dyDescent="0.25">
      <c r="A272" s="112">
        <v>7220</v>
      </c>
      <c r="B272" s="57" t="s">
        <v>249</v>
      </c>
      <c r="C272" s="58">
        <f t="shared" si="95"/>
        <v>0</v>
      </c>
      <c r="D272" s="232">
        <f t="shared" ref="D272:O272" si="108">SUM(D273:D274)</f>
        <v>0</v>
      </c>
      <c r="E272" s="113">
        <f t="shared" si="108"/>
        <v>0</v>
      </c>
      <c r="F272" s="147">
        <f t="shared" si="108"/>
        <v>0</v>
      </c>
      <c r="G272" s="232">
        <f t="shared" si="108"/>
        <v>0</v>
      </c>
      <c r="H272" s="121">
        <f t="shared" si="108"/>
        <v>0</v>
      </c>
      <c r="I272" s="114">
        <f t="shared" si="108"/>
        <v>0</v>
      </c>
      <c r="J272" s="121">
        <f t="shared" si="108"/>
        <v>0</v>
      </c>
      <c r="K272" s="113">
        <f t="shared" si="108"/>
        <v>0</v>
      </c>
      <c r="L272" s="136">
        <f t="shared" si="108"/>
        <v>0</v>
      </c>
      <c r="M272" s="58">
        <f t="shared" si="108"/>
        <v>0</v>
      </c>
      <c r="N272" s="113">
        <f t="shared" si="108"/>
        <v>0</v>
      </c>
      <c r="O272" s="114">
        <f t="shared" si="108"/>
        <v>0</v>
      </c>
      <c r="P272" s="111"/>
    </row>
    <row r="273" spans="1:16" ht="36" hidden="1" x14ac:dyDescent="0.25">
      <c r="A273" s="38">
        <v>7221</v>
      </c>
      <c r="B273" s="57" t="s">
        <v>250</v>
      </c>
      <c r="C273" s="58">
        <f t="shared" si="95"/>
        <v>0</v>
      </c>
      <c r="D273" s="231"/>
      <c r="E273" s="60"/>
      <c r="F273" s="147">
        <f>D273+E273</f>
        <v>0</v>
      </c>
      <c r="G273" s="231"/>
      <c r="H273" s="263"/>
      <c r="I273" s="114">
        <f>G273+H273</f>
        <v>0</v>
      </c>
      <c r="J273" s="263"/>
      <c r="K273" s="60"/>
      <c r="L273" s="136">
        <f>J273+K273</f>
        <v>0</v>
      </c>
      <c r="M273" s="325"/>
      <c r="N273" s="60"/>
      <c r="O273" s="114">
        <f>M273+N273</f>
        <v>0</v>
      </c>
      <c r="P273" s="111"/>
    </row>
    <row r="274" spans="1:16" ht="36" hidden="1" x14ac:dyDescent="0.25">
      <c r="A274" s="38">
        <v>7222</v>
      </c>
      <c r="B274" s="57" t="s">
        <v>251</v>
      </c>
      <c r="C274" s="58">
        <f t="shared" si="95"/>
        <v>0</v>
      </c>
      <c r="D274" s="231"/>
      <c r="E274" s="60"/>
      <c r="F274" s="147">
        <f>D274+E274</f>
        <v>0</v>
      </c>
      <c r="G274" s="231"/>
      <c r="H274" s="263"/>
      <c r="I274" s="114">
        <f>G274+H274</f>
        <v>0</v>
      </c>
      <c r="J274" s="263"/>
      <c r="K274" s="60"/>
      <c r="L274" s="136">
        <f>J274+K274</f>
        <v>0</v>
      </c>
      <c r="M274" s="325"/>
      <c r="N274" s="60"/>
      <c r="O274" s="114">
        <f>M274+N274</f>
        <v>0</v>
      </c>
      <c r="P274" s="111"/>
    </row>
    <row r="275" spans="1:16" ht="24" hidden="1" x14ac:dyDescent="0.25">
      <c r="A275" s="112">
        <v>7230</v>
      </c>
      <c r="B275" s="57" t="s">
        <v>292</v>
      </c>
      <c r="C275" s="58">
        <f t="shared" si="95"/>
        <v>0</v>
      </c>
      <c r="D275" s="231"/>
      <c r="E275" s="60"/>
      <c r="F275" s="147">
        <f>D275+E275</f>
        <v>0</v>
      </c>
      <c r="G275" s="231"/>
      <c r="H275" s="263"/>
      <c r="I275" s="114">
        <f>G275+H275</f>
        <v>0</v>
      </c>
      <c r="J275" s="263"/>
      <c r="K275" s="60"/>
      <c r="L275" s="136">
        <f>J275+K275</f>
        <v>0</v>
      </c>
      <c r="M275" s="325"/>
      <c r="N275" s="60"/>
      <c r="O275" s="114">
        <f>M275+N275</f>
        <v>0</v>
      </c>
      <c r="P275" s="111"/>
    </row>
    <row r="276" spans="1:16" ht="24" hidden="1" x14ac:dyDescent="0.25">
      <c r="A276" s="112">
        <v>7240</v>
      </c>
      <c r="B276" s="57" t="s">
        <v>252</v>
      </c>
      <c r="C276" s="58">
        <f t="shared" si="95"/>
        <v>0</v>
      </c>
      <c r="D276" s="232">
        <f t="shared" ref="D276:O276" si="109">SUM(D277:D279)</f>
        <v>0</v>
      </c>
      <c r="E276" s="113">
        <f t="shared" si="109"/>
        <v>0</v>
      </c>
      <c r="F276" s="147">
        <f t="shared" si="109"/>
        <v>0</v>
      </c>
      <c r="G276" s="232">
        <f t="shared" si="109"/>
        <v>0</v>
      </c>
      <c r="H276" s="121">
        <f t="shared" si="109"/>
        <v>0</v>
      </c>
      <c r="I276" s="114">
        <f t="shared" si="109"/>
        <v>0</v>
      </c>
      <c r="J276" s="121">
        <f t="shared" si="109"/>
        <v>0</v>
      </c>
      <c r="K276" s="113">
        <f t="shared" si="109"/>
        <v>0</v>
      </c>
      <c r="L276" s="136">
        <f t="shared" si="109"/>
        <v>0</v>
      </c>
      <c r="M276" s="58">
        <f t="shared" si="109"/>
        <v>0</v>
      </c>
      <c r="N276" s="113">
        <f t="shared" si="109"/>
        <v>0</v>
      </c>
      <c r="O276" s="114">
        <f t="shared" si="109"/>
        <v>0</v>
      </c>
      <c r="P276" s="111"/>
    </row>
    <row r="277" spans="1:16" ht="48" hidden="1" x14ac:dyDescent="0.25">
      <c r="A277" s="38">
        <v>7245</v>
      </c>
      <c r="B277" s="57" t="s">
        <v>253</v>
      </c>
      <c r="C277" s="58">
        <f t="shared" si="95"/>
        <v>0</v>
      </c>
      <c r="D277" s="231"/>
      <c r="E277" s="60"/>
      <c r="F277" s="147">
        <f>D277+E277</f>
        <v>0</v>
      </c>
      <c r="G277" s="231"/>
      <c r="H277" s="263"/>
      <c r="I277" s="114">
        <f>G277+H277</f>
        <v>0</v>
      </c>
      <c r="J277" s="263"/>
      <c r="K277" s="60"/>
      <c r="L277" s="136">
        <f>J277+K277</f>
        <v>0</v>
      </c>
      <c r="M277" s="325"/>
      <c r="N277" s="60"/>
      <c r="O277" s="114">
        <f>M277+N277</f>
        <v>0</v>
      </c>
      <c r="P277" s="111"/>
    </row>
    <row r="278" spans="1:16" ht="84.75" hidden="1" customHeight="1" x14ac:dyDescent="0.25">
      <c r="A278" s="38">
        <v>7246</v>
      </c>
      <c r="B278" s="57" t="s">
        <v>254</v>
      </c>
      <c r="C278" s="58">
        <f t="shared" si="95"/>
        <v>0</v>
      </c>
      <c r="D278" s="231"/>
      <c r="E278" s="60"/>
      <c r="F278" s="147">
        <f>D278+E278</f>
        <v>0</v>
      </c>
      <c r="G278" s="231"/>
      <c r="H278" s="263"/>
      <c r="I278" s="114">
        <f>G278+H278</f>
        <v>0</v>
      </c>
      <c r="J278" s="263"/>
      <c r="K278" s="60"/>
      <c r="L278" s="136">
        <f>J278+K278</f>
        <v>0</v>
      </c>
      <c r="M278" s="325"/>
      <c r="N278" s="60"/>
      <c r="O278" s="114">
        <f>M278+N278</f>
        <v>0</v>
      </c>
      <c r="P278" s="111"/>
    </row>
    <row r="279" spans="1:16" ht="36" hidden="1" x14ac:dyDescent="0.25">
      <c r="A279" s="38">
        <v>7247</v>
      </c>
      <c r="B279" s="57" t="s">
        <v>309</v>
      </c>
      <c r="C279" s="58">
        <f t="shared" si="95"/>
        <v>0</v>
      </c>
      <c r="D279" s="231"/>
      <c r="E279" s="60"/>
      <c r="F279" s="147">
        <f>D279+E279</f>
        <v>0</v>
      </c>
      <c r="G279" s="231"/>
      <c r="H279" s="263"/>
      <c r="I279" s="114">
        <f>G279+H279</f>
        <v>0</v>
      </c>
      <c r="J279" s="263"/>
      <c r="K279" s="60"/>
      <c r="L279" s="136">
        <f>J279+K279</f>
        <v>0</v>
      </c>
      <c r="M279" s="325"/>
      <c r="N279" s="60"/>
      <c r="O279" s="114">
        <f>M279+N279</f>
        <v>0</v>
      </c>
      <c r="P279" s="111"/>
    </row>
    <row r="280" spans="1:16" ht="24" hidden="1" x14ac:dyDescent="0.25">
      <c r="A280" s="565">
        <v>7260</v>
      </c>
      <c r="B280" s="52" t="s">
        <v>255</v>
      </c>
      <c r="C280" s="53">
        <f t="shared" si="95"/>
        <v>0</v>
      </c>
      <c r="D280" s="230"/>
      <c r="E280" s="55"/>
      <c r="F280" s="287">
        <f>D280+E280</f>
        <v>0</v>
      </c>
      <c r="G280" s="230"/>
      <c r="H280" s="262"/>
      <c r="I280" s="120">
        <f>G280+H280</f>
        <v>0</v>
      </c>
      <c r="J280" s="262"/>
      <c r="K280" s="55"/>
      <c r="L280" s="140">
        <f>J280+K280</f>
        <v>0</v>
      </c>
      <c r="M280" s="324"/>
      <c r="N280" s="55"/>
      <c r="O280" s="120">
        <f>M280+N280</f>
        <v>0</v>
      </c>
      <c r="P280" s="110"/>
    </row>
    <row r="281" spans="1:16" hidden="1" x14ac:dyDescent="0.25">
      <c r="A281" s="73">
        <v>7700</v>
      </c>
      <c r="B281" s="165" t="s">
        <v>284</v>
      </c>
      <c r="C281" s="166">
        <f t="shared" si="95"/>
        <v>0</v>
      </c>
      <c r="D281" s="239">
        <f t="shared" ref="D281:O281" si="110">D282</f>
        <v>0</v>
      </c>
      <c r="E281" s="167">
        <f t="shared" si="110"/>
        <v>0</v>
      </c>
      <c r="F281" s="290">
        <f t="shared" si="110"/>
        <v>0</v>
      </c>
      <c r="G281" s="239">
        <f t="shared" si="110"/>
        <v>0</v>
      </c>
      <c r="H281" s="270">
        <f t="shared" si="110"/>
        <v>0</v>
      </c>
      <c r="I281" s="168">
        <f t="shared" si="110"/>
        <v>0</v>
      </c>
      <c r="J281" s="270">
        <f t="shared" si="110"/>
        <v>0</v>
      </c>
      <c r="K281" s="167">
        <f t="shared" si="110"/>
        <v>0</v>
      </c>
      <c r="L281" s="202">
        <f t="shared" si="110"/>
        <v>0</v>
      </c>
      <c r="M281" s="166">
        <f t="shared" si="110"/>
        <v>0</v>
      </c>
      <c r="N281" s="167">
        <f t="shared" si="110"/>
        <v>0</v>
      </c>
      <c r="O281" s="168">
        <f t="shared" si="110"/>
        <v>0</v>
      </c>
      <c r="P281" s="349"/>
    </row>
    <row r="282" spans="1:16" hidden="1" x14ac:dyDescent="0.25">
      <c r="A282" s="107">
        <v>7720</v>
      </c>
      <c r="B282" s="52" t="s">
        <v>285</v>
      </c>
      <c r="C282" s="64">
        <f t="shared" si="95"/>
        <v>0</v>
      </c>
      <c r="D282" s="240"/>
      <c r="E282" s="66"/>
      <c r="F282" s="145">
        <f>D282+E282</f>
        <v>0</v>
      </c>
      <c r="G282" s="240"/>
      <c r="H282" s="271"/>
      <c r="I282" s="309">
        <f>G282+H282</f>
        <v>0</v>
      </c>
      <c r="J282" s="271"/>
      <c r="K282" s="66"/>
      <c r="L282" s="201">
        <f>J282+K282</f>
        <v>0</v>
      </c>
      <c r="M282" s="331"/>
      <c r="N282" s="66"/>
      <c r="O282" s="309">
        <f>M282+N282</f>
        <v>0</v>
      </c>
      <c r="P282" s="155"/>
    </row>
    <row r="283" spans="1:16" hidden="1" x14ac:dyDescent="0.25">
      <c r="A283" s="146"/>
      <c r="B283" s="57" t="s">
        <v>256</v>
      </c>
      <c r="C283" s="58">
        <f t="shared" si="95"/>
        <v>0</v>
      </c>
      <c r="D283" s="232">
        <f t="shared" ref="D283:O283" si="111">SUM(D284:D285)</f>
        <v>0</v>
      </c>
      <c r="E283" s="113">
        <f t="shared" si="111"/>
        <v>0</v>
      </c>
      <c r="F283" s="147">
        <f t="shared" si="111"/>
        <v>0</v>
      </c>
      <c r="G283" s="232">
        <f t="shared" si="111"/>
        <v>0</v>
      </c>
      <c r="H283" s="121">
        <f t="shared" si="111"/>
        <v>0</v>
      </c>
      <c r="I283" s="114">
        <f t="shared" si="111"/>
        <v>0</v>
      </c>
      <c r="J283" s="121">
        <f t="shared" si="111"/>
        <v>0</v>
      </c>
      <c r="K283" s="113">
        <f t="shared" si="111"/>
        <v>0</v>
      </c>
      <c r="L283" s="136">
        <f t="shared" si="111"/>
        <v>0</v>
      </c>
      <c r="M283" s="58">
        <f t="shared" si="111"/>
        <v>0</v>
      </c>
      <c r="N283" s="113">
        <f t="shared" si="111"/>
        <v>0</v>
      </c>
      <c r="O283" s="114">
        <f t="shared" si="111"/>
        <v>0</v>
      </c>
      <c r="P283" s="111"/>
    </row>
    <row r="284" spans="1:16" hidden="1" x14ac:dyDescent="0.25">
      <c r="A284" s="146" t="s">
        <v>257</v>
      </c>
      <c r="B284" s="38" t="s">
        <v>258</v>
      </c>
      <c r="C284" s="58">
        <f t="shared" si="95"/>
        <v>0</v>
      </c>
      <c r="D284" s="231"/>
      <c r="E284" s="60"/>
      <c r="F284" s="147">
        <f>D284+E284</f>
        <v>0</v>
      </c>
      <c r="G284" s="231"/>
      <c r="H284" s="263"/>
      <c r="I284" s="114">
        <f>G284+H284</f>
        <v>0</v>
      </c>
      <c r="J284" s="263"/>
      <c r="K284" s="60"/>
      <c r="L284" s="136">
        <f>J284+K284</f>
        <v>0</v>
      </c>
      <c r="M284" s="325"/>
      <c r="N284" s="60"/>
      <c r="O284" s="114">
        <f>M284+N284</f>
        <v>0</v>
      </c>
      <c r="P284" s="111"/>
    </row>
    <row r="285" spans="1:16" ht="24" hidden="1" x14ac:dyDescent="0.25">
      <c r="A285" s="146" t="s">
        <v>259</v>
      </c>
      <c r="B285" s="153" t="s">
        <v>260</v>
      </c>
      <c r="C285" s="53">
        <f t="shared" si="95"/>
        <v>0</v>
      </c>
      <c r="D285" s="230"/>
      <c r="E285" s="55"/>
      <c r="F285" s="287">
        <f>D285+E285</f>
        <v>0</v>
      </c>
      <c r="G285" s="230"/>
      <c r="H285" s="262"/>
      <c r="I285" s="120">
        <f>G285+H285</f>
        <v>0</v>
      </c>
      <c r="J285" s="262"/>
      <c r="K285" s="55"/>
      <c r="L285" s="140">
        <f>J285+K285</f>
        <v>0</v>
      </c>
      <c r="M285" s="324"/>
      <c r="N285" s="55"/>
      <c r="O285" s="120">
        <f>M285+N285</f>
        <v>0</v>
      </c>
      <c r="P285" s="110"/>
    </row>
    <row r="286" spans="1:16" ht="12.75" thickBot="1" x14ac:dyDescent="0.3">
      <c r="A286" s="174"/>
      <c r="B286" s="174" t="s">
        <v>261</v>
      </c>
      <c r="C286" s="542">
        <f t="shared" si="95"/>
        <v>41572</v>
      </c>
      <c r="D286" s="241">
        <f t="shared" ref="D286:O286" si="112">SUM(D283,D269,D230,D195,D187,D173,D75,D53)</f>
        <v>41572</v>
      </c>
      <c r="E286" s="175">
        <f t="shared" si="112"/>
        <v>0</v>
      </c>
      <c r="F286" s="669">
        <f t="shared" si="112"/>
        <v>41572</v>
      </c>
      <c r="G286" s="241">
        <f t="shared" si="112"/>
        <v>0</v>
      </c>
      <c r="H286" s="176">
        <f t="shared" si="112"/>
        <v>0</v>
      </c>
      <c r="I286" s="296">
        <f t="shared" si="112"/>
        <v>0</v>
      </c>
      <c r="J286" s="176">
        <f t="shared" si="112"/>
        <v>0</v>
      </c>
      <c r="K286" s="175">
        <f t="shared" si="112"/>
        <v>0</v>
      </c>
      <c r="L286" s="669">
        <f t="shared" si="112"/>
        <v>0</v>
      </c>
      <c r="M286" s="313">
        <f t="shared" si="112"/>
        <v>0</v>
      </c>
      <c r="N286" s="175">
        <f t="shared" si="112"/>
        <v>0</v>
      </c>
      <c r="O286" s="296">
        <f t="shared" si="112"/>
        <v>0</v>
      </c>
      <c r="P286" s="352"/>
    </row>
    <row r="287" spans="1:16" s="21" customFormat="1" ht="13.5" thickTop="1" thickBot="1" x14ac:dyDescent="0.3">
      <c r="A287" s="989" t="s">
        <v>262</v>
      </c>
      <c r="B287" s="990"/>
      <c r="C287" s="544">
        <f t="shared" si="95"/>
        <v>-1491</v>
      </c>
      <c r="D287" s="242">
        <f t="shared" ref="D287:I287" si="113">SUM(D24,D25,D41)-D51</f>
        <v>-1491</v>
      </c>
      <c r="E287" s="178">
        <f t="shared" si="113"/>
        <v>0</v>
      </c>
      <c r="F287" s="179">
        <f t="shared" si="113"/>
        <v>-1491</v>
      </c>
      <c r="G287" s="242">
        <f t="shared" si="113"/>
        <v>0</v>
      </c>
      <c r="H287" s="272">
        <f t="shared" si="113"/>
        <v>0</v>
      </c>
      <c r="I287" s="297">
        <f t="shared" si="113"/>
        <v>0</v>
      </c>
      <c r="J287" s="272">
        <f>(J26+J43)-J51</f>
        <v>0</v>
      </c>
      <c r="K287" s="178">
        <f>(K26+K43)-K51</f>
        <v>0</v>
      </c>
      <c r="L287" s="179">
        <f>(L26+L43)-L51</f>
        <v>0</v>
      </c>
      <c r="M287" s="183">
        <f>M45-M51</f>
        <v>0</v>
      </c>
      <c r="N287" s="178">
        <f>N45-N51</f>
        <v>0</v>
      </c>
      <c r="O287" s="297">
        <f>O45-O51</f>
        <v>0</v>
      </c>
      <c r="P287" s="185"/>
    </row>
    <row r="288" spans="1:16" s="21" customFormat="1" ht="12.75" thickTop="1" x14ac:dyDescent="0.25">
      <c r="A288" s="991" t="s">
        <v>263</v>
      </c>
      <c r="B288" s="992"/>
      <c r="C288" s="546">
        <f t="shared" si="95"/>
        <v>1491</v>
      </c>
      <c r="D288" s="243">
        <f t="shared" ref="D288:O288" si="114">SUM(D289,D290)-D297+D298</f>
        <v>1491</v>
      </c>
      <c r="E288" s="160">
        <f t="shared" si="114"/>
        <v>0</v>
      </c>
      <c r="F288" s="173">
        <f t="shared" si="114"/>
        <v>1491</v>
      </c>
      <c r="G288" s="243">
        <f t="shared" si="114"/>
        <v>0</v>
      </c>
      <c r="H288" s="273">
        <f t="shared" si="114"/>
        <v>0</v>
      </c>
      <c r="I288" s="161">
        <f t="shared" si="114"/>
        <v>0</v>
      </c>
      <c r="J288" s="273">
        <f t="shared" si="114"/>
        <v>0</v>
      </c>
      <c r="K288" s="160">
        <f t="shared" si="114"/>
        <v>0</v>
      </c>
      <c r="L288" s="173">
        <f t="shared" si="114"/>
        <v>0</v>
      </c>
      <c r="M288" s="163">
        <f t="shared" si="114"/>
        <v>0</v>
      </c>
      <c r="N288" s="160">
        <f t="shared" si="114"/>
        <v>0</v>
      </c>
      <c r="O288" s="161">
        <f t="shared" si="114"/>
        <v>0</v>
      </c>
      <c r="P288" s="353"/>
    </row>
    <row r="289" spans="1:16" s="21" customFormat="1" ht="12.75" thickBot="1" x14ac:dyDescent="0.3">
      <c r="A289" s="88" t="s">
        <v>264</v>
      </c>
      <c r="B289" s="88" t="s">
        <v>265</v>
      </c>
      <c r="C289" s="516">
        <f t="shared" si="95"/>
        <v>1491</v>
      </c>
      <c r="D289" s="225">
        <f t="shared" ref="D289:O289" si="115">D21-D283</f>
        <v>1491</v>
      </c>
      <c r="E289" s="90">
        <f t="shared" si="115"/>
        <v>0</v>
      </c>
      <c r="F289" s="283">
        <f t="shared" si="115"/>
        <v>1491</v>
      </c>
      <c r="G289" s="225">
        <f t="shared" si="115"/>
        <v>0</v>
      </c>
      <c r="H289" s="258">
        <f t="shared" si="115"/>
        <v>0</v>
      </c>
      <c r="I289" s="91">
        <f t="shared" si="115"/>
        <v>0</v>
      </c>
      <c r="J289" s="258">
        <f t="shared" si="115"/>
        <v>0</v>
      </c>
      <c r="K289" s="90">
        <f t="shared" si="115"/>
        <v>0</v>
      </c>
      <c r="L289" s="283">
        <f t="shared" si="115"/>
        <v>0</v>
      </c>
      <c r="M289" s="89">
        <f t="shared" si="115"/>
        <v>0</v>
      </c>
      <c r="N289" s="90">
        <f t="shared" si="115"/>
        <v>0</v>
      </c>
      <c r="O289" s="91">
        <f t="shared" si="115"/>
        <v>0</v>
      </c>
      <c r="P289" s="344"/>
    </row>
    <row r="290" spans="1:16" s="21" customFormat="1" ht="12.75" hidden="1" thickTop="1" x14ac:dyDescent="0.25">
      <c r="A290" s="180" t="s">
        <v>266</v>
      </c>
      <c r="B290" s="180" t="s">
        <v>267</v>
      </c>
      <c r="C290" s="163">
        <f t="shared" si="95"/>
        <v>0</v>
      </c>
      <c r="D290" s="243">
        <f t="shared" ref="D290:O290" si="116">SUM(D291,D293,D295)-SUM(D292,D294,D296)</f>
        <v>0</v>
      </c>
      <c r="E290" s="160">
        <f t="shared" si="116"/>
        <v>0</v>
      </c>
      <c r="F290" s="173">
        <f t="shared" si="116"/>
        <v>0</v>
      </c>
      <c r="G290" s="243">
        <f t="shared" si="116"/>
        <v>0</v>
      </c>
      <c r="H290" s="273">
        <f t="shared" si="116"/>
        <v>0</v>
      </c>
      <c r="I290" s="161">
        <f t="shared" si="116"/>
        <v>0</v>
      </c>
      <c r="J290" s="273">
        <f t="shared" si="116"/>
        <v>0</v>
      </c>
      <c r="K290" s="160">
        <f t="shared" si="116"/>
        <v>0</v>
      </c>
      <c r="L290" s="159">
        <f t="shared" si="116"/>
        <v>0</v>
      </c>
      <c r="M290" s="163">
        <f t="shared" si="116"/>
        <v>0</v>
      </c>
      <c r="N290" s="160">
        <f t="shared" si="116"/>
        <v>0</v>
      </c>
      <c r="O290" s="161">
        <f t="shared" si="116"/>
        <v>0</v>
      </c>
      <c r="P290" s="353"/>
    </row>
    <row r="291" spans="1:16" ht="12.75" hidden="1" thickTop="1" x14ac:dyDescent="0.25">
      <c r="A291" s="154" t="s">
        <v>268</v>
      </c>
      <c r="B291" s="83" t="s">
        <v>269</v>
      </c>
      <c r="C291" s="64">
        <f t="shared" si="95"/>
        <v>0</v>
      </c>
      <c r="D291" s="240"/>
      <c r="E291" s="66"/>
      <c r="F291" s="145">
        <f t="shared" ref="F291:F298" si="117">D291+E291</f>
        <v>0</v>
      </c>
      <c r="G291" s="240"/>
      <c r="H291" s="271"/>
      <c r="I291" s="309">
        <f t="shared" ref="I291:I298" si="118">G291+H291</f>
        <v>0</v>
      </c>
      <c r="J291" s="271"/>
      <c r="K291" s="66"/>
      <c r="L291" s="201">
        <f t="shared" ref="L291:L298" si="119">J291+K291</f>
        <v>0</v>
      </c>
      <c r="M291" s="331"/>
      <c r="N291" s="66"/>
      <c r="O291" s="309">
        <f t="shared" ref="O291:O298" si="120">M291+N291</f>
        <v>0</v>
      </c>
      <c r="P291" s="155"/>
    </row>
    <row r="292" spans="1:16" ht="24.75" hidden="1" thickTop="1" x14ac:dyDescent="0.25">
      <c r="A292" s="146" t="s">
        <v>270</v>
      </c>
      <c r="B292" s="37" t="s">
        <v>271</v>
      </c>
      <c r="C292" s="58">
        <f t="shared" si="95"/>
        <v>0</v>
      </c>
      <c r="D292" s="231"/>
      <c r="E292" s="60"/>
      <c r="F292" s="147">
        <f t="shared" si="117"/>
        <v>0</v>
      </c>
      <c r="G292" s="231"/>
      <c r="H292" s="263"/>
      <c r="I292" s="114">
        <f t="shared" si="118"/>
        <v>0</v>
      </c>
      <c r="J292" s="263"/>
      <c r="K292" s="60"/>
      <c r="L292" s="136">
        <f t="shared" si="119"/>
        <v>0</v>
      </c>
      <c r="M292" s="325"/>
      <c r="N292" s="60"/>
      <c r="O292" s="114">
        <f t="shared" si="120"/>
        <v>0</v>
      </c>
      <c r="P292" s="111"/>
    </row>
    <row r="293" spans="1:16" ht="12.75" hidden="1" thickTop="1" x14ac:dyDescent="0.25">
      <c r="A293" s="146" t="s">
        <v>272</v>
      </c>
      <c r="B293" s="37" t="s">
        <v>273</v>
      </c>
      <c r="C293" s="58">
        <f t="shared" si="95"/>
        <v>0</v>
      </c>
      <c r="D293" s="231"/>
      <c r="E293" s="60"/>
      <c r="F293" s="147">
        <f t="shared" si="117"/>
        <v>0</v>
      </c>
      <c r="G293" s="231"/>
      <c r="H293" s="263"/>
      <c r="I293" s="114">
        <f t="shared" si="118"/>
        <v>0</v>
      </c>
      <c r="J293" s="263"/>
      <c r="K293" s="60"/>
      <c r="L293" s="136">
        <f t="shared" si="119"/>
        <v>0</v>
      </c>
      <c r="M293" s="325"/>
      <c r="N293" s="60"/>
      <c r="O293" s="114">
        <f t="shared" si="120"/>
        <v>0</v>
      </c>
      <c r="P293" s="111"/>
    </row>
    <row r="294" spans="1:16" ht="24.75" hidden="1" thickTop="1" x14ac:dyDescent="0.25">
      <c r="A294" s="146" t="s">
        <v>274</v>
      </c>
      <c r="B294" s="37" t="s">
        <v>275</v>
      </c>
      <c r="C294" s="58">
        <f t="shared" si="95"/>
        <v>0</v>
      </c>
      <c r="D294" s="231"/>
      <c r="E294" s="60"/>
      <c r="F294" s="147">
        <f t="shared" si="117"/>
        <v>0</v>
      </c>
      <c r="G294" s="231"/>
      <c r="H294" s="263"/>
      <c r="I294" s="114">
        <f t="shared" si="118"/>
        <v>0</v>
      </c>
      <c r="J294" s="263"/>
      <c r="K294" s="60"/>
      <c r="L294" s="136">
        <f t="shared" si="119"/>
        <v>0</v>
      </c>
      <c r="M294" s="325"/>
      <c r="N294" s="60"/>
      <c r="O294" s="114">
        <f t="shared" si="120"/>
        <v>0</v>
      </c>
      <c r="P294" s="111"/>
    </row>
    <row r="295" spans="1:16" ht="12.75" hidden="1" thickTop="1" x14ac:dyDescent="0.25">
      <c r="A295" s="146" t="s">
        <v>276</v>
      </c>
      <c r="B295" s="37" t="s">
        <v>277</v>
      </c>
      <c r="C295" s="58">
        <f t="shared" si="95"/>
        <v>0</v>
      </c>
      <c r="D295" s="231"/>
      <c r="E295" s="60"/>
      <c r="F295" s="147">
        <f t="shared" si="117"/>
        <v>0</v>
      </c>
      <c r="G295" s="231"/>
      <c r="H295" s="263"/>
      <c r="I295" s="114">
        <f t="shared" si="118"/>
        <v>0</v>
      </c>
      <c r="J295" s="263"/>
      <c r="K295" s="60"/>
      <c r="L295" s="136">
        <f t="shared" si="119"/>
        <v>0</v>
      </c>
      <c r="M295" s="325"/>
      <c r="N295" s="60"/>
      <c r="O295" s="114">
        <f t="shared" si="120"/>
        <v>0</v>
      </c>
      <c r="P295" s="111"/>
    </row>
    <row r="296" spans="1:16" ht="24.75" hidden="1" thickTop="1" x14ac:dyDescent="0.25">
      <c r="A296" s="156" t="s">
        <v>278</v>
      </c>
      <c r="B296" s="157" t="s">
        <v>279</v>
      </c>
      <c r="C296" s="127">
        <f t="shared" si="95"/>
        <v>0</v>
      </c>
      <c r="D296" s="236"/>
      <c r="E296" s="129"/>
      <c r="F296" s="142">
        <f t="shared" si="117"/>
        <v>0</v>
      </c>
      <c r="G296" s="236"/>
      <c r="H296" s="267"/>
      <c r="I296" s="310">
        <f t="shared" si="118"/>
        <v>0</v>
      </c>
      <c r="J296" s="267"/>
      <c r="K296" s="129"/>
      <c r="L296" s="141">
        <f t="shared" si="119"/>
        <v>0</v>
      </c>
      <c r="M296" s="328"/>
      <c r="N296" s="129"/>
      <c r="O296" s="310">
        <f t="shared" si="120"/>
        <v>0</v>
      </c>
      <c r="P296" s="158"/>
    </row>
    <row r="297" spans="1:16" s="21" customFormat="1" ht="13.5" hidden="1" thickTop="1" thickBot="1" x14ac:dyDescent="0.3">
      <c r="A297" s="182" t="s">
        <v>280</v>
      </c>
      <c r="B297" s="182" t="s">
        <v>281</v>
      </c>
      <c r="C297" s="183">
        <f t="shared" si="95"/>
        <v>0</v>
      </c>
      <c r="D297" s="244"/>
      <c r="E297" s="184"/>
      <c r="F297" s="179">
        <f t="shared" si="117"/>
        <v>0</v>
      </c>
      <c r="G297" s="244"/>
      <c r="H297" s="274"/>
      <c r="I297" s="297">
        <f t="shared" si="118"/>
        <v>0</v>
      </c>
      <c r="J297" s="274"/>
      <c r="K297" s="184"/>
      <c r="L297" s="177">
        <f t="shared" si="119"/>
        <v>0</v>
      </c>
      <c r="M297" s="332"/>
      <c r="N297" s="184"/>
      <c r="O297" s="297">
        <f t="shared" si="120"/>
        <v>0</v>
      </c>
      <c r="P297" s="185"/>
    </row>
    <row r="298" spans="1:16" s="21" customFormat="1" ht="48.75" hidden="1" thickTop="1" x14ac:dyDescent="0.25">
      <c r="A298" s="180" t="s">
        <v>282</v>
      </c>
      <c r="B298" s="162" t="s">
        <v>283</v>
      </c>
      <c r="C298" s="163">
        <f t="shared" si="95"/>
        <v>0</v>
      </c>
      <c r="D298" s="235"/>
      <c r="E298" s="122"/>
      <c r="F298" s="285">
        <f t="shared" si="117"/>
        <v>0</v>
      </c>
      <c r="G298" s="235"/>
      <c r="H298" s="266"/>
      <c r="I298" s="117">
        <f t="shared" si="118"/>
        <v>0</v>
      </c>
      <c r="J298" s="266"/>
      <c r="K298" s="122"/>
      <c r="L298" s="126">
        <f t="shared" si="119"/>
        <v>0</v>
      </c>
      <c r="M298" s="327"/>
      <c r="N298" s="122"/>
      <c r="O298" s="117">
        <f t="shared" si="120"/>
        <v>0</v>
      </c>
      <c r="P298" s="123"/>
    </row>
    <row r="299" spans="1:16" ht="12.75" hidden="1" thickTop="1" x14ac:dyDescent="0.25">
      <c r="A299" s="670"/>
      <c r="B299" s="671"/>
      <c r="C299" s="671"/>
      <c r="D299" s="671"/>
      <c r="E299" s="671"/>
      <c r="F299" s="671"/>
      <c r="G299" s="671"/>
      <c r="H299" s="671"/>
      <c r="I299" s="671"/>
      <c r="J299" s="671"/>
      <c r="K299" s="671"/>
      <c r="L299" s="671"/>
      <c r="M299" s="671"/>
      <c r="N299" s="671"/>
      <c r="O299" s="671"/>
      <c r="P299" s="672"/>
    </row>
    <row r="300" spans="1:16" ht="12.75" hidden="1" thickTop="1" x14ac:dyDescent="0.25">
      <c r="A300" s="673"/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674"/>
    </row>
    <row r="301" spans="1:16" ht="12.75" hidden="1" thickTop="1" x14ac:dyDescent="0.25">
      <c r="A301" s="673"/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674"/>
    </row>
    <row r="302" spans="1:16" ht="12.75" hidden="1" thickTop="1" x14ac:dyDescent="0.25">
      <c r="A302" s="673"/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674"/>
    </row>
    <row r="303" spans="1:16" ht="12.75" hidden="1" customHeight="1" x14ac:dyDescent="0.25">
      <c r="A303" s="673"/>
      <c r="B303" s="675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674"/>
    </row>
    <row r="304" spans="1:16" ht="12.75" hidden="1" thickTop="1" x14ac:dyDescent="0.25">
      <c r="A304" s="673"/>
      <c r="B304" s="164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674"/>
    </row>
    <row r="305" spans="1:16" ht="12.75" hidden="1" thickTop="1" x14ac:dyDescent="0.25">
      <c r="A305" s="673"/>
      <c r="B305" s="675"/>
      <c r="C305" s="164"/>
      <c r="D305" s="164"/>
      <c r="E305" s="164"/>
      <c r="F305" s="164"/>
      <c r="G305" s="164"/>
      <c r="H305" s="164"/>
      <c r="I305" s="164"/>
      <c r="J305" s="164"/>
      <c r="K305" s="164"/>
      <c r="L305" s="164"/>
      <c r="M305" s="164"/>
      <c r="N305" s="164"/>
      <c r="O305" s="164"/>
      <c r="P305" s="674"/>
    </row>
    <row r="306" spans="1:16" ht="12.75" hidden="1" thickTop="1" x14ac:dyDescent="0.25">
      <c r="A306" s="673"/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674"/>
    </row>
    <row r="307" spans="1:16" ht="12.75" hidden="1" thickTop="1" x14ac:dyDescent="0.25">
      <c r="A307" s="676"/>
      <c r="B307" s="677"/>
      <c r="C307" s="677"/>
      <c r="D307" s="677"/>
      <c r="E307" s="677"/>
      <c r="F307" s="677"/>
      <c r="G307" s="677"/>
      <c r="H307" s="677"/>
      <c r="I307" s="677"/>
      <c r="J307" s="677"/>
      <c r="K307" s="677"/>
      <c r="L307" s="677"/>
      <c r="M307" s="677"/>
      <c r="N307" s="677"/>
      <c r="O307" s="677"/>
      <c r="P307" s="678"/>
    </row>
    <row r="308" spans="1:16" ht="12.75" thickTop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1:1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1:1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1:1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1:1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1:1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1:1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1:1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</sheetData>
  <sheetProtection algorithmName="SHA-512" hashValue="cHp2g0Yra8FQ2emq5lUrbeRF7lIr58E0MCj67MdPDUoNteRwyAN1TKqRyGSjXW2VIn4j3VZFUutQpQdrKg+YPw==" saltValue="GdsKx8lrcEn5OXJhbuF5jA==" spinCount="100000" sheet="1" objects="1" scenarios="1" formatCells="0" formatColumns="0" formatRows="0"/>
  <autoFilter ref="A18:P298">
    <filterColumn colId="2">
      <filters>
        <filter val="1 416"/>
        <filter val="1 491"/>
        <filter val="-1 491"/>
        <filter val="11 206"/>
        <filter val="2 175"/>
        <filter val="2 639"/>
        <filter val="30 366"/>
        <filter val="35 414"/>
        <filter val="4 667"/>
        <filter val="41 572"/>
        <filter val="464"/>
        <filter val="483"/>
        <filter val="7 151"/>
        <filter val="8 567"/>
        <filter val="933"/>
      </filters>
    </filterColumn>
  </autoFilter>
  <mergeCells count="32">
    <mergeCell ref="A287:B287"/>
    <mergeCell ref="A288:B288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35.pielikums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T316"/>
  <sheetViews>
    <sheetView view="pageLayout" zoomScaleNormal="100" workbookViewId="0">
      <selection activeCell="S7" sqref="S7"/>
    </sheetView>
  </sheetViews>
  <sheetFormatPr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164"/>
      <c r="O1" s="369" t="s">
        <v>531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532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 t="s">
        <v>533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534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535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26.25" customHeight="1" x14ac:dyDescent="0.25">
      <c r="A7" s="2" t="s">
        <v>4</v>
      </c>
      <c r="B7" s="3"/>
      <c r="C7" s="956" t="s">
        <v>536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25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 t="s">
        <v>537</v>
      </c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 t="s">
        <v>538</v>
      </c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/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 t="s">
        <v>539</v>
      </c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98" t="s">
        <v>13</v>
      </c>
      <c r="D16" s="972" t="s">
        <v>311</v>
      </c>
      <c r="E16" s="1000" t="s">
        <v>312</v>
      </c>
      <c r="F16" s="970" t="s">
        <v>14</v>
      </c>
      <c r="G16" s="978" t="s">
        <v>313</v>
      </c>
      <c r="H16" s="1008" t="s">
        <v>319</v>
      </c>
      <c r="I16" s="1005" t="s">
        <v>308</v>
      </c>
      <c r="J16" s="994" t="s">
        <v>314</v>
      </c>
      <c r="K16" s="1006" t="s">
        <v>317</v>
      </c>
      <c r="L16" s="1009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20" s="11" customFormat="1" ht="71.25" customHeight="1" thickBot="1" x14ac:dyDescent="0.3">
      <c r="A17" s="964"/>
      <c r="B17" s="966"/>
      <c r="C17" s="999"/>
      <c r="D17" s="973"/>
      <c r="E17" s="1001"/>
      <c r="F17" s="971"/>
      <c r="G17" s="978"/>
      <c r="H17" s="1008"/>
      <c r="I17" s="1005"/>
      <c r="J17" s="995"/>
      <c r="K17" s="1007"/>
      <c r="L17" s="1010"/>
      <c r="M17" s="987"/>
      <c r="N17" s="975"/>
      <c r="O17" s="981"/>
      <c r="P17" s="983"/>
    </row>
    <row r="18" spans="1:20" s="11" customFormat="1" ht="9.75" customHeight="1" thickTop="1" x14ac:dyDescent="0.25">
      <c r="A18" s="12" t="s">
        <v>17</v>
      </c>
      <c r="B18" s="12">
        <v>2</v>
      </c>
      <c r="C18" s="13">
        <v>3</v>
      </c>
      <c r="D18" s="210">
        <v>4</v>
      </c>
      <c r="E18" s="477">
        <v>5</v>
      </c>
      <c r="F18" s="12">
        <v>6</v>
      </c>
      <c r="G18" s="210">
        <v>7</v>
      </c>
      <c r="H18" s="196">
        <v>8</v>
      </c>
      <c r="I18" s="12">
        <v>9</v>
      </c>
      <c r="J18" s="245">
        <v>10</v>
      </c>
      <c r="K18" s="477">
        <v>11</v>
      </c>
      <c r="L18" s="12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20" s="21" customFormat="1" x14ac:dyDescent="0.25">
      <c r="A19" s="16"/>
      <c r="B19" s="17" t="s">
        <v>18</v>
      </c>
      <c r="C19" s="18"/>
      <c r="D19" s="211"/>
      <c r="E19" s="478"/>
      <c r="F19" s="97"/>
      <c r="G19" s="211"/>
      <c r="H19" s="553"/>
      <c r="I19" s="97"/>
      <c r="J19" s="246"/>
      <c r="K19" s="478"/>
      <c r="L19" s="97"/>
      <c r="M19" s="314"/>
      <c r="N19" s="19"/>
      <c r="O19" s="355"/>
      <c r="P19" s="20"/>
    </row>
    <row r="20" spans="1:20" s="21" customFormat="1" ht="12.75" thickBot="1" x14ac:dyDescent="0.3">
      <c r="A20" s="22"/>
      <c r="B20" s="23" t="s">
        <v>19</v>
      </c>
      <c r="C20" s="24">
        <f>F20+I20+L20+O20</f>
        <v>974520</v>
      </c>
      <c r="D20" s="212">
        <f>SUM(D21,D24,D25,D41,D43)</f>
        <v>946011</v>
      </c>
      <c r="E20" s="479">
        <f t="shared" ref="E20:F20" si="0">SUM(E21,E24,E25,E41,E43)</f>
        <v>0</v>
      </c>
      <c r="F20" s="480">
        <f t="shared" si="0"/>
        <v>946011</v>
      </c>
      <c r="G20" s="212">
        <f>SUM(G21,G24,G43)</f>
        <v>9618</v>
      </c>
      <c r="H20" s="197">
        <f t="shared" ref="H20:I20" si="1">SUM(H21,H24,H43)</f>
        <v>0</v>
      </c>
      <c r="I20" s="480">
        <f t="shared" si="1"/>
        <v>9618</v>
      </c>
      <c r="J20" s="247">
        <f>SUM(J21,J26,J43)</f>
        <v>18891</v>
      </c>
      <c r="K20" s="479">
        <f t="shared" ref="K20:L20" si="2">SUM(K21,K26,K43)</f>
        <v>0</v>
      </c>
      <c r="L20" s="480">
        <f t="shared" si="2"/>
        <v>18891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  <c r="R20" s="206"/>
      <c r="S20" s="206"/>
      <c r="T20" s="206"/>
    </row>
    <row r="21" spans="1:20" ht="12.75" thickTop="1" x14ac:dyDescent="0.25">
      <c r="A21" s="27"/>
      <c r="B21" s="28" t="s">
        <v>20</v>
      </c>
      <c r="C21" s="29">
        <f t="shared" ref="C21:C84" si="4">F21+I21+L21+O21</f>
        <v>1190</v>
      </c>
      <c r="D21" s="213">
        <f>SUM(D22:D23)</f>
        <v>0</v>
      </c>
      <c r="E21" s="481">
        <f t="shared" ref="E21" si="5">SUM(E22:E23)</f>
        <v>0</v>
      </c>
      <c r="F21" s="482">
        <f>SUM(F22:F23)</f>
        <v>0</v>
      </c>
      <c r="G21" s="213">
        <f>SUM(G22:G23)</f>
        <v>0</v>
      </c>
      <c r="H21" s="198">
        <f t="shared" ref="H21:I21" si="6">SUM(H22:H23)</f>
        <v>0</v>
      </c>
      <c r="I21" s="482">
        <f t="shared" si="6"/>
        <v>0</v>
      </c>
      <c r="J21" s="248">
        <f>SUM(J22:J23)</f>
        <v>1190</v>
      </c>
      <c r="K21" s="481">
        <f t="shared" ref="K21:L21" si="7">SUM(K22:K23)</f>
        <v>0</v>
      </c>
      <c r="L21" s="482">
        <f t="shared" si="7"/>
        <v>1190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  <c r="R21" s="206"/>
      <c r="S21" s="206"/>
      <c r="T21" s="206"/>
    </row>
    <row r="22" spans="1:20" hidden="1" x14ac:dyDescent="0.25">
      <c r="A22" s="32"/>
      <c r="B22" s="33" t="s">
        <v>21</v>
      </c>
      <c r="C22" s="34">
        <f t="shared" si="4"/>
        <v>0</v>
      </c>
      <c r="D22" s="214"/>
      <c r="E22" s="35"/>
      <c r="F22" s="354">
        <f>D22+E22</f>
        <v>0</v>
      </c>
      <c r="G22" s="214"/>
      <c r="H22" s="249"/>
      <c r="I22" s="356">
        <f>G22+H22</f>
        <v>0</v>
      </c>
      <c r="J22" s="249"/>
      <c r="K22" s="35"/>
      <c r="L22" s="199">
        <f>J22+K22</f>
        <v>0</v>
      </c>
      <c r="M22" s="315"/>
      <c r="N22" s="35"/>
      <c r="O22" s="356">
        <f>M22+N22</f>
        <v>0</v>
      </c>
      <c r="P22" s="36"/>
      <c r="R22" s="206"/>
      <c r="S22" s="206"/>
      <c r="T22" s="206"/>
    </row>
    <row r="23" spans="1:20" x14ac:dyDescent="0.25">
      <c r="A23" s="37"/>
      <c r="B23" s="38" t="s">
        <v>22</v>
      </c>
      <c r="C23" s="39">
        <f t="shared" si="4"/>
        <v>1190</v>
      </c>
      <c r="D23" s="215"/>
      <c r="E23" s="485"/>
      <c r="F23" s="486">
        <f>D23+E23</f>
        <v>0</v>
      </c>
      <c r="G23" s="215"/>
      <c r="H23" s="569"/>
      <c r="I23" s="563">
        <f>G23+H23</f>
        <v>0</v>
      </c>
      <c r="J23" s="250">
        <v>1190</v>
      </c>
      <c r="K23" s="485"/>
      <c r="L23" s="563">
        <f>J23+K23</f>
        <v>1190</v>
      </c>
      <c r="M23" s="367"/>
      <c r="N23" s="40"/>
      <c r="O23" s="308">
        <f>M23+N23</f>
        <v>0</v>
      </c>
      <c r="P23" s="572"/>
      <c r="R23" s="206"/>
      <c r="S23" s="206"/>
      <c r="T23" s="206"/>
    </row>
    <row r="24" spans="1:20" s="21" customFormat="1" ht="64.5" customHeight="1" thickBot="1" x14ac:dyDescent="0.3">
      <c r="A24" s="41">
        <v>19300</v>
      </c>
      <c r="B24" s="41" t="s">
        <v>304</v>
      </c>
      <c r="C24" s="42">
        <f>F24+I24</f>
        <v>955629</v>
      </c>
      <c r="D24" s="216">
        <v>946011</v>
      </c>
      <c r="E24" s="487"/>
      <c r="F24" s="488">
        <f>D24+E24</f>
        <v>946011</v>
      </c>
      <c r="G24" s="216">
        <v>9618</v>
      </c>
      <c r="H24" s="554"/>
      <c r="I24" s="488">
        <f>G24+H24</f>
        <v>9618</v>
      </c>
      <c r="J24" s="291" t="s">
        <v>23</v>
      </c>
      <c r="K24" s="555" t="s">
        <v>23</v>
      </c>
      <c r="L24" s="562" t="s">
        <v>23</v>
      </c>
      <c r="M24" s="316" t="s">
        <v>23</v>
      </c>
      <c r="N24" s="43" t="s">
        <v>23</v>
      </c>
      <c r="O24" s="44" t="s">
        <v>23</v>
      </c>
      <c r="P24" s="573"/>
      <c r="R24" s="206"/>
      <c r="S24" s="206"/>
      <c r="T24" s="206"/>
    </row>
    <row r="25" spans="1:20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7"/>
      <c r="F25" s="285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298" t="s">
        <v>23</v>
      </c>
      <c r="M25" s="317" t="s">
        <v>23</v>
      </c>
      <c r="N25" s="48" t="s">
        <v>23</v>
      </c>
      <c r="O25" s="49" t="s">
        <v>23</v>
      </c>
      <c r="P25" s="336"/>
      <c r="R25" s="206"/>
      <c r="S25" s="206"/>
      <c r="T25" s="206"/>
    </row>
    <row r="26" spans="1:20" s="21" customFormat="1" ht="36.75" thickTop="1" x14ac:dyDescent="0.25">
      <c r="A26" s="45">
        <v>21300</v>
      </c>
      <c r="B26" s="45" t="s">
        <v>305</v>
      </c>
      <c r="C26" s="46">
        <f>L26</f>
        <v>17701</v>
      </c>
      <c r="D26" s="218" t="s">
        <v>23</v>
      </c>
      <c r="E26" s="491" t="s">
        <v>23</v>
      </c>
      <c r="F26" s="492" t="s">
        <v>23</v>
      </c>
      <c r="G26" s="218" t="s">
        <v>23</v>
      </c>
      <c r="H26" s="298" t="s">
        <v>23</v>
      </c>
      <c r="I26" s="492" t="s">
        <v>23</v>
      </c>
      <c r="J26" s="106">
        <f>SUM(J27,J31,J33,J36)</f>
        <v>17701</v>
      </c>
      <c r="K26" s="523">
        <f t="shared" ref="K26:L26" si="9">SUM(K27,K31,K33,K36)</f>
        <v>0</v>
      </c>
      <c r="L26" s="490">
        <f t="shared" si="9"/>
        <v>17701</v>
      </c>
      <c r="M26" s="317" t="s">
        <v>23</v>
      </c>
      <c r="N26" s="48" t="s">
        <v>23</v>
      </c>
      <c r="O26" s="49" t="s">
        <v>23</v>
      </c>
      <c r="P26" s="574"/>
      <c r="R26" s="206"/>
      <c r="S26" s="206"/>
      <c r="T26" s="206"/>
    </row>
    <row r="27" spans="1:20" s="21" customFormat="1" ht="24" hidden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8" t="s">
        <v>23</v>
      </c>
      <c r="F27" s="276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26">
        <f t="shared" si="11"/>
        <v>0</v>
      </c>
      <c r="M27" s="317" t="s">
        <v>23</v>
      </c>
      <c r="N27" s="48" t="s">
        <v>23</v>
      </c>
      <c r="O27" s="49" t="s">
        <v>23</v>
      </c>
      <c r="P27" s="336"/>
      <c r="R27" s="206"/>
      <c r="S27" s="206"/>
      <c r="T27" s="206"/>
    </row>
    <row r="28" spans="1:20" hidden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54" t="s">
        <v>23</v>
      </c>
      <c r="F28" s="277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199">
        <f>J28+K28</f>
        <v>0</v>
      </c>
      <c r="M28" s="318" t="s">
        <v>23</v>
      </c>
      <c r="N28" s="54" t="s">
        <v>23</v>
      </c>
      <c r="O28" s="56" t="s">
        <v>23</v>
      </c>
      <c r="P28" s="337"/>
      <c r="R28" s="206"/>
      <c r="S28" s="206"/>
      <c r="T28" s="206"/>
    </row>
    <row r="29" spans="1:20" hidden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59" t="s">
        <v>23</v>
      </c>
      <c r="F29" s="278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200">
        <f>J29+K29</f>
        <v>0</v>
      </c>
      <c r="M29" s="319" t="s">
        <v>23</v>
      </c>
      <c r="N29" s="59" t="s">
        <v>23</v>
      </c>
      <c r="O29" s="61" t="s">
        <v>23</v>
      </c>
      <c r="P29" s="338"/>
      <c r="R29" s="206"/>
      <c r="S29" s="206"/>
      <c r="T29" s="206"/>
    </row>
    <row r="30" spans="1:20" ht="24" hidden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59" t="s">
        <v>23</v>
      </c>
      <c r="F30" s="278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200">
        <f>J30+K30</f>
        <v>0</v>
      </c>
      <c r="M30" s="319" t="s">
        <v>23</v>
      </c>
      <c r="N30" s="59" t="s">
        <v>23</v>
      </c>
      <c r="O30" s="61" t="s">
        <v>23</v>
      </c>
      <c r="P30" s="338"/>
      <c r="R30" s="206"/>
      <c r="S30" s="206"/>
      <c r="T30" s="206"/>
    </row>
    <row r="31" spans="1:20" s="21" customFormat="1" ht="36" hidden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8" t="s">
        <v>23</v>
      </c>
      <c r="F31" s="276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26">
        <f t="shared" si="12"/>
        <v>0</v>
      </c>
      <c r="M31" s="317" t="s">
        <v>23</v>
      </c>
      <c r="N31" s="48" t="s">
        <v>23</v>
      </c>
      <c r="O31" s="49" t="s">
        <v>23</v>
      </c>
      <c r="P31" s="336"/>
      <c r="R31" s="206"/>
      <c r="S31" s="206"/>
      <c r="T31" s="206"/>
    </row>
    <row r="32" spans="1:20" ht="36" hidden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65" t="s">
        <v>23</v>
      </c>
      <c r="F32" s="71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9">
        <f>J32+K32</f>
        <v>0</v>
      </c>
      <c r="M32" s="320" t="s">
        <v>23</v>
      </c>
      <c r="N32" s="65" t="s">
        <v>23</v>
      </c>
      <c r="O32" s="67" t="s">
        <v>23</v>
      </c>
      <c r="P32" s="575"/>
      <c r="R32" s="206"/>
      <c r="S32" s="206"/>
      <c r="T32" s="206"/>
    </row>
    <row r="33" spans="1:20" s="21" customFormat="1" x14ac:dyDescent="0.25">
      <c r="A33" s="51">
        <v>21380</v>
      </c>
      <c r="B33" s="45" t="s">
        <v>31</v>
      </c>
      <c r="C33" s="46">
        <f t="shared" si="10"/>
        <v>13986</v>
      </c>
      <c r="D33" s="218" t="s">
        <v>23</v>
      </c>
      <c r="E33" s="491" t="s">
        <v>23</v>
      </c>
      <c r="F33" s="492" t="s">
        <v>23</v>
      </c>
      <c r="G33" s="218" t="s">
        <v>23</v>
      </c>
      <c r="H33" s="298" t="s">
        <v>23</v>
      </c>
      <c r="I33" s="492" t="s">
        <v>23</v>
      </c>
      <c r="J33" s="106">
        <f>SUM(J34:J35)</f>
        <v>13986</v>
      </c>
      <c r="K33" s="523">
        <f t="shared" ref="K33:L33" si="13">SUM(K34:K35)</f>
        <v>0</v>
      </c>
      <c r="L33" s="490">
        <f t="shared" si="13"/>
        <v>13986</v>
      </c>
      <c r="M33" s="317" t="s">
        <v>23</v>
      </c>
      <c r="N33" s="48" t="s">
        <v>23</v>
      </c>
      <c r="O33" s="49" t="s">
        <v>23</v>
      </c>
      <c r="P33" s="336"/>
      <c r="R33" s="206"/>
      <c r="S33" s="206"/>
      <c r="T33" s="206"/>
    </row>
    <row r="34" spans="1:20" x14ac:dyDescent="0.25">
      <c r="A34" s="33">
        <v>21381</v>
      </c>
      <c r="B34" s="52" t="s">
        <v>306</v>
      </c>
      <c r="C34" s="53">
        <f t="shared" si="10"/>
        <v>13986</v>
      </c>
      <c r="D34" s="219" t="s">
        <v>23</v>
      </c>
      <c r="E34" s="493" t="s">
        <v>23</v>
      </c>
      <c r="F34" s="494" t="s">
        <v>23</v>
      </c>
      <c r="G34" s="219" t="s">
        <v>23</v>
      </c>
      <c r="H34" s="576" t="s">
        <v>23</v>
      </c>
      <c r="I34" s="494" t="s">
        <v>23</v>
      </c>
      <c r="J34" s="262">
        <v>13986</v>
      </c>
      <c r="K34" s="526"/>
      <c r="L34" s="484">
        <f>J34+K34</f>
        <v>13986</v>
      </c>
      <c r="M34" s="318" t="s">
        <v>23</v>
      </c>
      <c r="N34" s="54" t="s">
        <v>23</v>
      </c>
      <c r="O34" s="56" t="s">
        <v>23</v>
      </c>
      <c r="P34" s="577"/>
      <c r="R34" s="206"/>
      <c r="S34" s="206"/>
      <c r="T34" s="206"/>
    </row>
    <row r="35" spans="1:20" ht="24" hidden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59" t="s">
        <v>23</v>
      </c>
      <c r="F35" s="278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200">
        <f>J35+K35</f>
        <v>0</v>
      </c>
      <c r="M35" s="319" t="s">
        <v>23</v>
      </c>
      <c r="N35" s="59" t="s">
        <v>23</v>
      </c>
      <c r="O35" s="61" t="s">
        <v>23</v>
      </c>
      <c r="P35" s="572"/>
      <c r="R35" s="206"/>
      <c r="S35" s="206"/>
      <c r="T35" s="206"/>
    </row>
    <row r="36" spans="1:20" s="21" customFormat="1" ht="25.5" customHeight="1" x14ac:dyDescent="0.25">
      <c r="A36" s="51">
        <v>21390</v>
      </c>
      <c r="B36" s="45" t="s">
        <v>307</v>
      </c>
      <c r="C36" s="46">
        <f t="shared" si="10"/>
        <v>3715</v>
      </c>
      <c r="D36" s="218" t="s">
        <v>23</v>
      </c>
      <c r="E36" s="491" t="s">
        <v>23</v>
      </c>
      <c r="F36" s="492" t="s">
        <v>23</v>
      </c>
      <c r="G36" s="218" t="s">
        <v>23</v>
      </c>
      <c r="H36" s="298" t="s">
        <v>23</v>
      </c>
      <c r="I36" s="492" t="s">
        <v>23</v>
      </c>
      <c r="J36" s="106">
        <f>SUM(J37:J40)</f>
        <v>3715</v>
      </c>
      <c r="K36" s="523">
        <f t="shared" ref="K36:L36" si="14">SUM(K37:K40)</f>
        <v>0</v>
      </c>
      <c r="L36" s="490">
        <f t="shared" si="14"/>
        <v>3715</v>
      </c>
      <c r="M36" s="317" t="s">
        <v>23</v>
      </c>
      <c r="N36" s="48" t="s">
        <v>23</v>
      </c>
      <c r="O36" s="49" t="s">
        <v>23</v>
      </c>
      <c r="P36" s="578"/>
      <c r="R36" s="206"/>
      <c r="S36" s="206"/>
      <c r="T36" s="206"/>
    </row>
    <row r="37" spans="1:20" ht="24" hidden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54" t="s">
        <v>23</v>
      </c>
      <c r="F37" s="277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199">
        <f>J37+K37</f>
        <v>0</v>
      </c>
      <c r="M37" s="318" t="s">
        <v>23</v>
      </c>
      <c r="N37" s="54" t="s">
        <v>23</v>
      </c>
      <c r="O37" s="56" t="s">
        <v>23</v>
      </c>
      <c r="P37" s="579"/>
      <c r="R37" s="206"/>
      <c r="S37" s="206"/>
      <c r="T37" s="206"/>
    </row>
    <row r="38" spans="1:20" hidden="1" x14ac:dyDescent="0.25">
      <c r="A38" s="38">
        <v>21393</v>
      </c>
      <c r="B38" s="57" t="s">
        <v>34</v>
      </c>
      <c r="C38" s="58">
        <f t="shared" si="10"/>
        <v>0</v>
      </c>
      <c r="D38" s="220" t="s">
        <v>23</v>
      </c>
      <c r="E38" s="59" t="s">
        <v>23</v>
      </c>
      <c r="F38" s="278" t="s">
        <v>23</v>
      </c>
      <c r="G38" s="220" t="s">
        <v>23</v>
      </c>
      <c r="H38" s="254" t="s">
        <v>23</v>
      </c>
      <c r="I38" s="61" t="s">
        <v>23</v>
      </c>
      <c r="J38" s="263"/>
      <c r="K38" s="60"/>
      <c r="L38" s="200">
        <f>J38+K38</f>
        <v>0</v>
      </c>
      <c r="M38" s="319" t="s">
        <v>23</v>
      </c>
      <c r="N38" s="59" t="s">
        <v>23</v>
      </c>
      <c r="O38" s="61" t="s">
        <v>23</v>
      </c>
      <c r="P38" s="572"/>
      <c r="R38" s="206"/>
      <c r="S38" s="206"/>
      <c r="T38" s="206"/>
    </row>
    <row r="39" spans="1:20" hidden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59" t="s">
        <v>23</v>
      </c>
      <c r="F39" s="278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200">
        <f>J39+K39</f>
        <v>0</v>
      </c>
      <c r="M39" s="319" t="s">
        <v>23</v>
      </c>
      <c r="N39" s="59" t="s">
        <v>23</v>
      </c>
      <c r="O39" s="61" t="s">
        <v>23</v>
      </c>
      <c r="P39" s="572"/>
      <c r="R39" s="206"/>
      <c r="S39" s="206"/>
      <c r="T39" s="206"/>
    </row>
    <row r="40" spans="1:20" ht="24" x14ac:dyDescent="0.25">
      <c r="A40" s="190">
        <v>21399</v>
      </c>
      <c r="B40" s="165" t="s">
        <v>36</v>
      </c>
      <c r="C40" s="166">
        <f t="shared" si="10"/>
        <v>3715</v>
      </c>
      <c r="D40" s="222" t="s">
        <v>23</v>
      </c>
      <c r="E40" s="499" t="s">
        <v>23</v>
      </c>
      <c r="F40" s="500" t="s">
        <v>23</v>
      </c>
      <c r="G40" s="222" t="s">
        <v>23</v>
      </c>
      <c r="H40" s="300" t="s">
        <v>23</v>
      </c>
      <c r="I40" s="500" t="s">
        <v>23</v>
      </c>
      <c r="J40" s="292">
        <v>3715</v>
      </c>
      <c r="K40" s="570"/>
      <c r="L40" s="571">
        <f>J40+K40</f>
        <v>3715</v>
      </c>
      <c r="M40" s="321" t="s">
        <v>23</v>
      </c>
      <c r="N40" s="76" t="s">
        <v>23</v>
      </c>
      <c r="O40" s="192" t="s">
        <v>23</v>
      </c>
      <c r="P40" s="580"/>
      <c r="R40" s="206"/>
      <c r="S40" s="206"/>
      <c r="T40" s="206"/>
    </row>
    <row r="41" spans="1:20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170">
        <f t="shared" ref="E41:F41" si="15">SUM(E42)</f>
        <v>0</v>
      </c>
      <c r="F41" s="280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299" t="s">
        <v>23</v>
      </c>
      <c r="M41" s="322" t="s">
        <v>23</v>
      </c>
      <c r="N41" s="80" t="s">
        <v>23</v>
      </c>
      <c r="O41" s="189" t="s">
        <v>23</v>
      </c>
      <c r="P41" s="341"/>
      <c r="R41" s="206"/>
      <c r="S41" s="206"/>
      <c r="T41" s="206"/>
    </row>
    <row r="42" spans="1:20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195"/>
      <c r="F42" s="290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300" t="s">
        <v>23</v>
      </c>
      <c r="M42" s="321" t="s">
        <v>23</v>
      </c>
      <c r="N42" s="76" t="s">
        <v>23</v>
      </c>
      <c r="O42" s="192" t="s">
        <v>23</v>
      </c>
      <c r="P42" s="340"/>
      <c r="R42" s="206"/>
      <c r="S42" s="206"/>
      <c r="T42" s="206"/>
    </row>
    <row r="43" spans="1:20" s="21" customFormat="1" ht="24" hidden="1" x14ac:dyDescent="0.25">
      <c r="A43" s="51">
        <v>21490</v>
      </c>
      <c r="B43" s="45" t="s">
        <v>38</v>
      </c>
      <c r="C43" s="68">
        <f>F43+I43+L43</f>
        <v>0</v>
      </c>
      <c r="D43" s="74">
        <f>D44</f>
        <v>0</v>
      </c>
      <c r="E43" s="75">
        <f t="shared" ref="E43:L43" si="16">E44</f>
        <v>0</v>
      </c>
      <c r="F43" s="281">
        <f t="shared" si="16"/>
        <v>0</v>
      </c>
      <c r="G43" s="74">
        <f t="shared" si="16"/>
        <v>0</v>
      </c>
      <c r="H43" s="204">
        <f t="shared" si="16"/>
        <v>0</v>
      </c>
      <c r="I43" s="293">
        <f t="shared" si="16"/>
        <v>0</v>
      </c>
      <c r="J43" s="204">
        <f t="shared" si="16"/>
        <v>0</v>
      </c>
      <c r="K43" s="75">
        <f t="shared" si="16"/>
        <v>0</v>
      </c>
      <c r="L43" s="203">
        <f t="shared" si="16"/>
        <v>0</v>
      </c>
      <c r="M43" s="317" t="s">
        <v>23</v>
      </c>
      <c r="N43" s="48" t="s">
        <v>23</v>
      </c>
      <c r="O43" s="49" t="s">
        <v>23</v>
      </c>
      <c r="P43" s="336"/>
      <c r="R43" s="206"/>
      <c r="S43" s="206"/>
      <c r="T43" s="206"/>
    </row>
    <row r="44" spans="1:20" s="21" customFormat="1" ht="24" hidden="1" x14ac:dyDescent="0.25">
      <c r="A44" s="38">
        <v>21499</v>
      </c>
      <c r="B44" s="57" t="s">
        <v>39</v>
      </c>
      <c r="C44" s="208">
        <f>F44+I44+L44</f>
        <v>0</v>
      </c>
      <c r="D44" s="301"/>
      <c r="E44" s="70"/>
      <c r="F44" s="145">
        <f>D44+E44</f>
        <v>0</v>
      </c>
      <c r="G44" s="301"/>
      <c r="H44" s="302"/>
      <c r="I44" s="358">
        <f>G44+H44</f>
        <v>0</v>
      </c>
      <c r="J44" s="302"/>
      <c r="K44" s="70"/>
      <c r="L44" s="359">
        <f>J44+K44</f>
        <v>0</v>
      </c>
      <c r="M44" s="320" t="s">
        <v>23</v>
      </c>
      <c r="N44" s="65" t="s">
        <v>23</v>
      </c>
      <c r="O44" s="67" t="s">
        <v>23</v>
      </c>
      <c r="P44" s="339"/>
      <c r="R44" s="206"/>
      <c r="S44" s="206"/>
      <c r="T44" s="206"/>
    </row>
    <row r="45" spans="1:20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8" t="s">
        <v>23</v>
      </c>
      <c r="F45" s="276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298" t="s">
        <v>23</v>
      </c>
      <c r="M45" s="68">
        <f>SUM(M46:M47)</f>
        <v>0</v>
      </c>
      <c r="N45" s="75">
        <f t="shared" ref="N45:O45" si="17">SUM(N46:N47)</f>
        <v>0</v>
      </c>
      <c r="O45" s="293">
        <f t="shared" si="17"/>
        <v>0</v>
      </c>
      <c r="P45" s="342"/>
      <c r="R45" s="206"/>
      <c r="S45" s="206"/>
      <c r="T45" s="206"/>
    </row>
    <row r="46" spans="1:20" ht="24" hidden="1" x14ac:dyDescent="0.25">
      <c r="A46" s="77">
        <v>23410</v>
      </c>
      <c r="B46" s="78" t="s">
        <v>41</v>
      </c>
      <c r="C46" s="82">
        <f t="shared" ref="C46:C47" si="18">O46</f>
        <v>0</v>
      </c>
      <c r="D46" s="224" t="s">
        <v>23</v>
      </c>
      <c r="E46" s="80" t="s">
        <v>23</v>
      </c>
      <c r="F46" s="282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299" t="s">
        <v>23</v>
      </c>
      <c r="M46" s="323"/>
      <c r="N46" s="303"/>
      <c r="O46" s="171">
        <f>M46+N46</f>
        <v>0</v>
      </c>
      <c r="P46" s="81"/>
      <c r="R46" s="206"/>
      <c r="S46" s="206"/>
      <c r="T46" s="206"/>
    </row>
    <row r="47" spans="1:20" ht="24" hidden="1" x14ac:dyDescent="0.25">
      <c r="A47" s="77">
        <v>23510</v>
      </c>
      <c r="B47" s="78" t="s">
        <v>42</v>
      </c>
      <c r="C47" s="82">
        <f t="shared" si="18"/>
        <v>0</v>
      </c>
      <c r="D47" s="224" t="s">
        <v>23</v>
      </c>
      <c r="E47" s="80" t="s">
        <v>23</v>
      </c>
      <c r="F47" s="282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299" t="s">
        <v>23</v>
      </c>
      <c r="M47" s="323"/>
      <c r="N47" s="303"/>
      <c r="O47" s="171">
        <f>M47+N47</f>
        <v>0</v>
      </c>
      <c r="P47" s="81"/>
      <c r="R47" s="206"/>
      <c r="S47" s="206"/>
      <c r="T47" s="206"/>
    </row>
    <row r="48" spans="1:20" x14ac:dyDescent="0.25">
      <c r="A48" s="83"/>
      <c r="B48" s="78"/>
      <c r="C48" s="84"/>
      <c r="D48" s="361"/>
      <c r="E48" s="512"/>
      <c r="F48" s="511"/>
      <c r="G48" s="361"/>
      <c r="H48" s="556"/>
      <c r="I48" s="563"/>
      <c r="J48" s="366"/>
      <c r="K48" s="558"/>
      <c r="L48" s="503"/>
      <c r="M48" s="323"/>
      <c r="N48" s="303"/>
      <c r="O48" s="171"/>
      <c r="P48" s="81"/>
      <c r="R48" s="206"/>
      <c r="S48" s="206"/>
      <c r="T48" s="206"/>
    </row>
    <row r="49" spans="1:20" s="21" customFormat="1" x14ac:dyDescent="0.25">
      <c r="A49" s="85"/>
      <c r="B49" s="86" t="s">
        <v>43</v>
      </c>
      <c r="C49" s="87"/>
      <c r="D49" s="362"/>
      <c r="E49" s="513"/>
      <c r="F49" s="514"/>
      <c r="G49" s="362"/>
      <c r="H49" s="557"/>
      <c r="I49" s="514"/>
      <c r="J49" s="365"/>
      <c r="K49" s="513"/>
      <c r="L49" s="514"/>
      <c r="M49" s="368"/>
      <c r="N49" s="363"/>
      <c r="O49" s="172"/>
      <c r="P49" s="343"/>
      <c r="R49" s="206"/>
      <c r="S49" s="206"/>
      <c r="T49" s="206"/>
    </row>
    <row r="50" spans="1:20" s="21" customFormat="1" ht="12.75" thickBot="1" x14ac:dyDescent="0.3">
      <c r="A50" s="88"/>
      <c r="B50" s="22" t="s">
        <v>44</v>
      </c>
      <c r="C50" s="89">
        <f t="shared" si="4"/>
        <v>974520</v>
      </c>
      <c r="D50" s="225">
        <f>SUM(D51,D283)</f>
        <v>946011</v>
      </c>
      <c r="E50" s="515">
        <f t="shared" ref="E50:F50" si="19">SUM(E51,E283)</f>
        <v>0</v>
      </c>
      <c r="F50" s="516">
        <f t="shared" si="19"/>
        <v>946011</v>
      </c>
      <c r="G50" s="225">
        <f>SUM(G51,G283)</f>
        <v>9618</v>
      </c>
      <c r="H50" s="181">
        <f t="shared" ref="H50:I50" si="20">SUM(H51,H283)</f>
        <v>0</v>
      </c>
      <c r="I50" s="516">
        <f t="shared" si="20"/>
        <v>9618</v>
      </c>
      <c r="J50" s="258">
        <f>SUM(J51,J283)</f>
        <v>18891</v>
      </c>
      <c r="K50" s="515">
        <f t="shared" ref="K50:L50" si="21">SUM(K51,K283)</f>
        <v>0</v>
      </c>
      <c r="L50" s="516">
        <f t="shared" si="21"/>
        <v>18891</v>
      </c>
      <c r="M50" s="89">
        <f>SUM(M51,M283)</f>
        <v>0</v>
      </c>
      <c r="N50" s="90">
        <f t="shared" ref="N50:O50" si="22">SUM(N51,N283)</f>
        <v>0</v>
      </c>
      <c r="O50" s="91">
        <f t="shared" si="22"/>
        <v>0</v>
      </c>
      <c r="P50" s="344"/>
      <c r="R50" s="206"/>
      <c r="S50" s="206"/>
      <c r="T50" s="206"/>
    </row>
    <row r="51" spans="1:20" s="21" customFormat="1" ht="36.75" thickTop="1" x14ac:dyDescent="0.25">
      <c r="A51" s="92"/>
      <c r="B51" s="93" t="s">
        <v>45</v>
      </c>
      <c r="C51" s="94">
        <f t="shared" si="4"/>
        <v>974520</v>
      </c>
      <c r="D51" s="226">
        <f>SUM(D52,D194)</f>
        <v>946011</v>
      </c>
      <c r="E51" s="517">
        <f t="shared" ref="E51:F51" si="23">SUM(E52,E194)</f>
        <v>0</v>
      </c>
      <c r="F51" s="518">
        <f t="shared" si="23"/>
        <v>946011</v>
      </c>
      <c r="G51" s="226">
        <f>SUM(G52,G194)</f>
        <v>9618</v>
      </c>
      <c r="H51" s="205">
        <f t="shared" ref="H51:I51" si="24">SUM(H52,H194)</f>
        <v>0</v>
      </c>
      <c r="I51" s="518">
        <f t="shared" si="24"/>
        <v>9618</v>
      </c>
      <c r="J51" s="259">
        <f>SUM(J52,J194)</f>
        <v>18891</v>
      </c>
      <c r="K51" s="517">
        <f t="shared" ref="K51:L51" si="25">SUM(K52,K194)</f>
        <v>0</v>
      </c>
      <c r="L51" s="518">
        <f t="shared" si="25"/>
        <v>18891</v>
      </c>
      <c r="M51" s="94">
        <f>SUM(M52,M194)</f>
        <v>0</v>
      </c>
      <c r="N51" s="95">
        <f t="shared" ref="N51:O51" si="26">SUM(N52,N194)</f>
        <v>0</v>
      </c>
      <c r="O51" s="96">
        <f t="shared" si="26"/>
        <v>0</v>
      </c>
      <c r="P51" s="345"/>
      <c r="R51" s="206"/>
      <c r="S51" s="206"/>
      <c r="T51" s="206"/>
    </row>
    <row r="52" spans="1:20" s="21" customFormat="1" ht="24" x14ac:dyDescent="0.25">
      <c r="A52" s="97"/>
      <c r="B52" s="16" t="s">
        <v>46</v>
      </c>
      <c r="C52" s="98">
        <f t="shared" si="4"/>
        <v>949678</v>
      </c>
      <c r="D52" s="227">
        <f>SUM(D53,D75,D173,D187)</f>
        <v>924146</v>
      </c>
      <c r="E52" s="519">
        <f t="shared" ref="E52:F52" si="27">SUM(E53,E75,E173,E187)</f>
        <v>0</v>
      </c>
      <c r="F52" s="520">
        <f t="shared" si="27"/>
        <v>924146</v>
      </c>
      <c r="G52" s="227">
        <f>SUM(G53,G75,G173,G187)</f>
        <v>9618</v>
      </c>
      <c r="H52" s="206">
        <f t="shared" ref="H52:I52" si="28">SUM(H53,H75,H173,H187)</f>
        <v>0</v>
      </c>
      <c r="I52" s="520">
        <f t="shared" si="28"/>
        <v>9618</v>
      </c>
      <c r="J52" s="260">
        <f>SUM(J53,J75,J173,J187)</f>
        <v>15914</v>
      </c>
      <c r="K52" s="519">
        <f t="shared" ref="K52:L52" si="29">SUM(K53,K75,K173,K187)</f>
        <v>0</v>
      </c>
      <c r="L52" s="520">
        <f t="shared" si="29"/>
        <v>15914</v>
      </c>
      <c r="M52" s="98">
        <f>SUM(M53,M75,M173,M187)</f>
        <v>0</v>
      </c>
      <c r="N52" s="99">
        <f t="shared" ref="N52:O52" si="30">SUM(N53,N75,N173,N187)</f>
        <v>0</v>
      </c>
      <c r="O52" s="100">
        <f t="shared" si="30"/>
        <v>0</v>
      </c>
      <c r="P52" s="346"/>
      <c r="R52" s="206"/>
      <c r="S52" s="206"/>
      <c r="T52" s="206"/>
    </row>
    <row r="53" spans="1:20" s="21" customFormat="1" x14ac:dyDescent="0.25">
      <c r="A53" s="101">
        <v>1000</v>
      </c>
      <c r="B53" s="101" t="s">
        <v>47</v>
      </c>
      <c r="C53" s="102">
        <f t="shared" si="4"/>
        <v>858174</v>
      </c>
      <c r="D53" s="228">
        <f>SUM(D54,D67)</f>
        <v>848556</v>
      </c>
      <c r="E53" s="521">
        <f t="shared" ref="E53:F53" si="31">SUM(E54,E67)</f>
        <v>0</v>
      </c>
      <c r="F53" s="522">
        <f t="shared" si="31"/>
        <v>848556</v>
      </c>
      <c r="G53" s="228">
        <f>SUM(G54,G67)</f>
        <v>9618</v>
      </c>
      <c r="H53" s="138">
        <f t="shared" ref="H53:I53" si="32">SUM(H54,H67)</f>
        <v>0</v>
      </c>
      <c r="I53" s="522">
        <f t="shared" si="32"/>
        <v>9618</v>
      </c>
      <c r="J53" s="261">
        <f>SUM(J54,J67)</f>
        <v>0</v>
      </c>
      <c r="K53" s="521">
        <f t="shared" ref="K53:L53" si="33">SUM(K54,K67)</f>
        <v>0</v>
      </c>
      <c r="L53" s="522">
        <f t="shared" si="33"/>
        <v>0</v>
      </c>
      <c r="M53" s="102">
        <f>SUM(M54,M67)</f>
        <v>0</v>
      </c>
      <c r="N53" s="103">
        <f t="shared" ref="N53:O53" si="34">SUM(N54,N67)</f>
        <v>0</v>
      </c>
      <c r="O53" s="104">
        <f t="shared" si="34"/>
        <v>0</v>
      </c>
      <c r="P53" s="347"/>
      <c r="R53" s="206"/>
      <c r="S53" s="206"/>
      <c r="T53" s="206"/>
    </row>
    <row r="54" spans="1:20" x14ac:dyDescent="0.25">
      <c r="A54" s="45">
        <v>1100</v>
      </c>
      <c r="B54" s="105" t="s">
        <v>48</v>
      </c>
      <c r="C54" s="46">
        <f t="shared" si="4"/>
        <v>648008</v>
      </c>
      <c r="D54" s="229">
        <f>SUM(D55,D58,D66)</f>
        <v>640662</v>
      </c>
      <c r="E54" s="523">
        <f t="shared" ref="E54:F54" si="35">SUM(E55,E58,E66)</f>
        <v>-430</v>
      </c>
      <c r="F54" s="490">
        <f t="shared" si="35"/>
        <v>640232</v>
      </c>
      <c r="G54" s="229">
        <f>SUM(G55,G58,G66)</f>
        <v>7776</v>
      </c>
      <c r="H54" s="126">
        <f t="shared" ref="H54:I54" si="36">SUM(H55,H58,H66)</f>
        <v>0</v>
      </c>
      <c r="I54" s="490">
        <f t="shared" si="36"/>
        <v>7776</v>
      </c>
      <c r="J54" s="106">
        <f>SUM(J55,J58,J66)</f>
        <v>0</v>
      </c>
      <c r="K54" s="523">
        <f t="shared" ref="K54:L54" si="37">SUM(K55,K58,K66)</f>
        <v>0</v>
      </c>
      <c r="L54" s="490">
        <f t="shared" si="37"/>
        <v>0</v>
      </c>
      <c r="M54" s="130">
        <f>SUM(M55,M58,M66)</f>
        <v>0</v>
      </c>
      <c r="N54" s="131">
        <f t="shared" ref="N54:O54" si="38">SUM(N55,N58,N66)</f>
        <v>0</v>
      </c>
      <c r="O54" s="294">
        <f t="shared" si="38"/>
        <v>0</v>
      </c>
      <c r="P54" s="348"/>
      <c r="R54" s="206"/>
      <c r="S54" s="206"/>
      <c r="T54" s="206"/>
    </row>
    <row r="55" spans="1:20" x14ac:dyDescent="0.25">
      <c r="A55" s="107">
        <v>1110</v>
      </c>
      <c r="B55" s="78" t="s">
        <v>49</v>
      </c>
      <c r="C55" s="84">
        <f t="shared" si="4"/>
        <v>602602</v>
      </c>
      <c r="D55" s="132">
        <f>SUM(D56:D57)</f>
        <v>595256</v>
      </c>
      <c r="E55" s="524">
        <f t="shared" ref="E55:F55" si="39">SUM(E56:E57)</f>
        <v>-430</v>
      </c>
      <c r="F55" s="525">
        <f t="shared" si="39"/>
        <v>594826</v>
      </c>
      <c r="G55" s="132">
        <f>SUM(G56:G57)</f>
        <v>7776</v>
      </c>
      <c r="H55" s="137">
        <f t="shared" ref="H55:I55" si="40">SUM(H56:H57)</f>
        <v>0</v>
      </c>
      <c r="I55" s="525">
        <f t="shared" si="40"/>
        <v>7776</v>
      </c>
      <c r="J55" s="207">
        <f>SUM(J56:J57)</f>
        <v>0</v>
      </c>
      <c r="K55" s="524">
        <f t="shared" ref="K55:L55" si="41">SUM(K56:K57)</f>
        <v>0</v>
      </c>
      <c r="L55" s="525">
        <f t="shared" si="41"/>
        <v>0</v>
      </c>
      <c r="M55" s="84">
        <f>SUM(M56:M57)</f>
        <v>0</v>
      </c>
      <c r="N55" s="108">
        <f t="shared" ref="N55:O55" si="42">SUM(N56:N57)</f>
        <v>0</v>
      </c>
      <c r="O55" s="109">
        <f t="shared" si="42"/>
        <v>0</v>
      </c>
      <c r="P55" s="116"/>
      <c r="R55" s="206"/>
      <c r="S55" s="206"/>
      <c r="T55" s="206"/>
    </row>
    <row r="56" spans="1:20" hidden="1" x14ac:dyDescent="0.25">
      <c r="A56" s="33">
        <v>1111</v>
      </c>
      <c r="B56" s="52" t="s">
        <v>50</v>
      </c>
      <c r="C56" s="53">
        <f t="shared" si="4"/>
        <v>0</v>
      </c>
      <c r="D56" s="230"/>
      <c r="E56" s="55"/>
      <c r="F56" s="287">
        <f t="shared" ref="F56:F57" si="43">D56+E56</f>
        <v>0</v>
      </c>
      <c r="G56" s="230"/>
      <c r="H56" s="262"/>
      <c r="I56" s="120">
        <f t="shared" ref="I56:I57" si="44">G56+H56</f>
        <v>0</v>
      </c>
      <c r="J56" s="262"/>
      <c r="K56" s="55"/>
      <c r="L56" s="140">
        <f t="shared" ref="L56:L57" si="45">J56+K56</f>
        <v>0</v>
      </c>
      <c r="M56" s="324"/>
      <c r="N56" s="55"/>
      <c r="O56" s="120">
        <f>M56+N56</f>
        <v>0</v>
      </c>
      <c r="P56" s="110"/>
      <c r="R56" s="206"/>
      <c r="S56" s="206"/>
      <c r="T56" s="206"/>
    </row>
    <row r="57" spans="1:20" ht="103.5" customHeight="1" x14ac:dyDescent="0.25">
      <c r="A57" s="38">
        <v>1119</v>
      </c>
      <c r="B57" s="57" t="s">
        <v>51</v>
      </c>
      <c r="C57" s="58">
        <f t="shared" si="4"/>
        <v>602602</v>
      </c>
      <c r="D57" s="231">
        <v>595256</v>
      </c>
      <c r="E57" s="528">
        <v>-430</v>
      </c>
      <c r="F57" s="486">
        <f t="shared" si="43"/>
        <v>594826</v>
      </c>
      <c r="G57" s="231">
        <v>7776</v>
      </c>
      <c r="H57" s="561"/>
      <c r="I57" s="486">
        <f t="shared" si="44"/>
        <v>7776</v>
      </c>
      <c r="J57" s="263"/>
      <c r="K57" s="528"/>
      <c r="L57" s="486">
        <f t="shared" si="45"/>
        <v>0</v>
      </c>
      <c r="M57" s="325"/>
      <c r="N57" s="60"/>
      <c r="O57" s="114">
        <f>M57+N57</f>
        <v>0</v>
      </c>
      <c r="P57" s="372" t="s">
        <v>540</v>
      </c>
      <c r="R57" s="206"/>
      <c r="S57" s="206"/>
      <c r="T57" s="206"/>
    </row>
    <row r="58" spans="1:20" x14ac:dyDescent="0.25">
      <c r="A58" s="112">
        <v>1140</v>
      </c>
      <c r="B58" s="57" t="s">
        <v>295</v>
      </c>
      <c r="C58" s="58">
        <f t="shared" si="4"/>
        <v>45406</v>
      </c>
      <c r="D58" s="232">
        <f>SUM(D59:D65)</f>
        <v>45406</v>
      </c>
      <c r="E58" s="529">
        <f t="shared" ref="E58:F58" si="46">SUM(E59:E65)</f>
        <v>0</v>
      </c>
      <c r="F58" s="486">
        <f t="shared" si="46"/>
        <v>45406</v>
      </c>
      <c r="G58" s="232">
        <f>SUM(G59:G65)</f>
        <v>0</v>
      </c>
      <c r="H58" s="136">
        <f t="shared" ref="H58:I58" si="47">SUM(H59:H65)</f>
        <v>0</v>
      </c>
      <c r="I58" s="486">
        <f t="shared" si="47"/>
        <v>0</v>
      </c>
      <c r="J58" s="121">
        <f>SUM(J59:J65)</f>
        <v>0</v>
      </c>
      <c r="K58" s="529">
        <f t="shared" ref="K58:L58" si="48">SUM(K59:K65)</f>
        <v>0</v>
      </c>
      <c r="L58" s="486">
        <f t="shared" si="48"/>
        <v>0</v>
      </c>
      <c r="M58" s="58">
        <f>SUM(M59:M65)</f>
        <v>0</v>
      </c>
      <c r="N58" s="113">
        <f t="shared" ref="N58:O58" si="49">SUM(N59:N65)</f>
        <v>0</v>
      </c>
      <c r="O58" s="114">
        <f t="shared" si="49"/>
        <v>0</v>
      </c>
      <c r="P58" s="372"/>
      <c r="R58" s="206"/>
      <c r="S58" s="206"/>
      <c r="T58" s="206"/>
    </row>
    <row r="59" spans="1:20" hidden="1" x14ac:dyDescent="0.25">
      <c r="A59" s="38">
        <v>1141</v>
      </c>
      <c r="B59" s="57" t="s">
        <v>52</v>
      </c>
      <c r="C59" s="58">
        <f t="shared" si="4"/>
        <v>0</v>
      </c>
      <c r="D59" s="231"/>
      <c r="E59" s="60"/>
      <c r="F59" s="147">
        <f t="shared" ref="F59:F66" si="50">D59+E59</f>
        <v>0</v>
      </c>
      <c r="G59" s="231"/>
      <c r="H59" s="263"/>
      <c r="I59" s="114">
        <f t="shared" ref="I59:I66" si="51">G59+H59</f>
        <v>0</v>
      </c>
      <c r="J59" s="263"/>
      <c r="K59" s="60"/>
      <c r="L59" s="136">
        <f t="shared" ref="L59:L66" si="52">J59+K59</f>
        <v>0</v>
      </c>
      <c r="M59" s="325"/>
      <c r="N59" s="60"/>
      <c r="O59" s="114">
        <f t="shared" ref="O59:O66" si="53">M59+N59</f>
        <v>0</v>
      </c>
      <c r="P59" s="372"/>
      <c r="R59" s="206"/>
      <c r="S59" s="206"/>
      <c r="T59" s="206"/>
    </row>
    <row r="60" spans="1:20" ht="24.75" hidden="1" customHeight="1" x14ac:dyDescent="0.25">
      <c r="A60" s="38">
        <v>1142</v>
      </c>
      <c r="B60" s="57" t="s">
        <v>53</v>
      </c>
      <c r="C60" s="58">
        <f t="shared" si="4"/>
        <v>0</v>
      </c>
      <c r="D60" s="231"/>
      <c r="E60" s="60"/>
      <c r="F60" s="147">
        <f t="shared" si="50"/>
        <v>0</v>
      </c>
      <c r="G60" s="231"/>
      <c r="H60" s="263"/>
      <c r="I60" s="114">
        <f t="shared" si="51"/>
        <v>0</v>
      </c>
      <c r="J60" s="263"/>
      <c r="K60" s="60"/>
      <c r="L60" s="136">
        <f>J60+K60</f>
        <v>0</v>
      </c>
      <c r="M60" s="325"/>
      <c r="N60" s="60"/>
      <c r="O60" s="114">
        <f t="shared" si="53"/>
        <v>0</v>
      </c>
      <c r="P60" s="372"/>
      <c r="R60" s="206"/>
      <c r="S60" s="206"/>
      <c r="T60" s="206"/>
    </row>
    <row r="61" spans="1:20" ht="24" hidden="1" x14ac:dyDescent="0.25">
      <c r="A61" s="38">
        <v>1145</v>
      </c>
      <c r="B61" s="57" t="s">
        <v>54</v>
      </c>
      <c r="C61" s="58">
        <f t="shared" si="4"/>
        <v>0</v>
      </c>
      <c r="D61" s="231"/>
      <c r="E61" s="60"/>
      <c r="F61" s="147">
        <f t="shared" si="50"/>
        <v>0</v>
      </c>
      <c r="G61" s="231"/>
      <c r="H61" s="263"/>
      <c r="I61" s="114">
        <f t="shared" si="51"/>
        <v>0</v>
      </c>
      <c r="J61" s="263"/>
      <c r="K61" s="60"/>
      <c r="L61" s="136">
        <f t="shared" si="52"/>
        <v>0</v>
      </c>
      <c r="M61" s="325"/>
      <c r="N61" s="60"/>
      <c r="O61" s="114">
        <f>M61+N61</f>
        <v>0</v>
      </c>
      <c r="P61" s="372"/>
      <c r="R61" s="206"/>
      <c r="S61" s="206"/>
      <c r="T61" s="206"/>
    </row>
    <row r="62" spans="1:20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/>
      <c r="E62" s="60"/>
      <c r="F62" s="147">
        <f t="shared" si="50"/>
        <v>0</v>
      </c>
      <c r="G62" s="231"/>
      <c r="H62" s="263"/>
      <c r="I62" s="114">
        <f t="shared" si="51"/>
        <v>0</v>
      </c>
      <c r="J62" s="263"/>
      <c r="K62" s="60"/>
      <c r="L62" s="136">
        <f t="shared" si="52"/>
        <v>0</v>
      </c>
      <c r="M62" s="325"/>
      <c r="N62" s="60"/>
      <c r="O62" s="114">
        <f t="shared" si="53"/>
        <v>0</v>
      </c>
      <c r="P62" s="372"/>
      <c r="R62" s="206"/>
      <c r="S62" s="206"/>
      <c r="T62" s="206"/>
    </row>
    <row r="63" spans="1:20" x14ac:dyDescent="0.25">
      <c r="A63" s="38">
        <v>1147</v>
      </c>
      <c r="B63" s="57" t="s">
        <v>56</v>
      </c>
      <c r="C63" s="58">
        <f t="shared" si="4"/>
        <v>14036</v>
      </c>
      <c r="D63" s="231">
        <v>14036</v>
      </c>
      <c r="E63" s="528"/>
      <c r="F63" s="486">
        <f t="shared" si="50"/>
        <v>14036</v>
      </c>
      <c r="G63" s="231"/>
      <c r="H63" s="561"/>
      <c r="I63" s="486">
        <f t="shared" si="51"/>
        <v>0</v>
      </c>
      <c r="J63" s="263"/>
      <c r="K63" s="528"/>
      <c r="L63" s="486">
        <f t="shared" si="52"/>
        <v>0</v>
      </c>
      <c r="M63" s="325"/>
      <c r="N63" s="60"/>
      <c r="O63" s="114">
        <f t="shared" si="53"/>
        <v>0</v>
      </c>
      <c r="P63" s="372"/>
      <c r="R63" s="206"/>
      <c r="S63" s="206"/>
      <c r="T63" s="206"/>
    </row>
    <row r="64" spans="1:20" x14ac:dyDescent="0.25">
      <c r="A64" s="38">
        <v>1148</v>
      </c>
      <c r="B64" s="57" t="s">
        <v>57</v>
      </c>
      <c r="C64" s="58">
        <f t="shared" si="4"/>
        <v>31370</v>
      </c>
      <c r="D64" s="231">
        <v>31370</v>
      </c>
      <c r="E64" s="528"/>
      <c r="F64" s="486">
        <f t="shared" si="50"/>
        <v>31370</v>
      </c>
      <c r="G64" s="231"/>
      <c r="H64" s="561"/>
      <c r="I64" s="486">
        <f t="shared" si="51"/>
        <v>0</v>
      </c>
      <c r="J64" s="263"/>
      <c r="K64" s="528"/>
      <c r="L64" s="486">
        <f t="shared" si="52"/>
        <v>0</v>
      </c>
      <c r="M64" s="325"/>
      <c r="N64" s="60"/>
      <c r="O64" s="114">
        <f t="shared" si="53"/>
        <v>0</v>
      </c>
      <c r="P64" s="372"/>
      <c r="R64" s="206"/>
      <c r="S64" s="206"/>
      <c r="T64" s="206"/>
    </row>
    <row r="65" spans="1:20" ht="24" hidden="1" customHeight="1" x14ac:dyDescent="0.25">
      <c r="A65" s="38">
        <v>1149</v>
      </c>
      <c r="B65" s="57" t="s">
        <v>58</v>
      </c>
      <c r="C65" s="58">
        <f>F65+I65+L65+O65</f>
        <v>0</v>
      </c>
      <c r="D65" s="231"/>
      <c r="E65" s="60"/>
      <c r="F65" s="147">
        <f t="shared" si="50"/>
        <v>0</v>
      </c>
      <c r="G65" s="231"/>
      <c r="H65" s="263"/>
      <c r="I65" s="114">
        <f t="shared" si="51"/>
        <v>0</v>
      </c>
      <c r="J65" s="263"/>
      <c r="K65" s="60"/>
      <c r="L65" s="136">
        <f t="shared" si="52"/>
        <v>0</v>
      </c>
      <c r="M65" s="325"/>
      <c r="N65" s="60"/>
      <c r="O65" s="114">
        <f t="shared" si="53"/>
        <v>0</v>
      </c>
      <c r="P65" s="372"/>
      <c r="R65" s="206"/>
      <c r="S65" s="206"/>
      <c r="T65" s="206"/>
    </row>
    <row r="66" spans="1:20" ht="36" hidden="1" x14ac:dyDescent="0.25">
      <c r="A66" s="107">
        <v>1150</v>
      </c>
      <c r="B66" s="78" t="s">
        <v>59</v>
      </c>
      <c r="C66" s="84">
        <f>F66+I66+L66+O66</f>
        <v>0</v>
      </c>
      <c r="D66" s="233"/>
      <c r="E66" s="115"/>
      <c r="F66" s="286">
        <f t="shared" si="50"/>
        <v>0</v>
      </c>
      <c r="G66" s="233"/>
      <c r="H66" s="264"/>
      <c r="I66" s="109">
        <f t="shared" si="51"/>
        <v>0</v>
      </c>
      <c r="J66" s="264"/>
      <c r="K66" s="115"/>
      <c r="L66" s="137">
        <f t="shared" si="52"/>
        <v>0</v>
      </c>
      <c r="M66" s="326"/>
      <c r="N66" s="115"/>
      <c r="O66" s="109">
        <f t="shared" si="53"/>
        <v>0</v>
      </c>
      <c r="P66" s="370"/>
      <c r="R66" s="206"/>
      <c r="S66" s="206"/>
      <c r="T66" s="206"/>
    </row>
    <row r="67" spans="1:20" ht="24" x14ac:dyDescent="0.25">
      <c r="A67" s="45">
        <v>1200</v>
      </c>
      <c r="B67" s="105" t="s">
        <v>296</v>
      </c>
      <c r="C67" s="46">
        <f t="shared" si="4"/>
        <v>210166</v>
      </c>
      <c r="D67" s="229">
        <f>SUM(D68:D69)</f>
        <v>207894</v>
      </c>
      <c r="E67" s="523">
        <f t="shared" ref="E67:F67" si="54">SUM(E68:E69)</f>
        <v>430</v>
      </c>
      <c r="F67" s="490">
        <f t="shared" si="54"/>
        <v>208324</v>
      </c>
      <c r="G67" s="229">
        <f>SUM(G68:G69)</f>
        <v>1842</v>
      </c>
      <c r="H67" s="126">
        <f t="shared" ref="H67:I67" si="55">SUM(H68:H69)</f>
        <v>0</v>
      </c>
      <c r="I67" s="490">
        <f t="shared" si="55"/>
        <v>1842</v>
      </c>
      <c r="J67" s="106">
        <f>SUM(J68:J69)</f>
        <v>0</v>
      </c>
      <c r="K67" s="523">
        <f t="shared" ref="K67:L67" si="56">SUM(K68:K69)</f>
        <v>0</v>
      </c>
      <c r="L67" s="490">
        <f t="shared" si="56"/>
        <v>0</v>
      </c>
      <c r="M67" s="46">
        <f>SUM(M68:M69)</f>
        <v>0</v>
      </c>
      <c r="N67" s="50">
        <f t="shared" ref="N67:O67" si="57">SUM(N68:N69)</f>
        <v>0</v>
      </c>
      <c r="O67" s="117">
        <f t="shared" si="57"/>
        <v>0</v>
      </c>
      <c r="P67" s="581"/>
      <c r="R67" s="206"/>
      <c r="S67" s="206"/>
      <c r="T67" s="206"/>
    </row>
    <row r="68" spans="1:20" ht="24" customHeight="1" x14ac:dyDescent="0.25">
      <c r="A68" s="548">
        <v>1210</v>
      </c>
      <c r="B68" s="52" t="s">
        <v>60</v>
      </c>
      <c r="C68" s="53">
        <f t="shared" si="4"/>
        <v>162292</v>
      </c>
      <c r="D68" s="230">
        <v>160450</v>
      </c>
      <c r="E68" s="526"/>
      <c r="F68" s="527">
        <f>D68+E68</f>
        <v>160450</v>
      </c>
      <c r="G68" s="230">
        <v>1842</v>
      </c>
      <c r="H68" s="560"/>
      <c r="I68" s="527">
        <f>G68+H68</f>
        <v>1842</v>
      </c>
      <c r="J68" s="262"/>
      <c r="K68" s="526"/>
      <c r="L68" s="527">
        <f>J68+K68</f>
        <v>0</v>
      </c>
      <c r="M68" s="324"/>
      <c r="N68" s="55"/>
      <c r="O68" s="120">
        <f>M68+N68</f>
        <v>0</v>
      </c>
      <c r="P68" s="372"/>
      <c r="R68" s="206"/>
      <c r="S68" s="206"/>
      <c r="T68" s="206"/>
    </row>
    <row r="69" spans="1:20" ht="24" x14ac:dyDescent="0.25">
      <c r="A69" s="112">
        <v>1220</v>
      </c>
      <c r="B69" s="57" t="s">
        <v>61</v>
      </c>
      <c r="C69" s="58">
        <f t="shared" si="4"/>
        <v>47874</v>
      </c>
      <c r="D69" s="232">
        <f>SUM(D70:D74)</f>
        <v>47444</v>
      </c>
      <c r="E69" s="529">
        <f t="shared" ref="E69:F69" si="58">SUM(E70:E74)</f>
        <v>430</v>
      </c>
      <c r="F69" s="486">
        <f t="shared" si="58"/>
        <v>47874</v>
      </c>
      <c r="G69" s="232">
        <f>SUM(G70:G74)</f>
        <v>0</v>
      </c>
      <c r="H69" s="136">
        <f t="shared" ref="H69:I69" si="59">SUM(H70:H74)</f>
        <v>0</v>
      </c>
      <c r="I69" s="486">
        <f t="shared" si="59"/>
        <v>0</v>
      </c>
      <c r="J69" s="121">
        <f>SUM(J70:J74)</f>
        <v>0</v>
      </c>
      <c r="K69" s="529">
        <f t="shared" ref="K69:L69" si="60">SUM(K70:K74)</f>
        <v>0</v>
      </c>
      <c r="L69" s="486">
        <f t="shared" si="60"/>
        <v>0</v>
      </c>
      <c r="M69" s="58">
        <f>SUM(M70:M74)</f>
        <v>0</v>
      </c>
      <c r="N69" s="113">
        <f t="shared" ref="N69:O69" si="61">SUM(N70:N74)</f>
        <v>0</v>
      </c>
      <c r="O69" s="114">
        <f t="shared" si="61"/>
        <v>0</v>
      </c>
      <c r="P69" s="372"/>
      <c r="R69" s="206"/>
      <c r="S69" s="206"/>
      <c r="T69" s="206"/>
    </row>
    <row r="70" spans="1:20" ht="48" x14ac:dyDescent="0.25">
      <c r="A70" s="38">
        <v>1221</v>
      </c>
      <c r="B70" s="57" t="s">
        <v>297</v>
      </c>
      <c r="C70" s="58">
        <f t="shared" si="4"/>
        <v>25312</v>
      </c>
      <c r="D70" s="231">
        <v>25132</v>
      </c>
      <c r="E70" s="528">
        <v>180</v>
      </c>
      <c r="F70" s="486">
        <f t="shared" ref="F70:F74" si="62">D70+E70</f>
        <v>25312</v>
      </c>
      <c r="G70" s="231"/>
      <c r="H70" s="561"/>
      <c r="I70" s="486">
        <f t="shared" ref="I70:I74" si="63">G70+H70</f>
        <v>0</v>
      </c>
      <c r="J70" s="263"/>
      <c r="K70" s="528"/>
      <c r="L70" s="486">
        <f t="shared" ref="L70:L74" si="64">J70+K70</f>
        <v>0</v>
      </c>
      <c r="M70" s="325"/>
      <c r="N70" s="60"/>
      <c r="O70" s="114">
        <f t="shared" ref="O70:O74" si="65">M70+N70</f>
        <v>0</v>
      </c>
      <c r="P70" s="372" t="s">
        <v>541</v>
      </c>
      <c r="R70" s="206"/>
      <c r="S70" s="206"/>
      <c r="T70" s="206"/>
    </row>
    <row r="71" spans="1:20" hidden="1" x14ac:dyDescent="0.25">
      <c r="A71" s="38">
        <v>1223</v>
      </c>
      <c r="B71" s="57" t="s">
        <v>62</v>
      </c>
      <c r="C71" s="58">
        <f t="shared" si="4"/>
        <v>0</v>
      </c>
      <c r="D71" s="231"/>
      <c r="E71" s="60"/>
      <c r="F71" s="147">
        <f t="shared" si="62"/>
        <v>0</v>
      </c>
      <c r="G71" s="231"/>
      <c r="H71" s="263"/>
      <c r="I71" s="114">
        <f t="shared" si="63"/>
        <v>0</v>
      </c>
      <c r="J71" s="263"/>
      <c r="K71" s="60"/>
      <c r="L71" s="136">
        <f t="shared" si="64"/>
        <v>0</v>
      </c>
      <c r="M71" s="325"/>
      <c r="N71" s="60"/>
      <c r="O71" s="114">
        <f t="shared" si="65"/>
        <v>0</v>
      </c>
      <c r="P71" s="372"/>
      <c r="R71" s="206"/>
      <c r="S71" s="206"/>
      <c r="T71" s="206"/>
    </row>
    <row r="72" spans="1:20" hidden="1" x14ac:dyDescent="0.25">
      <c r="A72" s="38">
        <v>1225</v>
      </c>
      <c r="B72" s="57" t="s">
        <v>63</v>
      </c>
      <c r="C72" s="58">
        <f t="shared" si="4"/>
        <v>0</v>
      </c>
      <c r="D72" s="231"/>
      <c r="E72" s="60"/>
      <c r="F72" s="147">
        <f t="shared" si="62"/>
        <v>0</v>
      </c>
      <c r="G72" s="231"/>
      <c r="H72" s="263"/>
      <c r="I72" s="114">
        <f t="shared" si="63"/>
        <v>0</v>
      </c>
      <c r="J72" s="263"/>
      <c r="K72" s="60"/>
      <c r="L72" s="136">
        <f t="shared" si="64"/>
        <v>0</v>
      </c>
      <c r="M72" s="325"/>
      <c r="N72" s="60"/>
      <c r="O72" s="114">
        <f t="shared" si="65"/>
        <v>0</v>
      </c>
      <c r="P72" s="372"/>
      <c r="R72" s="206"/>
      <c r="S72" s="206"/>
      <c r="T72" s="206"/>
    </row>
    <row r="73" spans="1:20" ht="36" x14ac:dyDescent="0.25">
      <c r="A73" s="38">
        <v>1227</v>
      </c>
      <c r="B73" s="57" t="s">
        <v>64</v>
      </c>
      <c r="C73" s="58">
        <f t="shared" si="4"/>
        <v>21272</v>
      </c>
      <c r="D73" s="231">
        <v>21272</v>
      </c>
      <c r="E73" s="528"/>
      <c r="F73" s="486">
        <f t="shared" si="62"/>
        <v>21272</v>
      </c>
      <c r="G73" s="231"/>
      <c r="H73" s="561"/>
      <c r="I73" s="486">
        <f t="shared" si="63"/>
        <v>0</v>
      </c>
      <c r="J73" s="263"/>
      <c r="K73" s="528"/>
      <c r="L73" s="486">
        <f t="shared" si="64"/>
        <v>0</v>
      </c>
      <c r="M73" s="325"/>
      <c r="N73" s="60"/>
      <c r="O73" s="114">
        <f t="shared" si="65"/>
        <v>0</v>
      </c>
      <c r="P73" s="372"/>
      <c r="R73" s="206"/>
      <c r="S73" s="206"/>
      <c r="T73" s="206"/>
    </row>
    <row r="74" spans="1:20" ht="48" x14ac:dyDescent="0.25">
      <c r="A74" s="38">
        <v>1228</v>
      </c>
      <c r="B74" s="57" t="s">
        <v>298</v>
      </c>
      <c r="C74" s="58">
        <f t="shared" si="4"/>
        <v>1290</v>
      </c>
      <c r="D74" s="231">
        <v>1040</v>
      </c>
      <c r="E74" s="528">
        <v>250</v>
      </c>
      <c r="F74" s="486">
        <f t="shared" si="62"/>
        <v>1290</v>
      </c>
      <c r="G74" s="231"/>
      <c r="H74" s="561"/>
      <c r="I74" s="486">
        <f t="shared" si="63"/>
        <v>0</v>
      </c>
      <c r="J74" s="263"/>
      <c r="K74" s="528"/>
      <c r="L74" s="486">
        <f t="shared" si="64"/>
        <v>0</v>
      </c>
      <c r="M74" s="325"/>
      <c r="N74" s="60"/>
      <c r="O74" s="114">
        <f t="shared" si="65"/>
        <v>0</v>
      </c>
      <c r="P74" s="372" t="s">
        <v>542</v>
      </c>
      <c r="R74" s="206"/>
      <c r="S74" s="206"/>
      <c r="T74" s="206"/>
    </row>
    <row r="75" spans="1:20" x14ac:dyDescent="0.25">
      <c r="A75" s="101">
        <v>2000</v>
      </c>
      <c r="B75" s="101" t="s">
        <v>65</v>
      </c>
      <c r="C75" s="102">
        <f t="shared" si="4"/>
        <v>91504</v>
      </c>
      <c r="D75" s="228">
        <f>SUM(D76,D83,D130,D164,D165,D172)</f>
        <v>75590</v>
      </c>
      <c r="E75" s="521">
        <f t="shared" ref="E75:F75" si="66">SUM(E76,E83,E130,E164,E165,E172)</f>
        <v>0</v>
      </c>
      <c r="F75" s="522">
        <f t="shared" si="66"/>
        <v>75590</v>
      </c>
      <c r="G75" s="228">
        <f>SUM(G76,G83,G130,G164,G165,G172)</f>
        <v>0</v>
      </c>
      <c r="H75" s="138">
        <f t="shared" ref="H75:I75" si="67">SUM(H76,H83,H130,H164,H165,H172)</f>
        <v>0</v>
      </c>
      <c r="I75" s="522">
        <f t="shared" si="67"/>
        <v>0</v>
      </c>
      <c r="J75" s="261">
        <f>SUM(J76,J83,J130,J164,J165,J172)</f>
        <v>15914</v>
      </c>
      <c r="K75" s="521">
        <f t="shared" ref="K75:L75" si="68">SUM(K76,K83,K130,K164,K165,K172)</f>
        <v>0</v>
      </c>
      <c r="L75" s="522">
        <f t="shared" si="68"/>
        <v>15914</v>
      </c>
      <c r="M75" s="102">
        <f>SUM(M76,M83,M130,M164,M165,M172)</f>
        <v>0</v>
      </c>
      <c r="N75" s="103">
        <f t="shared" ref="N75:O75" si="69">SUM(N76,N83,N130,N164,N165,N172)</f>
        <v>0</v>
      </c>
      <c r="O75" s="104">
        <f t="shared" si="69"/>
        <v>0</v>
      </c>
      <c r="P75" s="582"/>
      <c r="R75" s="206"/>
      <c r="S75" s="206"/>
      <c r="T75" s="206"/>
    </row>
    <row r="76" spans="1:20" ht="24" hidden="1" x14ac:dyDescent="0.25">
      <c r="A76" s="45">
        <v>2100</v>
      </c>
      <c r="B76" s="105" t="s">
        <v>66</v>
      </c>
      <c r="C76" s="46">
        <f t="shared" si="4"/>
        <v>0</v>
      </c>
      <c r="D76" s="229">
        <f>SUM(D77,D80)</f>
        <v>0</v>
      </c>
      <c r="E76" s="50">
        <f t="shared" ref="E76:F76" si="70">SUM(E77,E80)</f>
        <v>0</v>
      </c>
      <c r="F76" s="285">
        <f t="shared" si="70"/>
        <v>0</v>
      </c>
      <c r="G76" s="229">
        <f>SUM(G77,G80)</f>
        <v>0</v>
      </c>
      <c r="H76" s="106">
        <f t="shared" ref="H76:I76" si="71">SUM(H77,H80)</f>
        <v>0</v>
      </c>
      <c r="I76" s="117">
        <f t="shared" si="71"/>
        <v>0</v>
      </c>
      <c r="J76" s="106">
        <f>SUM(J77,J80)</f>
        <v>0</v>
      </c>
      <c r="K76" s="50">
        <f t="shared" ref="K76:L76" si="72">SUM(K77,K80)</f>
        <v>0</v>
      </c>
      <c r="L76" s="126">
        <f t="shared" si="72"/>
        <v>0</v>
      </c>
      <c r="M76" s="46">
        <f>SUM(M77,M80)</f>
        <v>0</v>
      </c>
      <c r="N76" s="50">
        <f t="shared" ref="N76:O76" si="73">SUM(N77,N80)</f>
        <v>0</v>
      </c>
      <c r="O76" s="117">
        <f t="shared" si="73"/>
        <v>0</v>
      </c>
      <c r="P76" s="581"/>
      <c r="R76" s="206"/>
      <c r="S76" s="206"/>
      <c r="T76" s="206"/>
    </row>
    <row r="77" spans="1:20" ht="24" hidden="1" x14ac:dyDescent="0.25">
      <c r="A77" s="548">
        <v>2110</v>
      </c>
      <c r="B77" s="52" t="s">
        <v>67</v>
      </c>
      <c r="C77" s="53">
        <f t="shared" si="4"/>
        <v>0</v>
      </c>
      <c r="D77" s="234">
        <f>SUM(D78:D79)</f>
        <v>0</v>
      </c>
      <c r="E77" s="119">
        <f t="shared" ref="E77:F77" si="74">SUM(E78:E79)</f>
        <v>0</v>
      </c>
      <c r="F77" s="287">
        <f t="shared" si="74"/>
        <v>0</v>
      </c>
      <c r="G77" s="234">
        <f>SUM(G78:G79)</f>
        <v>0</v>
      </c>
      <c r="H77" s="265">
        <f t="shared" ref="H77:I77" si="75">SUM(H78:H79)</f>
        <v>0</v>
      </c>
      <c r="I77" s="120">
        <f t="shared" si="75"/>
        <v>0</v>
      </c>
      <c r="J77" s="265">
        <f>SUM(J78:J79)</f>
        <v>0</v>
      </c>
      <c r="K77" s="119">
        <f t="shared" ref="K77:L77" si="76">SUM(K78:K79)</f>
        <v>0</v>
      </c>
      <c r="L77" s="140">
        <f t="shared" si="76"/>
        <v>0</v>
      </c>
      <c r="M77" s="53">
        <f>SUM(M78:M79)</f>
        <v>0</v>
      </c>
      <c r="N77" s="119">
        <f t="shared" ref="N77:O77" si="77">SUM(N78:N79)</f>
        <v>0</v>
      </c>
      <c r="O77" s="120">
        <f t="shared" si="77"/>
        <v>0</v>
      </c>
      <c r="P77" s="583"/>
      <c r="R77" s="206"/>
      <c r="S77" s="206"/>
      <c r="T77" s="206"/>
    </row>
    <row r="78" spans="1:20" hidden="1" x14ac:dyDescent="0.25">
      <c r="A78" s="38">
        <v>2111</v>
      </c>
      <c r="B78" s="57" t="s">
        <v>68</v>
      </c>
      <c r="C78" s="58">
        <f t="shared" si="4"/>
        <v>0</v>
      </c>
      <c r="D78" s="231"/>
      <c r="E78" s="60"/>
      <c r="F78" s="147">
        <f t="shared" ref="F78:F79" si="78">D78+E78</f>
        <v>0</v>
      </c>
      <c r="G78" s="231"/>
      <c r="H78" s="263"/>
      <c r="I78" s="114">
        <f t="shared" ref="I78:I79" si="79">G78+H78</f>
        <v>0</v>
      </c>
      <c r="J78" s="263"/>
      <c r="K78" s="60"/>
      <c r="L78" s="136">
        <f t="shared" ref="L78:L79" si="80">J78+K78</f>
        <v>0</v>
      </c>
      <c r="M78" s="325"/>
      <c r="N78" s="60"/>
      <c r="O78" s="114">
        <f t="shared" ref="O78:O79" si="81">M78+N78</f>
        <v>0</v>
      </c>
      <c r="P78" s="372"/>
      <c r="R78" s="206"/>
      <c r="S78" s="206"/>
      <c r="T78" s="206"/>
    </row>
    <row r="79" spans="1:20" ht="24" hidden="1" x14ac:dyDescent="0.25">
      <c r="A79" s="38">
        <v>2112</v>
      </c>
      <c r="B79" s="57" t="s">
        <v>69</v>
      </c>
      <c r="C79" s="58">
        <f t="shared" si="4"/>
        <v>0</v>
      </c>
      <c r="D79" s="231"/>
      <c r="E79" s="60"/>
      <c r="F79" s="147">
        <f t="shared" si="78"/>
        <v>0</v>
      </c>
      <c r="G79" s="231"/>
      <c r="H79" s="263"/>
      <c r="I79" s="114">
        <f t="shared" si="79"/>
        <v>0</v>
      </c>
      <c r="J79" s="263"/>
      <c r="K79" s="60"/>
      <c r="L79" s="136">
        <f t="shared" si="80"/>
        <v>0</v>
      </c>
      <c r="M79" s="325"/>
      <c r="N79" s="60"/>
      <c r="O79" s="114">
        <f t="shared" si="81"/>
        <v>0</v>
      </c>
      <c r="P79" s="372"/>
      <c r="R79" s="206"/>
      <c r="S79" s="206"/>
      <c r="T79" s="206"/>
    </row>
    <row r="80" spans="1:20" ht="24" hidden="1" x14ac:dyDescent="0.25">
      <c r="A80" s="112">
        <v>2120</v>
      </c>
      <c r="B80" s="57" t="s">
        <v>70</v>
      </c>
      <c r="C80" s="58">
        <f t="shared" si="4"/>
        <v>0</v>
      </c>
      <c r="D80" s="232">
        <f>SUM(D81:D82)</f>
        <v>0</v>
      </c>
      <c r="E80" s="113">
        <f t="shared" ref="E80:F80" si="82">SUM(E81:E82)</f>
        <v>0</v>
      </c>
      <c r="F80" s="147">
        <f t="shared" si="82"/>
        <v>0</v>
      </c>
      <c r="G80" s="232">
        <f>SUM(G81:G82)</f>
        <v>0</v>
      </c>
      <c r="H80" s="121">
        <f t="shared" ref="H80:I80" si="83">SUM(H81:H82)</f>
        <v>0</v>
      </c>
      <c r="I80" s="114">
        <f t="shared" si="83"/>
        <v>0</v>
      </c>
      <c r="J80" s="121">
        <f>SUM(J81:J82)</f>
        <v>0</v>
      </c>
      <c r="K80" s="113">
        <f t="shared" ref="K80:L80" si="84">SUM(K81:K82)</f>
        <v>0</v>
      </c>
      <c r="L80" s="136">
        <f t="shared" si="84"/>
        <v>0</v>
      </c>
      <c r="M80" s="58">
        <f>SUM(M81:M82)</f>
        <v>0</v>
      </c>
      <c r="N80" s="113">
        <f t="shared" ref="N80:O80" si="85">SUM(N81:N82)</f>
        <v>0</v>
      </c>
      <c r="O80" s="114">
        <f t="shared" si="85"/>
        <v>0</v>
      </c>
      <c r="P80" s="372"/>
      <c r="R80" s="206"/>
      <c r="S80" s="206"/>
      <c r="T80" s="206"/>
    </row>
    <row r="81" spans="1:20" hidden="1" x14ac:dyDescent="0.25">
      <c r="A81" s="38">
        <v>2121</v>
      </c>
      <c r="B81" s="57" t="s">
        <v>68</v>
      </c>
      <c r="C81" s="58">
        <f t="shared" si="4"/>
        <v>0</v>
      </c>
      <c r="D81" s="231"/>
      <c r="E81" s="60"/>
      <c r="F81" s="147">
        <f t="shared" ref="F81:F82" si="86">D81+E81</f>
        <v>0</v>
      </c>
      <c r="G81" s="231"/>
      <c r="H81" s="263"/>
      <c r="I81" s="114">
        <f t="shared" ref="I81:I82" si="87">G81+H81</f>
        <v>0</v>
      </c>
      <c r="J81" s="263"/>
      <c r="K81" s="60"/>
      <c r="L81" s="136">
        <f t="shared" ref="L81:L82" si="88">J81+K81</f>
        <v>0</v>
      </c>
      <c r="M81" s="325"/>
      <c r="N81" s="60"/>
      <c r="O81" s="114">
        <f t="shared" ref="O81:O82" si="89">M81+N81</f>
        <v>0</v>
      </c>
      <c r="P81" s="372"/>
      <c r="R81" s="206"/>
      <c r="S81" s="206"/>
      <c r="T81" s="206"/>
    </row>
    <row r="82" spans="1:20" ht="24" hidden="1" x14ac:dyDescent="0.25">
      <c r="A82" s="38">
        <v>2122</v>
      </c>
      <c r="B82" s="57" t="s">
        <v>69</v>
      </c>
      <c r="C82" s="58">
        <f t="shared" si="4"/>
        <v>0</v>
      </c>
      <c r="D82" s="231"/>
      <c r="E82" s="60"/>
      <c r="F82" s="147">
        <f t="shared" si="86"/>
        <v>0</v>
      </c>
      <c r="G82" s="231"/>
      <c r="H82" s="263"/>
      <c r="I82" s="114">
        <f t="shared" si="87"/>
        <v>0</v>
      </c>
      <c r="J82" s="263"/>
      <c r="K82" s="60"/>
      <c r="L82" s="136">
        <f t="shared" si="88"/>
        <v>0</v>
      </c>
      <c r="M82" s="325"/>
      <c r="N82" s="60"/>
      <c r="O82" s="114">
        <f t="shared" si="89"/>
        <v>0</v>
      </c>
      <c r="P82" s="372"/>
      <c r="R82" s="206"/>
      <c r="S82" s="206"/>
      <c r="T82" s="206"/>
    </row>
    <row r="83" spans="1:20" x14ac:dyDescent="0.25">
      <c r="A83" s="45">
        <v>2200</v>
      </c>
      <c r="B83" s="105" t="s">
        <v>71</v>
      </c>
      <c r="C83" s="46">
        <f t="shared" si="4"/>
        <v>81184</v>
      </c>
      <c r="D83" s="229">
        <f>SUM(D84,D89,D95,D103,D112,D116,D122,D128)</f>
        <v>68122</v>
      </c>
      <c r="E83" s="523">
        <f t="shared" ref="E83:F83" si="90">SUM(E84,E89,E95,E103,E112,E116,E122,E128)</f>
        <v>0</v>
      </c>
      <c r="F83" s="490">
        <f t="shared" si="90"/>
        <v>68122</v>
      </c>
      <c r="G83" s="229">
        <f>SUM(G84,G89,G95,G103,G112,G116,G122,G128)</f>
        <v>0</v>
      </c>
      <c r="H83" s="126">
        <f t="shared" ref="H83:I83" si="91">SUM(H84,H89,H95,H103,H112,H116,H122,H128)</f>
        <v>0</v>
      </c>
      <c r="I83" s="490">
        <f t="shared" si="91"/>
        <v>0</v>
      </c>
      <c r="J83" s="106">
        <f>SUM(J84,J89,J95,J103,J112,J116,J122,J128)</f>
        <v>13062</v>
      </c>
      <c r="K83" s="523">
        <f t="shared" ref="K83:L83" si="92">SUM(K84,K89,K95,K103,K112,K116,K122,K128)</f>
        <v>0</v>
      </c>
      <c r="L83" s="490">
        <f t="shared" si="92"/>
        <v>13062</v>
      </c>
      <c r="M83" s="166">
        <f>SUM(M84,M89,M95,M103,M112,M116,M122,M128)</f>
        <v>0</v>
      </c>
      <c r="N83" s="167">
        <f t="shared" ref="N83:O83" si="93">SUM(N84,N89,N95,N103,N112,N116,N122,N128)</f>
        <v>0</v>
      </c>
      <c r="O83" s="168">
        <f t="shared" si="93"/>
        <v>0</v>
      </c>
      <c r="P83" s="584"/>
      <c r="R83" s="206"/>
      <c r="S83" s="206"/>
      <c r="T83" s="206"/>
    </row>
    <row r="84" spans="1:20" ht="24" x14ac:dyDescent="0.25">
      <c r="A84" s="107">
        <v>2210</v>
      </c>
      <c r="B84" s="78" t="s">
        <v>72</v>
      </c>
      <c r="C84" s="84">
        <f t="shared" si="4"/>
        <v>6194</v>
      </c>
      <c r="D84" s="132">
        <f>SUM(D85:D88)</f>
        <v>6094</v>
      </c>
      <c r="E84" s="524">
        <f t="shared" ref="E84:F84" si="94">SUM(E85:E88)</f>
        <v>0</v>
      </c>
      <c r="F84" s="525">
        <f t="shared" si="94"/>
        <v>6094</v>
      </c>
      <c r="G84" s="132">
        <f>SUM(G85:G88)</f>
        <v>0</v>
      </c>
      <c r="H84" s="137">
        <f t="shared" ref="H84:I84" si="95">SUM(H85:H88)</f>
        <v>0</v>
      </c>
      <c r="I84" s="525">
        <f t="shared" si="95"/>
        <v>0</v>
      </c>
      <c r="J84" s="207">
        <f>SUM(J85:J88)</f>
        <v>100</v>
      </c>
      <c r="K84" s="524">
        <f t="shared" ref="K84:L84" si="96">SUM(K85:K88)</f>
        <v>0</v>
      </c>
      <c r="L84" s="525">
        <f t="shared" si="96"/>
        <v>100</v>
      </c>
      <c r="M84" s="84">
        <f>SUM(M85:M88)</f>
        <v>0</v>
      </c>
      <c r="N84" s="108">
        <f t="shared" ref="N84:O84" si="97">SUM(N85:N88)</f>
        <v>0</v>
      </c>
      <c r="O84" s="109">
        <f t="shared" si="97"/>
        <v>0</v>
      </c>
      <c r="P84" s="370"/>
      <c r="R84" s="206"/>
      <c r="S84" s="206"/>
      <c r="T84" s="206"/>
    </row>
    <row r="85" spans="1:20" ht="24" hidden="1" x14ac:dyDescent="0.25">
      <c r="A85" s="33">
        <v>2211</v>
      </c>
      <c r="B85" s="52" t="s">
        <v>73</v>
      </c>
      <c r="C85" s="53">
        <f t="shared" ref="C85:C148" si="98">F85+I85+L85+O85</f>
        <v>0</v>
      </c>
      <c r="D85" s="230"/>
      <c r="E85" s="55"/>
      <c r="F85" s="287">
        <f t="shared" ref="F85:F88" si="99">D85+E85</f>
        <v>0</v>
      </c>
      <c r="G85" s="230"/>
      <c r="H85" s="262"/>
      <c r="I85" s="120">
        <f t="shared" ref="I85:I88" si="100">G85+H85</f>
        <v>0</v>
      </c>
      <c r="J85" s="262"/>
      <c r="K85" s="55"/>
      <c r="L85" s="140">
        <f t="shared" ref="L85:L88" si="101">J85+K85</f>
        <v>0</v>
      </c>
      <c r="M85" s="324"/>
      <c r="N85" s="55"/>
      <c r="O85" s="120">
        <f t="shared" ref="O85:O88" si="102">M85+N85</f>
        <v>0</v>
      </c>
      <c r="P85" s="583"/>
      <c r="R85" s="206"/>
      <c r="S85" s="206"/>
      <c r="T85" s="206"/>
    </row>
    <row r="86" spans="1:20" ht="36" x14ac:dyDescent="0.25">
      <c r="A86" s="38">
        <v>2212</v>
      </c>
      <c r="B86" s="57" t="s">
        <v>74</v>
      </c>
      <c r="C86" s="58">
        <f t="shared" si="98"/>
        <v>4947</v>
      </c>
      <c r="D86" s="231">
        <v>4897</v>
      </c>
      <c r="E86" s="528"/>
      <c r="F86" s="486">
        <f t="shared" si="99"/>
        <v>4897</v>
      </c>
      <c r="G86" s="231"/>
      <c r="H86" s="561"/>
      <c r="I86" s="486">
        <f t="shared" si="100"/>
        <v>0</v>
      </c>
      <c r="J86" s="263">
        <v>50</v>
      </c>
      <c r="K86" s="528"/>
      <c r="L86" s="486">
        <f t="shared" si="101"/>
        <v>50</v>
      </c>
      <c r="M86" s="325"/>
      <c r="N86" s="60"/>
      <c r="O86" s="114">
        <f t="shared" si="102"/>
        <v>0</v>
      </c>
      <c r="P86" s="372"/>
      <c r="R86" s="206"/>
      <c r="S86" s="206"/>
      <c r="T86" s="206"/>
    </row>
    <row r="87" spans="1:20" ht="24" x14ac:dyDescent="0.25">
      <c r="A87" s="38">
        <v>2214</v>
      </c>
      <c r="B87" s="57" t="s">
        <v>75</v>
      </c>
      <c r="C87" s="58">
        <f t="shared" si="98"/>
        <v>1174</v>
      </c>
      <c r="D87" s="231">
        <v>1124</v>
      </c>
      <c r="E87" s="528"/>
      <c r="F87" s="486">
        <f t="shared" si="99"/>
        <v>1124</v>
      </c>
      <c r="G87" s="231"/>
      <c r="H87" s="561"/>
      <c r="I87" s="486">
        <f t="shared" si="100"/>
        <v>0</v>
      </c>
      <c r="J87" s="263">
        <v>50</v>
      </c>
      <c r="K87" s="528"/>
      <c r="L87" s="486">
        <f t="shared" si="101"/>
        <v>50</v>
      </c>
      <c r="M87" s="325"/>
      <c r="N87" s="60"/>
      <c r="O87" s="114">
        <f t="shared" si="102"/>
        <v>0</v>
      </c>
      <c r="P87" s="372"/>
      <c r="R87" s="206"/>
      <c r="S87" s="206"/>
      <c r="T87" s="206"/>
    </row>
    <row r="88" spans="1:20" x14ac:dyDescent="0.25">
      <c r="A88" s="38">
        <v>2219</v>
      </c>
      <c r="B88" s="57" t="s">
        <v>76</v>
      </c>
      <c r="C88" s="58">
        <f t="shared" si="98"/>
        <v>73</v>
      </c>
      <c r="D88" s="231">
        <v>73</v>
      </c>
      <c r="E88" s="528"/>
      <c r="F88" s="486">
        <f t="shared" si="99"/>
        <v>73</v>
      </c>
      <c r="G88" s="231"/>
      <c r="H88" s="561"/>
      <c r="I88" s="486">
        <f t="shared" si="100"/>
        <v>0</v>
      </c>
      <c r="J88" s="263"/>
      <c r="K88" s="528"/>
      <c r="L88" s="486">
        <f t="shared" si="101"/>
        <v>0</v>
      </c>
      <c r="M88" s="325"/>
      <c r="N88" s="60"/>
      <c r="O88" s="114">
        <f t="shared" si="102"/>
        <v>0</v>
      </c>
      <c r="P88" s="372"/>
      <c r="R88" s="206"/>
      <c r="S88" s="206"/>
      <c r="T88" s="206"/>
    </row>
    <row r="89" spans="1:20" ht="24" x14ac:dyDescent="0.25">
      <c r="A89" s="112">
        <v>2220</v>
      </c>
      <c r="B89" s="57" t="s">
        <v>77</v>
      </c>
      <c r="C89" s="58">
        <f t="shared" si="98"/>
        <v>64593</v>
      </c>
      <c r="D89" s="232">
        <f>SUM(D90:D94)</f>
        <v>54096</v>
      </c>
      <c r="E89" s="529">
        <f t="shared" ref="E89:F89" si="103">SUM(E90:E94)</f>
        <v>0</v>
      </c>
      <c r="F89" s="486">
        <f t="shared" si="103"/>
        <v>54096</v>
      </c>
      <c r="G89" s="232">
        <f>SUM(G90:G94)</f>
        <v>0</v>
      </c>
      <c r="H89" s="136">
        <f t="shared" ref="H89:I89" si="104">SUM(H90:H94)</f>
        <v>0</v>
      </c>
      <c r="I89" s="486">
        <f t="shared" si="104"/>
        <v>0</v>
      </c>
      <c r="J89" s="121">
        <f>SUM(J90:J94)</f>
        <v>10497</v>
      </c>
      <c r="K89" s="529">
        <f t="shared" ref="K89:L89" si="105">SUM(K90:K94)</f>
        <v>0</v>
      </c>
      <c r="L89" s="486">
        <f t="shared" si="105"/>
        <v>10497</v>
      </c>
      <c r="M89" s="58">
        <f>SUM(M90:M94)</f>
        <v>0</v>
      </c>
      <c r="N89" s="113">
        <f t="shared" ref="N89:O89" si="106">SUM(N90:N94)</f>
        <v>0</v>
      </c>
      <c r="O89" s="114">
        <f t="shared" si="106"/>
        <v>0</v>
      </c>
      <c r="P89" s="372"/>
      <c r="R89" s="206"/>
      <c r="S89" s="206"/>
      <c r="T89" s="206"/>
    </row>
    <row r="90" spans="1:20" ht="24" x14ac:dyDescent="0.25">
      <c r="A90" s="38">
        <v>2221</v>
      </c>
      <c r="B90" s="57" t="s">
        <v>289</v>
      </c>
      <c r="C90" s="58">
        <f t="shared" si="98"/>
        <v>35430</v>
      </c>
      <c r="D90" s="231">
        <v>29885</v>
      </c>
      <c r="E90" s="528"/>
      <c r="F90" s="486">
        <f t="shared" ref="F90:F94" si="107">D90+E90</f>
        <v>29885</v>
      </c>
      <c r="G90" s="231"/>
      <c r="H90" s="561"/>
      <c r="I90" s="486">
        <f t="shared" ref="I90:I94" si="108">G90+H90</f>
        <v>0</v>
      </c>
      <c r="J90" s="263">
        <v>5545</v>
      </c>
      <c r="K90" s="528"/>
      <c r="L90" s="486">
        <f t="shared" ref="L90:L94" si="109">J90+K90</f>
        <v>5545</v>
      </c>
      <c r="M90" s="325"/>
      <c r="N90" s="60"/>
      <c r="O90" s="114">
        <f t="shared" ref="O90:O94" si="110">M90+N90</f>
        <v>0</v>
      </c>
      <c r="P90" s="372"/>
      <c r="R90" s="206"/>
      <c r="S90" s="206"/>
      <c r="T90" s="206"/>
    </row>
    <row r="91" spans="1:20" x14ac:dyDescent="0.25">
      <c r="A91" s="38">
        <v>2222</v>
      </c>
      <c r="B91" s="57" t="s">
        <v>78</v>
      </c>
      <c r="C91" s="58">
        <f t="shared" si="98"/>
        <v>2980</v>
      </c>
      <c r="D91" s="231">
        <v>2345</v>
      </c>
      <c r="E91" s="585"/>
      <c r="F91" s="486">
        <f t="shared" si="107"/>
        <v>2345</v>
      </c>
      <c r="G91" s="231"/>
      <c r="H91" s="561"/>
      <c r="I91" s="486">
        <f t="shared" si="108"/>
        <v>0</v>
      </c>
      <c r="J91" s="263">
        <v>635</v>
      </c>
      <c r="K91" s="528"/>
      <c r="L91" s="486">
        <f t="shared" si="109"/>
        <v>635</v>
      </c>
      <c r="M91" s="325"/>
      <c r="N91" s="60"/>
      <c r="O91" s="114">
        <f t="shared" si="110"/>
        <v>0</v>
      </c>
      <c r="P91" s="372"/>
      <c r="R91" s="206"/>
      <c r="S91" s="206"/>
      <c r="T91" s="206"/>
    </row>
    <row r="92" spans="1:20" x14ac:dyDescent="0.25">
      <c r="A92" s="38">
        <v>2223</v>
      </c>
      <c r="B92" s="57" t="s">
        <v>79</v>
      </c>
      <c r="C92" s="58">
        <f t="shared" si="98"/>
        <v>24240</v>
      </c>
      <c r="D92" s="231">
        <v>21123</v>
      </c>
      <c r="E92" s="528"/>
      <c r="F92" s="486">
        <f t="shared" si="107"/>
        <v>21123</v>
      </c>
      <c r="G92" s="231"/>
      <c r="H92" s="561"/>
      <c r="I92" s="486">
        <f t="shared" si="108"/>
        <v>0</v>
      </c>
      <c r="J92" s="263">
        <v>3117</v>
      </c>
      <c r="K92" s="528"/>
      <c r="L92" s="486">
        <f t="shared" si="109"/>
        <v>3117</v>
      </c>
      <c r="M92" s="325"/>
      <c r="N92" s="60"/>
      <c r="O92" s="114">
        <f t="shared" si="110"/>
        <v>0</v>
      </c>
      <c r="P92" s="372"/>
      <c r="R92" s="206"/>
      <c r="S92" s="206"/>
      <c r="T92" s="206"/>
    </row>
    <row r="93" spans="1:20" ht="48" x14ac:dyDescent="0.25">
      <c r="A93" s="38">
        <v>2224</v>
      </c>
      <c r="B93" s="57" t="s">
        <v>299</v>
      </c>
      <c r="C93" s="58">
        <f t="shared" si="98"/>
        <v>1943</v>
      </c>
      <c r="D93" s="231">
        <v>743</v>
      </c>
      <c r="E93" s="585"/>
      <c r="F93" s="486">
        <f t="shared" si="107"/>
        <v>743</v>
      </c>
      <c r="G93" s="231"/>
      <c r="H93" s="561"/>
      <c r="I93" s="486">
        <f t="shared" si="108"/>
        <v>0</v>
      </c>
      <c r="J93" s="263">
        <v>1200</v>
      </c>
      <c r="K93" s="528"/>
      <c r="L93" s="486">
        <f t="shared" si="109"/>
        <v>1200</v>
      </c>
      <c r="M93" s="325"/>
      <c r="N93" s="60"/>
      <c r="O93" s="114">
        <f t="shared" si="110"/>
        <v>0</v>
      </c>
      <c r="P93" s="372"/>
      <c r="R93" s="206"/>
      <c r="S93" s="206"/>
      <c r="T93" s="206"/>
    </row>
    <row r="94" spans="1:20" ht="24" hidden="1" x14ac:dyDescent="0.25">
      <c r="A94" s="38">
        <v>2229</v>
      </c>
      <c r="B94" s="57" t="s">
        <v>80</v>
      </c>
      <c r="C94" s="58">
        <f t="shared" si="98"/>
        <v>0</v>
      </c>
      <c r="D94" s="231"/>
      <c r="E94" s="60"/>
      <c r="F94" s="147">
        <f t="shared" si="107"/>
        <v>0</v>
      </c>
      <c r="G94" s="231"/>
      <c r="H94" s="263"/>
      <c r="I94" s="114">
        <f t="shared" si="108"/>
        <v>0</v>
      </c>
      <c r="J94" s="263"/>
      <c r="K94" s="60"/>
      <c r="L94" s="136">
        <f t="shared" si="109"/>
        <v>0</v>
      </c>
      <c r="M94" s="325"/>
      <c r="N94" s="60"/>
      <c r="O94" s="114">
        <f t="shared" si="110"/>
        <v>0</v>
      </c>
      <c r="P94" s="111"/>
      <c r="R94" s="206"/>
      <c r="S94" s="206"/>
      <c r="T94" s="206"/>
    </row>
    <row r="95" spans="1:20" ht="36" x14ac:dyDescent="0.25">
      <c r="A95" s="112">
        <v>2230</v>
      </c>
      <c r="B95" s="57" t="s">
        <v>81</v>
      </c>
      <c r="C95" s="58">
        <f t="shared" si="98"/>
        <v>1191</v>
      </c>
      <c r="D95" s="232">
        <f>SUM(D96:D102)</f>
        <v>1033</v>
      </c>
      <c r="E95" s="529">
        <f t="shared" ref="E95:F95" si="111">SUM(E96:E102)</f>
        <v>0</v>
      </c>
      <c r="F95" s="486">
        <f t="shared" si="111"/>
        <v>1033</v>
      </c>
      <c r="G95" s="232">
        <f>SUM(G96:G102)</f>
        <v>0</v>
      </c>
      <c r="H95" s="136">
        <f t="shared" ref="H95:I95" si="112">SUM(H96:H102)</f>
        <v>0</v>
      </c>
      <c r="I95" s="486">
        <f t="shared" si="112"/>
        <v>0</v>
      </c>
      <c r="J95" s="121">
        <f>SUM(J96:J102)</f>
        <v>158</v>
      </c>
      <c r="K95" s="529">
        <f t="shared" ref="K95:L95" si="113">SUM(K96:K102)</f>
        <v>0</v>
      </c>
      <c r="L95" s="486">
        <f t="shared" si="113"/>
        <v>158</v>
      </c>
      <c r="M95" s="58">
        <f>SUM(M96:M102)</f>
        <v>0</v>
      </c>
      <c r="N95" s="113">
        <f t="shared" ref="N95:O95" si="114">SUM(N96:N102)</f>
        <v>0</v>
      </c>
      <c r="O95" s="114">
        <f t="shared" si="114"/>
        <v>0</v>
      </c>
      <c r="P95" s="111"/>
      <c r="R95" s="206"/>
      <c r="S95" s="206"/>
      <c r="T95" s="206"/>
    </row>
    <row r="96" spans="1:20" ht="24" hidden="1" x14ac:dyDescent="0.25">
      <c r="A96" s="38">
        <v>2231</v>
      </c>
      <c r="B96" s="57" t="s">
        <v>82</v>
      </c>
      <c r="C96" s="58">
        <f t="shared" si="98"/>
        <v>0</v>
      </c>
      <c r="D96" s="231"/>
      <c r="E96" s="60"/>
      <c r="F96" s="147">
        <f t="shared" ref="F96:F102" si="115">D96+E96</f>
        <v>0</v>
      </c>
      <c r="G96" s="231"/>
      <c r="H96" s="263"/>
      <c r="I96" s="114">
        <f t="shared" ref="I96:I102" si="116">G96+H96</f>
        <v>0</v>
      </c>
      <c r="J96" s="263"/>
      <c r="K96" s="60"/>
      <c r="L96" s="136">
        <f t="shared" ref="L96:L102" si="117">J96+K96</f>
        <v>0</v>
      </c>
      <c r="M96" s="325"/>
      <c r="N96" s="60"/>
      <c r="O96" s="114">
        <f t="shared" ref="O96:O102" si="118">M96+N96</f>
        <v>0</v>
      </c>
      <c r="P96" s="111"/>
      <c r="R96" s="206"/>
      <c r="S96" s="206"/>
      <c r="T96" s="206"/>
    </row>
    <row r="97" spans="1:20" ht="24.75" hidden="1" customHeight="1" x14ac:dyDescent="0.25">
      <c r="A97" s="38">
        <v>2232</v>
      </c>
      <c r="B97" s="57" t="s">
        <v>83</v>
      </c>
      <c r="C97" s="58">
        <f t="shared" si="98"/>
        <v>0</v>
      </c>
      <c r="D97" s="231"/>
      <c r="E97" s="60"/>
      <c r="F97" s="147">
        <f t="shared" si="115"/>
        <v>0</v>
      </c>
      <c r="G97" s="231"/>
      <c r="H97" s="263"/>
      <c r="I97" s="114">
        <f t="shared" si="116"/>
        <v>0</v>
      </c>
      <c r="J97" s="263"/>
      <c r="K97" s="60"/>
      <c r="L97" s="136">
        <f t="shared" si="117"/>
        <v>0</v>
      </c>
      <c r="M97" s="325"/>
      <c r="N97" s="60"/>
      <c r="O97" s="114">
        <f t="shared" si="118"/>
        <v>0</v>
      </c>
      <c r="P97" s="111"/>
      <c r="R97" s="206"/>
      <c r="S97" s="206"/>
      <c r="T97" s="206"/>
    </row>
    <row r="98" spans="1:20" ht="24" hidden="1" x14ac:dyDescent="0.25">
      <c r="A98" s="33">
        <v>2233</v>
      </c>
      <c r="B98" s="52" t="s">
        <v>84</v>
      </c>
      <c r="C98" s="53">
        <f t="shared" si="98"/>
        <v>0</v>
      </c>
      <c r="D98" s="230"/>
      <c r="E98" s="55"/>
      <c r="F98" s="287">
        <f t="shared" si="115"/>
        <v>0</v>
      </c>
      <c r="G98" s="230"/>
      <c r="H98" s="262"/>
      <c r="I98" s="120">
        <f t="shared" si="116"/>
        <v>0</v>
      </c>
      <c r="J98" s="262"/>
      <c r="K98" s="55"/>
      <c r="L98" s="140">
        <f t="shared" si="117"/>
        <v>0</v>
      </c>
      <c r="M98" s="324"/>
      <c r="N98" s="55"/>
      <c r="O98" s="120">
        <f t="shared" si="118"/>
        <v>0</v>
      </c>
      <c r="P98" s="110"/>
      <c r="R98" s="206"/>
      <c r="S98" s="206"/>
      <c r="T98" s="206"/>
    </row>
    <row r="99" spans="1:20" ht="36" hidden="1" x14ac:dyDescent="0.25">
      <c r="A99" s="38">
        <v>2234</v>
      </c>
      <c r="B99" s="57" t="s">
        <v>85</v>
      </c>
      <c r="C99" s="58">
        <f t="shared" si="98"/>
        <v>0</v>
      </c>
      <c r="D99" s="231"/>
      <c r="E99" s="60"/>
      <c r="F99" s="147">
        <f t="shared" si="115"/>
        <v>0</v>
      </c>
      <c r="G99" s="231"/>
      <c r="H99" s="263"/>
      <c r="I99" s="114">
        <f t="shared" si="116"/>
        <v>0</v>
      </c>
      <c r="J99" s="263"/>
      <c r="K99" s="60"/>
      <c r="L99" s="136">
        <f t="shared" si="117"/>
        <v>0</v>
      </c>
      <c r="M99" s="325"/>
      <c r="N99" s="60"/>
      <c r="O99" s="114">
        <f t="shared" si="118"/>
        <v>0</v>
      </c>
      <c r="P99" s="111"/>
      <c r="R99" s="206"/>
      <c r="S99" s="206"/>
      <c r="T99" s="206"/>
    </row>
    <row r="100" spans="1:20" ht="24" hidden="1" x14ac:dyDescent="0.25">
      <c r="A100" s="38">
        <v>2235</v>
      </c>
      <c r="B100" s="57" t="s">
        <v>86</v>
      </c>
      <c r="C100" s="58">
        <f t="shared" si="98"/>
        <v>0</v>
      </c>
      <c r="D100" s="231"/>
      <c r="E100" s="60"/>
      <c r="F100" s="147">
        <f t="shared" si="115"/>
        <v>0</v>
      </c>
      <c r="G100" s="231"/>
      <c r="H100" s="263"/>
      <c r="I100" s="114">
        <f t="shared" si="116"/>
        <v>0</v>
      </c>
      <c r="J100" s="263"/>
      <c r="K100" s="60"/>
      <c r="L100" s="136">
        <f t="shared" si="117"/>
        <v>0</v>
      </c>
      <c r="M100" s="325"/>
      <c r="N100" s="60"/>
      <c r="O100" s="114">
        <f t="shared" si="118"/>
        <v>0</v>
      </c>
      <c r="P100" s="111"/>
      <c r="R100" s="206"/>
      <c r="S100" s="206"/>
      <c r="T100" s="206"/>
    </row>
    <row r="101" spans="1:20" x14ac:dyDescent="0.25">
      <c r="A101" s="38">
        <v>2236</v>
      </c>
      <c r="B101" s="57" t="s">
        <v>87</v>
      </c>
      <c r="C101" s="58">
        <f t="shared" si="98"/>
        <v>96</v>
      </c>
      <c r="D101" s="231"/>
      <c r="E101" s="528"/>
      <c r="F101" s="486">
        <f t="shared" si="115"/>
        <v>0</v>
      </c>
      <c r="G101" s="231"/>
      <c r="H101" s="561"/>
      <c r="I101" s="486">
        <f t="shared" si="116"/>
        <v>0</v>
      </c>
      <c r="J101" s="263">
        <v>96</v>
      </c>
      <c r="K101" s="528"/>
      <c r="L101" s="486">
        <f t="shared" si="117"/>
        <v>96</v>
      </c>
      <c r="M101" s="325"/>
      <c r="N101" s="60"/>
      <c r="O101" s="114">
        <f t="shared" si="118"/>
        <v>0</v>
      </c>
      <c r="P101" s="111"/>
      <c r="R101" s="206"/>
      <c r="S101" s="206"/>
      <c r="T101" s="206"/>
    </row>
    <row r="102" spans="1:20" ht="24" x14ac:dyDescent="0.25">
      <c r="A102" s="38">
        <v>2239</v>
      </c>
      <c r="B102" s="57" t="s">
        <v>88</v>
      </c>
      <c r="C102" s="58">
        <f t="shared" si="98"/>
        <v>1095</v>
      </c>
      <c r="D102" s="231">
        <v>1033</v>
      </c>
      <c r="E102" s="528"/>
      <c r="F102" s="486">
        <f t="shared" si="115"/>
        <v>1033</v>
      </c>
      <c r="G102" s="231"/>
      <c r="H102" s="561"/>
      <c r="I102" s="486">
        <f t="shared" si="116"/>
        <v>0</v>
      </c>
      <c r="J102" s="263">
        <v>62</v>
      </c>
      <c r="K102" s="528"/>
      <c r="L102" s="486">
        <f t="shared" si="117"/>
        <v>62</v>
      </c>
      <c r="M102" s="325"/>
      <c r="N102" s="60"/>
      <c r="O102" s="114">
        <f t="shared" si="118"/>
        <v>0</v>
      </c>
      <c r="P102" s="372"/>
      <c r="R102" s="206"/>
      <c r="S102" s="206"/>
      <c r="T102" s="206"/>
    </row>
    <row r="103" spans="1:20" ht="36" x14ac:dyDescent="0.25">
      <c r="A103" s="112">
        <v>2240</v>
      </c>
      <c r="B103" s="57" t="s">
        <v>89</v>
      </c>
      <c r="C103" s="58">
        <f t="shared" si="98"/>
        <v>8786</v>
      </c>
      <c r="D103" s="232">
        <f>SUM(D104:D111)</f>
        <v>6861</v>
      </c>
      <c r="E103" s="529">
        <f t="shared" ref="E103:F103" si="119">SUM(E104:E111)</f>
        <v>0</v>
      </c>
      <c r="F103" s="486">
        <f t="shared" si="119"/>
        <v>6861</v>
      </c>
      <c r="G103" s="232">
        <f>SUM(G104:G111)</f>
        <v>0</v>
      </c>
      <c r="H103" s="136">
        <f t="shared" ref="H103:I103" si="120">SUM(H104:H111)</f>
        <v>0</v>
      </c>
      <c r="I103" s="486">
        <f t="shared" si="120"/>
        <v>0</v>
      </c>
      <c r="J103" s="121">
        <f>SUM(J104:J111)</f>
        <v>1925</v>
      </c>
      <c r="K103" s="529">
        <f t="shared" ref="K103:L103" si="121">SUM(K104:K111)</f>
        <v>0</v>
      </c>
      <c r="L103" s="486">
        <f t="shared" si="121"/>
        <v>1925</v>
      </c>
      <c r="M103" s="58">
        <f>SUM(M104:M111)</f>
        <v>0</v>
      </c>
      <c r="N103" s="113">
        <f t="shared" ref="N103:O103" si="122">SUM(N104:N111)</f>
        <v>0</v>
      </c>
      <c r="O103" s="114">
        <f t="shared" si="122"/>
        <v>0</v>
      </c>
      <c r="P103" s="111"/>
      <c r="R103" s="206"/>
      <c r="S103" s="206"/>
      <c r="T103" s="206"/>
    </row>
    <row r="104" spans="1:20" hidden="1" x14ac:dyDescent="0.25">
      <c r="A104" s="38">
        <v>2241</v>
      </c>
      <c r="B104" s="57" t="s">
        <v>90</v>
      </c>
      <c r="C104" s="58">
        <f t="shared" si="98"/>
        <v>0</v>
      </c>
      <c r="D104" s="231"/>
      <c r="E104" s="60"/>
      <c r="F104" s="147">
        <f t="shared" ref="F104:F111" si="123">D104+E104</f>
        <v>0</v>
      </c>
      <c r="G104" s="231"/>
      <c r="H104" s="263"/>
      <c r="I104" s="114">
        <f t="shared" ref="I104:I111" si="124">G104+H104</f>
        <v>0</v>
      </c>
      <c r="J104" s="263"/>
      <c r="K104" s="60"/>
      <c r="L104" s="136">
        <f t="shared" ref="L104:L111" si="125">J104+K104</f>
        <v>0</v>
      </c>
      <c r="M104" s="325"/>
      <c r="N104" s="60"/>
      <c r="O104" s="114">
        <f t="shared" ref="O104:O111" si="126">M104+N104</f>
        <v>0</v>
      </c>
      <c r="P104" s="111"/>
      <c r="R104" s="206"/>
      <c r="S104" s="206"/>
      <c r="T104" s="206"/>
    </row>
    <row r="105" spans="1:20" ht="24" hidden="1" x14ac:dyDescent="0.25">
      <c r="A105" s="38">
        <v>2242</v>
      </c>
      <c r="B105" s="57" t="s">
        <v>91</v>
      </c>
      <c r="C105" s="58">
        <f t="shared" si="98"/>
        <v>0</v>
      </c>
      <c r="D105" s="231"/>
      <c r="E105" s="60"/>
      <c r="F105" s="147">
        <f t="shared" si="123"/>
        <v>0</v>
      </c>
      <c r="G105" s="231"/>
      <c r="H105" s="263"/>
      <c r="I105" s="114">
        <f t="shared" si="124"/>
        <v>0</v>
      </c>
      <c r="J105" s="263"/>
      <c r="K105" s="60"/>
      <c r="L105" s="136">
        <f t="shared" si="125"/>
        <v>0</v>
      </c>
      <c r="M105" s="325"/>
      <c r="N105" s="60"/>
      <c r="O105" s="114">
        <f t="shared" si="126"/>
        <v>0</v>
      </c>
      <c r="P105" s="111"/>
      <c r="R105" s="206"/>
      <c r="S105" s="206"/>
      <c r="T105" s="206"/>
    </row>
    <row r="106" spans="1:20" ht="24" x14ac:dyDescent="0.25">
      <c r="A106" s="38">
        <v>2243</v>
      </c>
      <c r="B106" s="57" t="s">
        <v>92</v>
      </c>
      <c r="C106" s="58">
        <f t="shared" si="98"/>
        <v>875</v>
      </c>
      <c r="D106" s="231">
        <v>461</v>
      </c>
      <c r="E106" s="528"/>
      <c r="F106" s="486">
        <f t="shared" si="123"/>
        <v>461</v>
      </c>
      <c r="G106" s="231"/>
      <c r="H106" s="561"/>
      <c r="I106" s="486">
        <f t="shared" si="124"/>
        <v>0</v>
      </c>
      <c r="J106" s="263">
        <v>414</v>
      </c>
      <c r="K106" s="528"/>
      <c r="L106" s="486">
        <f t="shared" si="125"/>
        <v>414</v>
      </c>
      <c r="M106" s="325"/>
      <c r="N106" s="60"/>
      <c r="O106" s="114">
        <f t="shared" si="126"/>
        <v>0</v>
      </c>
      <c r="P106" s="111"/>
      <c r="R106" s="206"/>
      <c r="S106" s="206"/>
      <c r="T106" s="206"/>
    </row>
    <row r="107" spans="1:20" ht="24.75" customHeight="1" x14ac:dyDescent="0.25">
      <c r="A107" s="38">
        <v>2244</v>
      </c>
      <c r="B107" s="57" t="s">
        <v>93</v>
      </c>
      <c r="C107" s="58">
        <f t="shared" si="98"/>
        <v>7606</v>
      </c>
      <c r="D107" s="231">
        <v>6400</v>
      </c>
      <c r="E107" s="585"/>
      <c r="F107" s="486">
        <f t="shared" si="123"/>
        <v>6400</v>
      </c>
      <c r="G107" s="231"/>
      <c r="H107" s="561"/>
      <c r="I107" s="486">
        <f t="shared" si="124"/>
        <v>0</v>
      </c>
      <c r="J107" s="263">
        <v>1206</v>
      </c>
      <c r="K107" s="528"/>
      <c r="L107" s="486">
        <f t="shared" si="125"/>
        <v>1206</v>
      </c>
      <c r="M107" s="325"/>
      <c r="N107" s="399"/>
      <c r="O107" s="114">
        <f t="shared" si="126"/>
        <v>0</v>
      </c>
      <c r="P107" s="372"/>
      <c r="R107" s="206"/>
      <c r="S107" s="206"/>
      <c r="T107" s="206"/>
    </row>
    <row r="108" spans="1:20" ht="24" hidden="1" x14ac:dyDescent="0.25">
      <c r="A108" s="38">
        <v>2246</v>
      </c>
      <c r="B108" s="57" t="s">
        <v>94</v>
      </c>
      <c r="C108" s="58">
        <f t="shared" si="98"/>
        <v>0</v>
      </c>
      <c r="D108" s="231"/>
      <c r="E108" s="60"/>
      <c r="F108" s="147">
        <f t="shared" si="123"/>
        <v>0</v>
      </c>
      <c r="G108" s="231"/>
      <c r="H108" s="263"/>
      <c r="I108" s="114">
        <f t="shared" si="124"/>
        <v>0</v>
      </c>
      <c r="J108" s="263"/>
      <c r="K108" s="60"/>
      <c r="L108" s="136">
        <f t="shared" si="125"/>
        <v>0</v>
      </c>
      <c r="M108" s="325"/>
      <c r="N108" s="60"/>
      <c r="O108" s="114">
        <f t="shared" si="126"/>
        <v>0</v>
      </c>
      <c r="P108" s="111"/>
      <c r="R108" s="206"/>
      <c r="S108" s="206"/>
      <c r="T108" s="206"/>
    </row>
    <row r="109" spans="1:20" hidden="1" x14ac:dyDescent="0.25">
      <c r="A109" s="38">
        <v>2247</v>
      </c>
      <c r="B109" s="57" t="s">
        <v>95</v>
      </c>
      <c r="C109" s="58">
        <f t="shared" si="98"/>
        <v>0</v>
      </c>
      <c r="D109" s="231"/>
      <c r="E109" s="60"/>
      <c r="F109" s="147">
        <f t="shared" si="123"/>
        <v>0</v>
      </c>
      <c r="G109" s="231"/>
      <c r="H109" s="263"/>
      <c r="I109" s="114">
        <f t="shared" si="124"/>
        <v>0</v>
      </c>
      <c r="J109" s="263"/>
      <c r="K109" s="60"/>
      <c r="L109" s="136">
        <f t="shared" si="125"/>
        <v>0</v>
      </c>
      <c r="M109" s="325"/>
      <c r="N109" s="60"/>
      <c r="O109" s="114">
        <f t="shared" si="126"/>
        <v>0</v>
      </c>
      <c r="P109" s="111"/>
      <c r="R109" s="206"/>
      <c r="S109" s="206"/>
      <c r="T109" s="206"/>
    </row>
    <row r="110" spans="1:20" ht="24" hidden="1" x14ac:dyDescent="0.25">
      <c r="A110" s="38">
        <v>2248</v>
      </c>
      <c r="B110" s="57" t="s">
        <v>300</v>
      </c>
      <c r="C110" s="58">
        <f t="shared" si="98"/>
        <v>0</v>
      </c>
      <c r="D110" s="231"/>
      <c r="E110" s="60"/>
      <c r="F110" s="147">
        <f t="shared" si="123"/>
        <v>0</v>
      </c>
      <c r="G110" s="231"/>
      <c r="H110" s="263"/>
      <c r="I110" s="114">
        <f t="shared" si="124"/>
        <v>0</v>
      </c>
      <c r="J110" s="263"/>
      <c r="K110" s="60"/>
      <c r="L110" s="136">
        <f t="shared" si="125"/>
        <v>0</v>
      </c>
      <c r="M110" s="325"/>
      <c r="N110" s="60"/>
      <c r="O110" s="114">
        <f t="shared" si="126"/>
        <v>0</v>
      </c>
      <c r="P110" s="111"/>
      <c r="R110" s="206"/>
      <c r="S110" s="206"/>
      <c r="T110" s="206"/>
    </row>
    <row r="111" spans="1:20" ht="24" x14ac:dyDescent="0.25">
      <c r="A111" s="38">
        <v>2249</v>
      </c>
      <c r="B111" s="57" t="s">
        <v>96</v>
      </c>
      <c r="C111" s="58">
        <f t="shared" si="98"/>
        <v>305</v>
      </c>
      <c r="D111" s="231"/>
      <c r="E111" s="528"/>
      <c r="F111" s="486">
        <f t="shared" si="123"/>
        <v>0</v>
      </c>
      <c r="G111" s="231"/>
      <c r="H111" s="561"/>
      <c r="I111" s="486">
        <f t="shared" si="124"/>
        <v>0</v>
      </c>
      <c r="J111" s="263">
        <v>305</v>
      </c>
      <c r="K111" s="528"/>
      <c r="L111" s="486">
        <f t="shared" si="125"/>
        <v>305</v>
      </c>
      <c r="M111" s="325"/>
      <c r="N111" s="60"/>
      <c r="O111" s="114">
        <f t="shared" si="126"/>
        <v>0</v>
      </c>
      <c r="P111" s="111"/>
      <c r="R111" s="206"/>
      <c r="S111" s="206"/>
      <c r="T111" s="206"/>
    </row>
    <row r="112" spans="1:20" x14ac:dyDescent="0.25">
      <c r="A112" s="112">
        <v>2250</v>
      </c>
      <c r="B112" s="57" t="s">
        <v>97</v>
      </c>
      <c r="C112" s="58">
        <f t="shared" si="98"/>
        <v>150</v>
      </c>
      <c r="D112" s="232">
        <f>SUM(D113:D115)</f>
        <v>0</v>
      </c>
      <c r="E112" s="529">
        <f t="shared" ref="E112:F112" si="127">SUM(E113:E115)</f>
        <v>0</v>
      </c>
      <c r="F112" s="486">
        <f t="shared" si="127"/>
        <v>0</v>
      </c>
      <c r="G112" s="232">
        <f>SUM(G113:G115)</f>
        <v>0</v>
      </c>
      <c r="H112" s="136">
        <f t="shared" ref="H112:I112" si="128">SUM(H113:H115)</f>
        <v>0</v>
      </c>
      <c r="I112" s="486">
        <f t="shared" si="128"/>
        <v>0</v>
      </c>
      <c r="J112" s="121">
        <f>SUM(J113:J115)</f>
        <v>150</v>
      </c>
      <c r="K112" s="529">
        <f t="shared" ref="K112:L112" si="129">SUM(K113:K115)</f>
        <v>0</v>
      </c>
      <c r="L112" s="486">
        <f t="shared" si="129"/>
        <v>150</v>
      </c>
      <c r="M112" s="58">
        <f>SUM(M113:M115)</f>
        <v>0</v>
      </c>
      <c r="N112" s="113">
        <f t="shared" ref="N112:O112" si="130">SUM(N113:N115)</f>
        <v>0</v>
      </c>
      <c r="O112" s="114">
        <f t="shared" si="130"/>
        <v>0</v>
      </c>
      <c r="P112" s="111"/>
      <c r="R112" s="206"/>
      <c r="S112" s="206"/>
      <c r="T112" s="206"/>
    </row>
    <row r="113" spans="1:20" hidden="1" x14ac:dyDescent="0.25">
      <c r="A113" s="38">
        <v>2251</v>
      </c>
      <c r="B113" s="57" t="s">
        <v>98</v>
      </c>
      <c r="C113" s="58">
        <f t="shared" si="98"/>
        <v>0</v>
      </c>
      <c r="D113" s="231"/>
      <c r="E113" s="60"/>
      <c r="F113" s="147">
        <f t="shared" ref="F113:F115" si="131">D113+E113</f>
        <v>0</v>
      </c>
      <c r="G113" s="231"/>
      <c r="H113" s="263"/>
      <c r="I113" s="114">
        <f t="shared" ref="I113:I115" si="132">G113+H113</f>
        <v>0</v>
      </c>
      <c r="J113" s="263"/>
      <c r="K113" s="60"/>
      <c r="L113" s="136">
        <f t="shared" ref="L113:L115" si="133">J113+K113</f>
        <v>0</v>
      </c>
      <c r="M113" s="325"/>
      <c r="N113" s="60"/>
      <c r="O113" s="114">
        <f t="shared" ref="O113:O115" si="134">M113+N113</f>
        <v>0</v>
      </c>
      <c r="P113" s="111"/>
      <c r="R113" s="206"/>
      <c r="S113" s="206"/>
      <c r="T113" s="206"/>
    </row>
    <row r="114" spans="1:20" ht="24" hidden="1" x14ac:dyDescent="0.25">
      <c r="A114" s="38">
        <v>2252</v>
      </c>
      <c r="B114" s="57" t="s">
        <v>99</v>
      </c>
      <c r="C114" s="58">
        <f t="shared" si="98"/>
        <v>0</v>
      </c>
      <c r="D114" s="231"/>
      <c r="E114" s="60"/>
      <c r="F114" s="147">
        <f t="shared" si="131"/>
        <v>0</v>
      </c>
      <c r="G114" s="231"/>
      <c r="H114" s="263"/>
      <c r="I114" s="114">
        <f t="shared" si="132"/>
        <v>0</v>
      </c>
      <c r="J114" s="263"/>
      <c r="K114" s="60"/>
      <c r="L114" s="136">
        <f t="shared" si="133"/>
        <v>0</v>
      </c>
      <c r="M114" s="325"/>
      <c r="N114" s="60"/>
      <c r="O114" s="114">
        <f t="shared" si="134"/>
        <v>0</v>
      </c>
      <c r="P114" s="111"/>
      <c r="R114" s="206"/>
      <c r="S114" s="206"/>
      <c r="T114" s="206"/>
    </row>
    <row r="115" spans="1:20" ht="24" x14ac:dyDescent="0.25">
      <c r="A115" s="38">
        <v>2259</v>
      </c>
      <c r="B115" s="57" t="s">
        <v>100</v>
      </c>
      <c r="C115" s="58">
        <f t="shared" si="98"/>
        <v>150</v>
      </c>
      <c r="D115" s="231"/>
      <c r="E115" s="528"/>
      <c r="F115" s="486">
        <f t="shared" si="131"/>
        <v>0</v>
      </c>
      <c r="G115" s="231"/>
      <c r="H115" s="561"/>
      <c r="I115" s="486">
        <f t="shared" si="132"/>
        <v>0</v>
      </c>
      <c r="J115" s="263">
        <v>150</v>
      </c>
      <c r="K115" s="528"/>
      <c r="L115" s="486">
        <f t="shared" si="133"/>
        <v>150</v>
      </c>
      <c r="M115" s="325"/>
      <c r="N115" s="60"/>
      <c r="O115" s="114">
        <f t="shared" si="134"/>
        <v>0</v>
      </c>
      <c r="P115" s="111"/>
      <c r="R115" s="206"/>
      <c r="S115" s="206"/>
      <c r="T115" s="206"/>
    </row>
    <row r="116" spans="1:20" x14ac:dyDescent="0.25">
      <c r="A116" s="112">
        <v>2260</v>
      </c>
      <c r="B116" s="57" t="s">
        <v>101</v>
      </c>
      <c r="C116" s="58">
        <f t="shared" si="98"/>
        <v>220</v>
      </c>
      <c r="D116" s="232">
        <f>SUM(D117:D121)</f>
        <v>38</v>
      </c>
      <c r="E116" s="529">
        <f t="shared" ref="E116:F116" si="135">SUM(E117:E121)</f>
        <v>0</v>
      </c>
      <c r="F116" s="486">
        <f t="shared" si="135"/>
        <v>38</v>
      </c>
      <c r="G116" s="232">
        <f>SUM(G117:G121)</f>
        <v>0</v>
      </c>
      <c r="H116" s="136">
        <f t="shared" ref="H116:I116" si="136">SUM(H117:H121)</f>
        <v>0</v>
      </c>
      <c r="I116" s="486">
        <f t="shared" si="136"/>
        <v>0</v>
      </c>
      <c r="J116" s="121">
        <f>SUM(J117:J121)</f>
        <v>182</v>
      </c>
      <c r="K116" s="529">
        <f t="shared" ref="K116:L116" si="137">SUM(K117:K121)</f>
        <v>0</v>
      </c>
      <c r="L116" s="486">
        <f t="shared" si="137"/>
        <v>182</v>
      </c>
      <c r="M116" s="58">
        <f>SUM(M117:M121)</f>
        <v>0</v>
      </c>
      <c r="N116" s="113">
        <f t="shared" ref="N116:O116" si="138">SUM(N117:N121)</f>
        <v>0</v>
      </c>
      <c r="O116" s="114">
        <f t="shared" si="138"/>
        <v>0</v>
      </c>
      <c r="P116" s="111"/>
      <c r="R116" s="206"/>
      <c r="S116" s="206"/>
      <c r="T116" s="206"/>
    </row>
    <row r="117" spans="1:20" hidden="1" x14ac:dyDescent="0.25">
      <c r="A117" s="38">
        <v>2261</v>
      </c>
      <c r="B117" s="57" t="s">
        <v>102</v>
      </c>
      <c r="C117" s="58">
        <f t="shared" si="98"/>
        <v>0</v>
      </c>
      <c r="D117" s="231"/>
      <c r="E117" s="60"/>
      <c r="F117" s="147">
        <f t="shared" ref="F117:F121" si="139">D117+E117</f>
        <v>0</v>
      </c>
      <c r="G117" s="231"/>
      <c r="H117" s="263"/>
      <c r="I117" s="114">
        <f t="shared" ref="I117:I121" si="140">G117+H117</f>
        <v>0</v>
      </c>
      <c r="J117" s="263"/>
      <c r="K117" s="60"/>
      <c r="L117" s="136">
        <f t="shared" ref="L117:L121" si="141">J117+K117</f>
        <v>0</v>
      </c>
      <c r="M117" s="325"/>
      <c r="N117" s="60"/>
      <c r="O117" s="114">
        <f t="shared" ref="O117:O121" si="142">M117+N117</f>
        <v>0</v>
      </c>
      <c r="P117" s="111"/>
      <c r="R117" s="206"/>
      <c r="S117" s="206"/>
      <c r="T117" s="206"/>
    </row>
    <row r="118" spans="1:20" hidden="1" x14ac:dyDescent="0.25">
      <c r="A118" s="38">
        <v>2262</v>
      </c>
      <c r="B118" s="57" t="s">
        <v>103</v>
      </c>
      <c r="C118" s="58">
        <f t="shared" si="98"/>
        <v>0</v>
      </c>
      <c r="D118" s="231"/>
      <c r="E118" s="60"/>
      <c r="F118" s="147">
        <f t="shared" si="139"/>
        <v>0</v>
      </c>
      <c r="G118" s="231"/>
      <c r="H118" s="263"/>
      <c r="I118" s="114">
        <f t="shared" si="140"/>
        <v>0</v>
      </c>
      <c r="J118" s="263"/>
      <c r="K118" s="60"/>
      <c r="L118" s="136">
        <f t="shared" si="141"/>
        <v>0</v>
      </c>
      <c r="M118" s="325"/>
      <c r="N118" s="60"/>
      <c r="O118" s="114">
        <f t="shared" si="142"/>
        <v>0</v>
      </c>
      <c r="P118" s="111"/>
      <c r="R118" s="206"/>
      <c r="S118" s="206"/>
      <c r="T118" s="206"/>
    </row>
    <row r="119" spans="1:20" hidden="1" x14ac:dyDescent="0.25">
      <c r="A119" s="38">
        <v>2263</v>
      </c>
      <c r="B119" s="57" t="s">
        <v>104</v>
      </c>
      <c r="C119" s="58">
        <f t="shared" si="98"/>
        <v>0</v>
      </c>
      <c r="D119" s="231"/>
      <c r="E119" s="60"/>
      <c r="F119" s="147">
        <f t="shared" si="139"/>
        <v>0</v>
      </c>
      <c r="G119" s="231"/>
      <c r="H119" s="263"/>
      <c r="I119" s="114">
        <f t="shared" si="140"/>
        <v>0</v>
      </c>
      <c r="J119" s="263"/>
      <c r="K119" s="60"/>
      <c r="L119" s="136">
        <f t="shared" si="141"/>
        <v>0</v>
      </c>
      <c r="M119" s="325"/>
      <c r="N119" s="60"/>
      <c r="O119" s="114">
        <f t="shared" si="142"/>
        <v>0</v>
      </c>
      <c r="P119" s="111"/>
      <c r="R119" s="206"/>
      <c r="S119" s="206"/>
      <c r="T119" s="206"/>
    </row>
    <row r="120" spans="1:20" ht="24" x14ac:dyDescent="0.25">
      <c r="A120" s="38">
        <v>2264</v>
      </c>
      <c r="B120" s="57" t="s">
        <v>105</v>
      </c>
      <c r="C120" s="58">
        <f t="shared" si="98"/>
        <v>140</v>
      </c>
      <c r="D120" s="231"/>
      <c r="E120" s="528"/>
      <c r="F120" s="486">
        <f t="shared" si="139"/>
        <v>0</v>
      </c>
      <c r="G120" s="231"/>
      <c r="H120" s="561"/>
      <c r="I120" s="486">
        <f t="shared" si="140"/>
        <v>0</v>
      </c>
      <c r="J120" s="263">
        <v>140</v>
      </c>
      <c r="K120" s="528"/>
      <c r="L120" s="486">
        <f t="shared" si="141"/>
        <v>140</v>
      </c>
      <c r="M120" s="325"/>
      <c r="N120" s="60"/>
      <c r="O120" s="114">
        <f t="shared" si="142"/>
        <v>0</v>
      </c>
      <c r="P120" s="111"/>
      <c r="R120" s="206"/>
      <c r="S120" s="206"/>
      <c r="T120" s="206"/>
    </row>
    <row r="121" spans="1:20" x14ac:dyDescent="0.25">
      <c r="A121" s="38">
        <v>2269</v>
      </c>
      <c r="B121" s="57" t="s">
        <v>106</v>
      </c>
      <c r="C121" s="58">
        <f t="shared" si="98"/>
        <v>80</v>
      </c>
      <c r="D121" s="231">
        <v>38</v>
      </c>
      <c r="E121" s="528"/>
      <c r="F121" s="486">
        <f t="shared" si="139"/>
        <v>38</v>
      </c>
      <c r="G121" s="231"/>
      <c r="H121" s="561"/>
      <c r="I121" s="486">
        <f t="shared" si="140"/>
        <v>0</v>
      </c>
      <c r="J121" s="263">
        <v>42</v>
      </c>
      <c r="K121" s="528"/>
      <c r="L121" s="486">
        <f t="shared" si="141"/>
        <v>42</v>
      </c>
      <c r="M121" s="325"/>
      <c r="N121" s="60"/>
      <c r="O121" s="114">
        <f t="shared" si="142"/>
        <v>0</v>
      </c>
      <c r="P121" s="372"/>
      <c r="R121" s="206"/>
      <c r="S121" s="206"/>
      <c r="T121" s="206"/>
    </row>
    <row r="122" spans="1:20" x14ac:dyDescent="0.25">
      <c r="A122" s="112">
        <v>2270</v>
      </c>
      <c r="B122" s="57" t="s">
        <v>107</v>
      </c>
      <c r="C122" s="58">
        <f t="shared" si="98"/>
        <v>50</v>
      </c>
      <c r="D122" s="232">
        <f>SUM(D123:D127)</f>
        <v>0</v>
      </c>
      <c r="E122" s="529">
        <f t="shared" ref="E122:F122" si="143">SUM(E123:E127)</f>
        <v>0</v>
      </c>
      <c r="F122" s="486">
        <f t="shared" si="143"/>
        <v>0</v>
      </c>
      <c r="G122" s="232">
        <f>SUM(G123:G127)</f>
        <v>0</v>
      </c>
      <c r="H122" s="136">
        <f t="shared" ref="H122:I122" si="144">SUM(H123:H127)</f>
        <v>0</v>
      </c>
      <c r="I122" s="486">
        <f t="shared" si="144"/>
        <v>0</v>
      </c>
      <c r="J122" s="121">
        <f>SUM(J123:J127)</f>
        <v>50</v>
      </c>
      <c r="K122" s="529">
        <f t="shared" ref="K122:L122" si="145">SUM(K123:K127)</f>
        <v>0</v>
      </c>
      <c r="L122" s="486">
        <f t="shared" si="145"/>
        <v>50</v>
      </c>
      <c r="M122" s="58">
        <f>SUM(M123:M127)</f>
        <v>0</v>
      </c>
      <c r="N122" s="113">
        <f t="shared" ref="N122:O122" si="146">SUM(N123:N127)</f>
        <v>0</v>
      </c>
      <c r="O122" s="114">
        <f t="shared" si="146"/>
        <v>0</v>
      </c>
      <c r="P122" s="111"/>
      <c r="R122" s="206"/>
      <c r="S122" s="206"/>
      <c r="T122" s="206"/>
    </row>
    <row r="123" spans="1:20" hidden="1" x14ac:dyDescent="0.25">
      <c r="A123" s="38">
        <v>2272</v>
      </c>
      <c r="B123" s="146" t="s">
        <v>108</v>
      </c>
      <c r="C123" s="58">
        <f t="shared" si="98"/>
        <v>0</v>
      </c>
      <c r="D123" s="231"/>
      <c r="E123" s="60"/>
      <c r="F123" s="147">
        <f t="shared" ref="F123:F127" si="147">D123+E123</f>
        <v>0</v>
      </c>
      <c r="G123" s="231"/>
      <c r="H123" s="263"/>
      <c r="I123" s="114">
        <f t="shared" ref="I123:I127" si="148">G123+H123</f>
        <v>0</v>
      </c>
      <c r="J123" s="263"/>
      <c r="K123" s="60"/>
      <c r="L123" s="136">
        <f t="shared" ref="L123:L127" si="149">J123+K123</f>
        <v>0</v>
      </c>
      <c r="M123" s="325"/>
      <c r="N123" s="60"/>
      <c r="O123" s="114">
        <f t="shared" ref="O123:O127" si="150">M123+N123</f>
        <v>0</v>
      </c>
      <c r="P123" s="111"/>
      <c r="R123" s="206"/>
      <c r="S123" s="206"/>
      <c r="T123" s="206"/>
    </row>
    <row r="124" spans="1:20" ht="24" hidden="1" x14ac:dyDescent="0.25">
      <c r="A124" s="38">
        <v>2274</v>
      </c>
      <c r="B124" s="186" t="s">
        <v>290</v>
      </c>
      <c r="C124" s="58">
        <f t="shared" si="98"/>
        <v>0</v>
      </c>
      <c r="D124" s="231"/>
      <c r="E124" s="60"/>
      <c r="F124" s="147">
        <f t="shared" si="147"/>
        <v>0</v>
      </c>
      <c r="G124" s="231"/>
      <c r="H124" s="263"/>
      <c r="I124" s="114">
        <f t="shared" si="148"/>
        <v>0</v>
      </c>
      <c r="J124" s="263"/>
      <c r="K124" s="60"/>
      <c r="L124" s="136">
        <f t="shared" si="149"/>
        <v>0</v>
      </c>
      <c r="M124" s="325"/>
      <c r="N124" s="60"/>
      <c r="O124" s="114">
        <f t="shared" si="150"/>
        <v>0</v>
      </c>
      <c r="P124" s="111"/>
      <c r="R124" s="206"/>
      <c r="S124" s="206"/>
      <c r="T124" s="206"/>
    </row>
    <row r="125" spans="1:20" ht="24" hidden="1" x14ac:dyDescent="0.25">
      <c r="A125" s="38">
        <v>2275</v>
      </c>
      <c r="B125" s="57" t="s">
        <v>109</v>
      </c>
      <c r="C125" s="58">
        <f t="shared" si="98"/>
        <v>0</v>
      </c>
      <c r="D125" s="231"/>
      <c r="E125" s="60"/>
      <c r="F125" s="147">
        <f t="shared" si="147"/>
        <v>0</v>
      </c>
      <c r="G125" s="231"/>
      <c r="H125" s="263"/>
      <c r="I125" s="114">
        <f t="shared" si="148"/>
        <v>0</v>
      </c>
      <c r="J125" s="263"/>
      <c r="K125" s="60"/>
      <c r="L125" s="136">
        <f t="shared" si="149"/>
        <v>0</v>
      </c>
      <c r="M125" s="325"/>
      <c r="N125" s="60"/>
      <c r="O125" s="114">
        <f t="shared" si="150"/>
        <v>0</v>
      </c>
      <c r="P125" s="111"/>
      <c r="R125" s="206"/>
      <c r="S125" s="206"/>
      <c r="T125" s="206"/>
    </row>
    <row r="126" spans="1:20" ht="36" hidden="1" x14ac:dyDescent="0.25">
      <c r="A126" s="38">
        <v>2276</v>
      </c>
      <c r="B126" s="57" t="s">
        <v>110</v>
      </c>
      <c r="C126" s="58">
        <f t="shared" si="98"/>
        <v>0</v>
      </c>
      <c r="D126" s="231"/>
      <c r="E126" s="60"/>
      <c r="F126" s="147">
        <f t="shared" si="147"/>
        <v>0</v>
      </c>
      <c r="G126" s="231"/>
      <c r="H126" s="263"/>
      <c r="I126" s="114">
        <f t="shared" si="148"/>
        <v>0</v>
      </c>
      <c r="J126" s="263"/>
      <c r="K126" s="60"/>
      <c r="L126" s="136">
        <f t="shared" si="149"/>
        <v>0</v>
      </c>
      <c r="M126" s="325"/>
      <c r="N126" s="60"/>
      <c r="O126" s="114">
        <f t="shared" si="150"/>
        <v>0</v>
      </c>
      <c r="P126" s="111"/>
      <c r="R126" s="206"/>
      <c r="S126" s="206"/>
      <c r="T126" s="206"/>
    </row>
    <row r="127" spans="1:20" ht="24" x14ac:dyDescent="0.25">
      <c r="A127" s="38">
        <v>2279</v>
      </c>
      <c r="B127" s="57" t="s">
        <v>111</v>
      </c>
      <c r="C127" s="58">
        <f t="shared" si="98"/>
        <v>50</v>
      </c>
      <c r="D127" s="231"/>
      <c r="E127" s="528"/>
      <c r="F127" s="486">
        <f t="shared" si="147"/>
        <v>0</v>
      </c>
      <c r="G127" s="231"/>
      <c r="H127" s="561"/>
      <c r="I127" s="486">
        <f t="shared" si="148"/>
        <v>0</v>
      </c>
      <c r="J127" s="263">
        <v>50</v>
      </c>
      <c r="K127" s="528"/>
      <c r="L127" s="486">
        <f t="shared" si="149"/>
        <v>50</v>
      </c>
      <c r="M127" s="325"/>
      <c r="N127" s="60"/>
      <c r="O127" s="114">
        <f t="shared" si="150"/>
        <v>0</v>
      </c>
      <c r="P127" s="111"/>
      <c r="R127" s="206"/>
      <c r="S127" s="206"/>
      <c r="T127" s="206"/>
    </row>
    <row r="128" spans="1:20" ht="24" hidden="1" x14ac:dyDescent="0.25">
      <c r="A128" s="548">
        <v>2280</v>
      </c>
      <c r="B128" s="52" t="s">
        <v>301</v>
      </c>
      <c r="C128" s="53">
        <f t="shared" si="98"/>
        <v>0</v>
      </c>
      <c r="D128" s="234">
        <f t="shared" ref="D128:O128" si="151">SUM(D129)</f>
        <v>0</v>
      </c>
      <c r="E128" s="119">
        <f t="shared" si="151"/>
        <v>0</v>
      </c>
      <c r="F128" s="287">
        <f t="shared" si="151"/>
        <v>0</v>
      </c>
      <c r="G128" s="234">
        <f t="shared" si="151"/>
        <v>0</v>
      </c>
      <c r="H128" s="265">
        <f t="shared" si="151"/>
        <v>0</v>
      </c>
      <c r="I128" s="120">
        <f t="shared" si="151"/>
        <v>0</v>
      </c>
      <c r="J128" s="265">
        <f t="shared" si="151"/>
        <v>0</v>
      </c>
      <c r="K128" s="119">
        <f t="shared" si="151"/>
        <v>0</v>
      </c>
      <c r="L128" s="140">
        <f t="shared" si="151"/>
        <v>0</v>
      </c>
      <c r="M128" s="58">
        <f t="shared" si="151"/>
        <v>0</v>
      </c>
      <c r="N128" s="113">
        <f t="shared" si="151"/>
        <v>0</v>
      </c>
      <c r="O128" s="114">
        <f t="shared" si="151"/>
        <v>0</v>
      </c>
      <c r="P128" s="111"/>
      <c r="R128" s="206"/>
      <c r="S128" s="206"/>
      <c r="T128" s="206"/>
    </row>
    <row r="129" spans="1:20" ht="24" hidden="1" x14ac:dyDescent="0.25">
      <c r="A129" s="38">
        <v>2283</v>
      </c>
      <c r="B129" s="57" t="s">
        <v>112</v>
      </c>
      <c r="C129" s="58">
        <f t="shared" si="98"/>
        <v>0</v>
      </c>
      <c r="D129" s="231"/>
      <c r="E129" s="60"/>
      <c r="F129" s="147">
        <f>D129+E129</f>
        <v>0</v>
      </c>
      <c r="G129" s="231"/>
      <c r="H129" s="263"/>
      <c r="I129" s="114">
        <f>G129+H129</f>
        <v>0</v>
      </c>
      <c r="J129" s="263"/>
      <c r="K129" s="60"/>
      <c r="L129" s="136">
        <f>J129+K129</f>
        <v>0</v>
      </c>
      <c r="M129" s="325"/>
      <c r="N129" s="60"/>
      <c r="O129" s="114">
        <f>M129+N129</f>
        <v>0</v>
      </c>
      <c r="P129" s="111"/>
      <c r="R129" s="206"/>
      <c r="S129" s="206"/>
      <c r="T129" s="206"/>
    </row>
    <row r="130" spans="1:20" ht="38.25" customHeight="1" x14ac:dyDescent="0.25">
      <c r="A130" s="45">
        <v>2300</v>
      </c>
      <c r="B130" s="105" t="s">
        <v>113</v>
      </c>
      <c r="C130" s="46">
        <f t="shared" si="98"/>
        <v>10320</v>
      </c>
      <c r="D130" s="229">
        <f>SUM(D131,D136,D140,D141,D144,D151,D159,D160,D163)</f>
        <v>7468</v>
      </c>
      <c r="E130" s="523">
        <f t="shared" ref="E130:F130" si="152">SUM(E131,E136,E140,E141,E144,E151,E159,E160,E163)</f>
        <v>0</v>
      </c>
      <c r="F130" s="490">
        <f t="shared" si="152"/>
        <v>7468</v>
      </c>
      <c r="G130" s="229">
        <f>SUM(G131,G136,G140,G141,G144,G151,G159,G160,G163)</f>
        <v>0</v>
      </c>
      <c r="H130" s="126">
        <f t="shared" ref="H130:I130" si="153">SUM(H131,H136,H140,H141,H144,H151,H159,H160,H163)</f>
        <v>0</v>
      </c>
      <c r="I130" s="490">
        <f t="shared" si="153"/>
        <v>0</v>
      </c>
      <c r="J130" s="106">
        <f>SUM(J131,J136,J140,J141,J144,J151,J159,J160,J163)</f>
        <v>2852</v>
      </c>
      <c r="K130" s="523">
        <f t="shared" ref="K130:L130" si="154">SUM(K131,K136,K140,K141,K144,K151,K159,K160,K163)</f>
        <v>0</v>
      </c>
      <c r="L130" s="490">
        <f t="shared" si="154"/>
        <v>2852</v>
      </c>
      <c r="M130" s="46">
        <f>SUM(M131,M136,M140,M141,M144,M151,M159,M160,M163)</f>
        <v>0</v>
      </c>
      <c r="N130" s="50">
        <f t="shared" ref="N130:O130" si="155">SUM(N131,N136,N140,N141,N144,N151,N159,N160,N163)</f>
        <v>0</v>
      </c>
      <c r="O130" s="117">
        <f t="shared" si="155"/>
        <v>0</v>
      </c>
      <c r="P130" s="123"/>
      <c r="R130" s="206"/>
      <c r="S130" s="206"/>
      <c r="T130" s="206"/>
    </row>
    <row r="131" spans="1:20" ht="24" x14ac:dyDescent="0.25">
      <c r="A131" s="548">
        <v>2310</v>
      </c>
      <c r="B131" s="52" t="s">
        <v>114</v>
      </c>
      <c r="C131" s="53">
        <f t="shared" si="98"/>
        <v>3031</v>
      </c>
      <c r="D131" s="234">
        <f t="shared" ref="D131:O131" si="156">SUM(D132:D135)</f>
        <v>1961</v>
      </c>
      <c r="E131" s="531">
        <f t="shared" si="156"/>
        <v>0</v>
      </c>
      <c r="F131" s="527">
        <f t="shared" si="156"/>
        <v>1961</v>
      </c>
      <c r="G131" s="234">
        <f t="shared" si="156"/>
        <v>0</v>
      </c>
      <c r="H131" s="140">
        <f t="shared" si="156"/>
        <v>0</v>
      </c>
      <c r="I131" s="527">
        <f t="shared" si="156"/>
        <v>0</v>
      </c>
      <c r="J131" s="265">
        <f t="shared" si="156"/>
        <v>1070</v>
      </c>
      <c r="K131" s="531">
        <f t="shared" si="156"/>
        <v>0</v>
      </c>
      <c r="L131" s="527">
        <f t="shared" si="156"/>
        <v>1070</v>
      </c>
      <c r="M131" s="53">
        <f t="shared" si="156"/>
        <v>0</v>
      </c>
      <c r="N131" s="119">
        <f t="shared" si="156"/>
        <v>0</v>
      </c>
      <c r="O131" s="120">
        <f t="shared" si="156"/>
        <v>0</v>
      </c>
      <c r="P131" s="110"/>
      <c r="R131" s="206"/>
      <c r="S131" s="206"/>
      <c r="T131" s="206"/>
    </row>
    <row r="132" spans="1:20" x14ac:dyDescent="0.25">
      <c r="A132" s="38">
        <v>2311</v>
      </c>
      <c r="B132" s="57" t="s">
        <v>115</v>
      </c>
      <c r="C132" s="58">
        <f t="shared" si="98"/>
        <v>1471</v>
      </c>
      <c r="D132" s="231">
        <v>1271</v>
      </c>
      <c r="E132" s="585"/>
      <c r="F132" s="486">
        <f t="shared" ref="F132:F135" si="157">D132+E132</f>
        <v>1271</v>
      </c>
      <c r="G132" s="231"/>
      <c r="H132" s="561"/>
      <c r="I132" s="486">
        <f t="shared" ref="I132:I135" si="158">G132+H132</f>
        <v>0</v>
      </c>
      <c r="J132" s="263">
        <v>200</v>
      </c>
      <c r="K132" s="528"/>
      <c r="L132" s="486">
        <f t="shared" ref="L132:L135" si="159">J132+K132</f>
        <v>200</v>
      </c>
      <c r="M132" s="325"/>
      <c r="N132" s="60"/>
      <c r="O132" s="114">
        <f t="shared" ref="O132:O135" si="160">M132+N132</f>
        <v>0</v>
      </c>
      <c r="P132" s="372"/>
      <c r="R132" s="206"/>
      <c r="S132" s="206"/>
      <c r="T132" s="206"/>
    </row>
    <row r="133" spans="1:20" x14ac:dyDescent="0.25">
      <c r="A133" s="38">
        <v>2312</v>
      </c>
      <c r="B133" s="57" t="s">
        <v>116</v>
      </c>
      <c r="C133" s="58">
        <f t="shared" si="98"/>
        <v>1260</v>
      </c>
      <c r="D133" s="231">
        <v>690</v>
      </c>
      <c r="E133" s="585"/>
      <c r="F133" s="486">
        <f t="shared" si="157"/>
        <v>690</v>
      </c>
      <c r="G133" s="231"/>
      <c r="H133" s="561"/>
      <c r="I133" s="486">
        <f t="shared" si="158"/>
        <v>0</v>
      </c>
      <c r="J133" s="263">
        <v>570</v>
      </c>
      <c r="K133" s="528"/>
      <c r="L133" s="486">
        <f t="shared" si="159"/>
        <v>570</v>
      </c>
      <c r="M133" s="325"/>
      <c r="N133" s="60"/>
      <c r="O133" s="114">
        <f t="shared" si="160"/>
        <v>0</v>
      </c>
      <c r="P133" s="372"/>
      <c r="R133" s="206"/>
      <c r="S133" s="206"/>
      <c r="T133" s="206"/>
    </row>
    <row r="134" spans="1:20" hidden="1" x14ac:dyDescent="0.25">
      <c r="A134" s="38">
        <v>2313</v>
      </c>
      <c r="B134" s="57" t="s">
        <v>117</v>
      </c>
      <c r="C134" s="58">
        <f t="shared" si="98"/>
        <v>0</v>
      </c>
      <c r="D134" s="231"/>
      <c r="E134" s="60"/>
      <c r="F134" s="147">
        <f t="shared" si="157"/>
        <v>0</v>
      </c>
      <c r="G134" s="231"/>
      <c r="H134" s="263"/>
      <c r="I134" s="114">
        <f t="shared" si="158"/>
        <v>0</v>
      </c>
      <c r="J134" s="263"/>
      <c r="K134" s="60"/>
      <c r="L134" s="136">
        <f t="shared" si="159"/>
        <v>0</v>
      </c>
      <c r="M134" s="325"/>
      <c r="N134" s="60"/>
      <c r="O134" s="114">
        <f t="shared" si="160"/>
        <v>0</v>
      </c>
      <c r="P134" s="111"/>
      <c r="R134" s="206"/>
      <c r="S134" s="206"/>
      <c r="T134" s="206"/>
    </row>
    <row r="135" spans="1:20" ht="36" customHeight="1" x14ac:dyDescent="0.25">
      <c r="A135" s="38">
        <v>2314</v>
      </c>
      <c r="B135" s="57" t="s">
        <v>291</v>
      </c>
      <c r="C135" s="58">
        <f t="shared" si="98"/>
        <v>300</v>
      </c>
      <c r="D135" s="231"/>
      <c r="E135" s="528"/>
      <c r="F135" s="486">
        <f t="shared" si="157"/>
        <v>0</v>
      </c>
      <c r="G135" s="231"/>
      <c r="H135" s="561"/>
      <c r="I135" s="486">
        <f t="shared" si="158"/>
        <v>0</v>
      </c>
      <c r="J135" s="263">
        <v>300</v>
      </c>
      <c r="K135" s="528"/>
      <c r="L135" s="486">
        <f t="shared" si="159"/>
        <v>300</v>
      </c>
      <c r="M135" s="325"/>
      <c r="N135" s="60"/>
      <c r="O135" s="114">
        <f t="shared" si="160"/>
        <v>0</v>
      </c>
      <c r="P135" s="111"/>
      <c r="R135" s="206"/>
      <c r="S135" s="206"/>
      <c r="T135" s="206"/>
    </row>
    <row r="136" spans="1:20" x14ac:dyDescent="0.25">
      <c r="A136" s="112">
        <v>2320</v>
      </c>
      <c r="B136" s="57" t="s">
        <v>118</v>
      </c>
      <c r="C136" s="58">
        <f t="shared" si="98"/>
        <v>1457</v>
      </c>
      <c r="D136" s="232">
        <f>SUM(D137:D139)</f>
        <v>1457</v>
      </c>
      <c r="E136" s="529">
        <f t="shared" ref="E136:F136" si="161">SUM(E137:E139)</f>
        <v>0</v>
      </c>
      <c r="F136" s="486">
        <f t="shared" si="161"/>
        <v>1457</v>
      </c>
      <c r="G136" s="232">
        <f>SUM(G137:G139)</f>
        <v>0</v>
      </c>
      <c r="H136" s="136">
        <f t="shared" ref="H136:I136" si="162">SUM(H137:H139)</f>
        <v>0</v>
      </c>
      <c r="I136" s="486">
        <f t="shared" si="162"/>
        <v>0</v>
      </c>
      <c r="J136" s="121">
        <f>SUM(J137:J139)</f>
        <v>0</v>
      </c>
      <c r="K136" s="529">
        <f t="shared" ref="K136:L136" si="163">SUM(K137:K139)</f>
        <v>0</v>
      </c>
      <c r="L136" s="486">
        <f t="shared" si="163"/>
        <v>0</v>
      </c>
      <c r="M136" s="58">
        <f>SUM(M137:M139)</f>
        <v>0</v>
      </c>
      <c r="N136" s="113">
        <f t="shared" ref="N136:O136" si="164">SUM(N137:N139)</f>
        <v>0</v>
      </c>
      <c r="O136" s="114">
        <f t="shared" si="164"/>
        <v>0</v>
      </c>
      <c r="P136" s="111"/>
      <c r="R136" s="206"/>
      <c r="S136" s="206"/>
      <c r="T136" s="206"/>
    </row>
    <row r="137" spans="1:20" hidden="1" x14ac:dyDescent="0.25">
      <c r="A137" s="38">
        <v>2321</v>
      </c>
      <c r="B137" s="57" t="s">
        <v>119</v>
      </c>
      <c r="C137" s="58">
        <f t="shared" si="98"/>
        <v>0</v>
      </c>
      <c r="D137" s="231"/>
      <c r="E137" s="60"/>
      <c r="F137" s="147">
        <f t="shared" ref="F137:F140" si="165">D137+E137</f>
        <v>0</v>
      </c>
      <c r="G137" s="231"/>
      <c r="H137" s="263"/>
      <c r="I137" s="114">
        <f t="shared" ref="I137:I140" si="166">G137+H137</f>
        <v>0</v>
      </c>
      <c r="J137" s="263"/>
      <c r="K137" s="60"/>
      <c r="L137" s="136">
        <f t="shared" ref="L137:L140" si="167">J137+K137</f>
        <v>0</v>
      </c>
      <c r="M137" s="325"/>
      <c r="N137" s="60"/>
      <c r="O137" s="114">
        <f t="shared" ref="O137:O140" si="168">M137+N137</f>
        <v>0</v>
      </c>
      <c r="P137" s="111"/>
      <c r="R137" s="206"/>
      <c r="S137" s="206"/>
      <c r="T137" s="206"/>
    </row>
    <row r="138" spans="1:20" x14ac:dyDescent="0.25">
      <c r="A138" s="38">
        <v>2322</v>
      </c>
      <c r="B138" s="57" t="s">
        <v>120</v>
      </c>
      <c r="C138" s="58">
        <f t="shared" si="98"/>
        <v>1457</v>
      </c>
      <c r="D138" s="231">
        <v>1457</v>
      </c>
      <c r="E138" s="528"/>
      <c r="F138" s="486">
        <f t="shared" si="165"/>
        <v>1457</v>
      </c>
      <c r="G138" s="231"/>
      <c r="H138" s="561"/>
      <c r="I138" s="486">
        <f t="shared" si="166"/>
        <v>0</v>
      </c>
      <c r="J138" s="263"/>
      <c r="K138" s="528"/>
      <c r="L138" s="486">
        <f t="shared" si="167"/>
        <v>0</v>
      </c>
      <c r="M138" s="325"/>
      <c r="N138" s="60"/>
      <c r="O138" s="114">
        <f t="shared" si="168"/>
        <v>0</v>
      </c>
      <c r="P138" s="111"/>
      <c r="R138" s="206"/>
      <c r="S138" s="206"/>
      <c r="T138" s="206"/>
    </row>
    <row r="139" spans="1:20" ht="10.5" hidden="1" customHeight="1" x14ac:dyDescent="0.25">
      <c r="A139" s="38">
        <v>2329</v>
      </c>
      <c r="B139" s="57" t="s">
        <v>121</v>
      </c>
      <c r="C139" s="58">
        <f t="shared" si="98"/>
        <v>0</v>
      </c>
      <c r="D139" s="231"/>
      <c r="E139" s="60"/>
      <c r="F139" s="147">
        <f t="shared" si="165"/>
        <v>0</v>
      </c>
      <c r="G139" s="231"/>
      <c r="H139" s="263"/>
      <c r="I139" s="114">
        <f t="shared" si="166"/>
        <v>0</v>
      </c>
      <c r="J139" s="263"/>
      <c r="K139" s="60"/>
      <c r="L139" s="136">
        <f t="shared" si="167"/>
        <v>0</v>
      </c>
      <c r="M139" s="325"/>
      <c r="N139" s="60"/>
      <c r="O139" s="114">
        <f t="shared" si="168"/>
        <v>0</v>
      </c>
      <c r="P139" s="111"/>
      <c r="R139" s="206"/>
      <c r="S139" s="206"/>
      <c r="T139" s="206"/>
    </row>
    <row r="140" spans="1:20" hidden="1" x14ac:dyDescent="0.25">
      <c r="A140" s="112">
        <v>2330</v>
      </c>
      <c r="B140" s="57" t="s">
        <v>122</v>
      </c>
      <c r="C140" s="58">
        <f t="shared" si="98"/>
        <v>0</v>
      </c>
      <c r="D140" s="231"/>
      <c r="E140" s="60"/>
      <c r="F140" s="147">
        <f t="shared" si="165"/>
        <v>0</v>
      </c>
      <c r="G140" s="231"/>
      <c r="H140" s="263"/>
      <c r="I140" s="114">
        <f t="shared" si="166"/>
        <v>0</v>
      </c>
      <c r="J140" s="263"/>
      <c r="K140" s="60"/>
      <c r="L140" s="136">
        <f t="shared" si="167"/>
        <v>0</v>
      </c>
      <c r="M140" s="325"/>
      <c r="N140" s="60"/>
      <c r="O140" s="114">
        <f t="shared" si="168"/>
        <v>0</v>
      </c>
      <c r="P140" s="111"/>
      <c r="R140" s="206"/>
      <c r="S140" s="206"/>
      <c r="T140" s="206"/>
    </row>
    <row r="141" spans="1:20" ht="48" hidden="1" x14ac:dyDescent="0.25">
      <c r="A141" s="112">
        <v>2340</v>
      </c>
      <c r="B141" s="57" t="s">
        <v>302</v>
      </c>
      <c r="C141" s="58">
        <f t="shared" si="98"/>
        <v>0</v>
      </c>
      <c r="D141" s="232">
        <f>SUM(D142:D143)</f>
        <v>0</v>
      </c>
      <c r="E141" s="113">
        <f t="shared" ref="E141:F141" si="169">SUM(E142:E143)</f>
        <v>0</v>
      </c>
      <c r="F141" s="147">
        <f t="shared" si="169"/>
        <v>0</v>
      </c>
      <c r="G141" s="232">
        <f>SUM(G142:G143)</f>
        <v>0</v>
      </c>
      <c r="H141" s="121">
        <f t="shared" ref="H141:I141" si="170">SUM(H142:H143)</f>
        <v>0</v>
      </c>
      <c r="I141" s="114">
        <f t="shared" si="170"/>
        <v>0</v>
      </c>
      <c r="J141" s="121">
        <f>SUM(J142:J143)</f>
        <v>0</v>
      </c>
      <c r="K141" s="113">
        <f t="shared" ref="K141:L141" si="171">SUM(K142:K143)</f>
        <v>0</v>
      </c>
      <c r="L141" s="136">
        <f t="shared" si="171"/>
        <v>0</v>
      </c>
      <c r="M141" s="58">
        <f>SUM(M142:M143)</f>
        <v>0</v>
      </c>
      <c r="N141" s="113">
        <f t="shared" ref="N141:O141" si="172">SUM(N142:N143)</f>
        <v>0</v>
      </c>
      <c r="O141" s="114">
        <f t="shared" si="172"/>
        <v>0</v>
      </c>
      <c r="P141" s="111"/>
      <c r="R141" s="206"/>
      <c r="S141" s="206"/>
      <c r="T141" s="206"/>
    </row>
    <row r="142" spans="1:20" hidden="1" x14ac:dyDescent="0.25">
      <c r="A142" s="38">
        <v>2341</v>
      </c>
      <c r="B142" s="57" t="s">
        <v>123</v>
      </c>
      <c r="C142" s="58">
        <f t="shared" si="98"/>
        <v>0</v>
      </c>
      <c r="D142" s="231"/>
      <c r="E142" s="60"/>
      <c r="F142" s="147">
        <f t="shared" ref="F142:F143" si="173">D142+E142</f>
        <v>0</v>
      </c>
      <c r="G142" s="231"/>
      <c r="H142" s="263"/>
      <c r="I142" s="114">
        <f t="shared" ref="I142:I143" si="174">G142+H142</f>
        <v>0</v>
      </c>
      <c r="J142" s="263"/>
      <c r="K142" s="60"/>
      <c r="L142" s="136">
        <f t="shared" ref="L142:L143" si="175">J142+K142</f>
        <v>0</v>
      </c>
      <c r="M142" s="325"/>
      <c r="N142" s="60"/>
      <c r="O142" s="114">
        <f t="shared" ref="O142:O143" si="176">M142+N142</f>
        <v>0</v>
      </c>
      <c r="P142" s="111"/>
      <c r="R142" s="206"/>
      <c r="S142" s="206"/>
      <c r="T142" s="206"/>
    </row>
    <row r="143" spans="1:20" ht="24" hidden="1" x14ac:dyDescent="0.25">
      <c r="A143" s="38">
        <v>2344</v>
      </c>
      <c r="B143" s="57" t="s">
        <v>124</v>
      </c>
      <c r="C143" s="58">
        <f t="shared" si="98"/>
        <v>0</v>
      </c>
      <c r="D143" s="231"/>
      <c r="E143" s="60"/>
      <c r="F143" s="147">
        <f t="shared" si="173"/>
        <v>0</v>
      </c>
      <c r="G143" s="231"/>
      <c r="H143" s="263"/>
      <c r="I143" s="114">
        <f t="shared" si="174"/>
        <v>0</v>
      </c>
      <c r="J143" s="263"/>
      <c r="K143" s="60"/>
      <c r="L143" s="136">
        <f t="shared" si="175"/>
        <v>0</v>
      </c>
      <c r="M143" s="325"/>
      <c r="N143" s="60"/>
      <c r="O143" s="114">
        <f t="shared" si="176"/>
        <v>0</v>
      </c>
      <c r="P143" s="111"/>
      <c r="R143" s="206"/>
      <c r="S143" s="206"/>
      <c r="T143" s="206"/>
    </row>
    <row r="144" spans="1:20" ht="24" x14ac:dyDescent="0.25">
      <c r="A144" s="107">
        <v>2350</v>
      </c>
      <c r="B144" s="78" t="s">
        <v>125</v>
      </c>
      <c r="C144" s="84">
        <f t="shared" si="98"/>
        <v>5832</v>
      </c>
      <c r="D144" s="132">
        <f>SUM(D145:D150)</f>
        <v>4050</v>
      </c>
      <c r="E144" s="524">
        <f t="shared" ref="E144:F144" si="177">SUM(E145:E150)</f>
        <v>0</v>
      </c>
      <c r="F144" s="525">
        <f t="shared" si="177"/>
        <v>4050</v>
      </c>
      <c r="G144" s="132">
        <f>SUM(G145:G150)</f>
        <v>0</v>
      </c>
      <c r="H144" s="137">
        <f t="shared" ref="H144:I144" si="178">SUM(H145:H150)</f>
        <v>0</v>
      </c>
      <c r="I144" s="525">
        <f t="shared" si="178"/>
        <v>0</v>
      </c>
      <c r="J144" s="207">
        <f>SUM(J145:J150)</f>
        <v>1782</v>
      </c>
      <c r="K144" s="524">
        <f t="shared" ref="K144:L144" si="179">SUM(K145:K150)</f>
        <v>0</v>
      </c>
      <c r="L144" s="525">
        <f t="shared" si="179"/>
        <v>1782</v>
      </c>
      <c r="M144" s="84">
        <f>SUM(M145:M150)</f>
        <v>0</v>
      </c>
      <c r="N144" s="108">
        <f t="shared" ref="N144:O144" si="180">SUM(N145:N150)</f>
        <v>0</v>
      </c>
      <c r="O144" s="109">
        <f t="shared" si="180"/>
        <v>0</v>
      </c>
      <c r="P144" s="116"/>
      <c r="R144" s="206"/>
      <c r="S144" s="206"/>
      <c r="T144" s="206"/>
    </row>
    <row r="145" spans="1:20" x14ac:dyDescent="0.25">
      <c r="A145" s="33">
        <v>2351</v>
      </c>
      <c r="B145" s="52" t="s">
        <v>126</v>
      </c>
      <c r="C145" s="53">
        <f t="shared" si="98"/>
        <v>450</v>
      </c>
      <c r="D145" s="230">
        <v>350</v>
      </c>
      <c r="E145" s="526"/>
      <c r="F145" s="527">
        <f t="shared" ref="F145:F150" si="181">D145+E145</f>
        <v>350</v>
      </c>
      <c r="G145" s="230"/>
      <c r="H145" s="560"/>
      <c r="I145" s="527">
        <f t="shared" ref="I145:I150" si="182">G145+H145</f>
        <v>0</v>
      </c>
      <c r="J145" s="262">
        <v>100</v>
      </c>
      <c r="K145" s="526"/>
      <c r="L145" s="527">
        <f t="shared" ref="L145:L150" si="183">J145+K145</f>
        <v>100</v>
      </c>
      <c r="M145" s="324"/>
      <c r="N145" s="55"/>
      <c r="O145" s="120">
        <f t="shared" ref="O145:O150" si="184">M145+N145</f>
        <v>0</v>
      </c>
      <c r="P145" s="110"/>
      <c r="R145" s="206"/>
      <c r="S145" s="206"/>
      <c r="T145" s="206"/>
    </row>
    <row r="146" spans="1:20" x14ac:dyDescent="0.25">
      <c r="A146" s="38">
        <v>2352</v>
      </c>
      <c r="B146" s="57" t="s">
        <v>127</v>
      </c>
      <c r="C146" s="58">
        <f t="shared" si="98"/>
        <v>4650</v>
      </c>
      <c r="D146" s="231">
        <v>3700</v>
      </c>
      <c r="E146" s="585"/>
      <c r="F146" s="486">
        <f t="shared" si="181"/>
        <v>3700</v>
      </c>
      <c r="G146" s="231"/>
      <c r="H146" s="561"/>
      <c r="I146" s="486">
        <f t="shared" si="182"/>
        <v>0</v>
      </c>
      <c r="J146" s="263">
        <v>950</v>
      </c>
      <c r="K146" s="528"/>
      <c r="L146" s="486">
        <f t="shared" si="183"/>
        <v>950</v>
      </c>
      <c r="M146" s="325"/>
      <c r="N146" s="60"/>
      <c r="O146" s="114">
        <f t="shared" si="184"/>
        <v>0</v>
      </c>
      <c r="P146" s="372"/>
      <c r="R146" s="206"/>
      <c r="S146" s="206"/>
      <c r="T146" s="206"/>
    </row>
    <row r="147" spans="1:20" ht="24" x14ac:dyDescent="0.25">
      <c r="A147" s="38">
        <v>2353</v>
      </c>
      <c r="B147" s="57" t="s">
        <v>128</v>
      </c>
      <c r="C147" s="58">
        <f t="shared" si="98"/>
        <v>700</v>
      </c>
      <c r="D147" s="231"/>
      <c r="E147" s="528"/>
      <c r="F147" s="486">
        <f t="shared" si="181"/>
        <v>0</v>
      </c>
      <c r="G147" s="231"/>
      <c r="H147" s="561"/>
      <c r="I147" s="486">
        <f t="shared" si="182"/>
        <v>0</v>
      </c>
      <c r="J147" s="263">
        <v>700</v>
      </c>
      <c r="K147" s="528"/>
      <c r="L147" s="486">
        <f t="shared" si="183"/>
        <v>700</v>
      </c>
      <c r="M147" s="325"/>
      <c r="N147" s="60"/>
      <c r="O147" s="114">
        <f t="shared" si="184"/>
        <v>0</v>
      </c>
      <c r="P147" s="372"/>
      <c r="R147" s="206"/>
      <c r="S147" s="206"/>
      <c r="T147" s="206"/>
    </row>
    <row r="148" spans="1:20" ht="24" hidden="1" x14ac:dyDescent="0.25">
      <c r="A148" s="38">
        <v>2354</v>
      </c>
      <c r="B148" s="57" t="s">
        <v>129</v>
      </c>
      <c r="C148" s="58">
        <f t="shared" si="98"/>
        <v>0</v>
      </c>
      <c r="D148" s="231"/>
      <c r="E148" s="60"/>
      <c r="F148" s="147">
        <f t="shared" si="181"/>
        <v>0</v>
      </c>
      <c r="G148" s="231"/>
      <c r="H148" s="263"/>
      <c r="I148" s="114">
        <f t="shared" si="182"/>
        <v>0</v>
      </c>
      <c r="J148" s="263"/>
      <c r="K148" s="60"/>
      <c r="L148" s="136">
        <f t="shared" si="183"/>
        <v>0</v>
      </c>
      <c r="M148" s="325"/>
      <c r="N148" s="60"/>
      <c r="O148" s="114">
        <f t="shared" si="184"/>
        <v>0</v>
      </c>
      <c r="P148" s="111"/>
      <c r="R148" s="206"/>
      <c r="S148" s="206"/>
      <c r="T148" s="206"/>
    </row>
    <row r="149" spans="1:20" ht="24" x14ac:dyDescent="0.25">
      <c r="A149" s="38">
        <v>2355</v>
      </c>
      <c r="B149" s="57" t="s">
        <v>130</v>
      </c>
      <c r="C149" s="58">
        <f t="shared" ref="C149:C212" si="185">F149+I149+L149+O149</f>
        <v>32</v>
      </c>
      <c r="D149" s="231"/>
      <c r="E149" s="528"/>
      <c r="F149" s="486">
        <f t="shared" si="181"/>
        <v>0</v>
      </c>
      <c r="G149" s="231"/>
      <c r="H149" s="561"/>
      <c r="I149" s="486">
        <f t="shared" si="182"/>
        <v>0</v>
      </c>
      <c r="J149" s="263">
        <v>32</v>
      </c>
      <c r="K149" s="528"/>
      <c r="L149" s="486">
        <f t="shared" si="183"/>
        <v>32</v>
      </c>
      <c r="M149" s="325"/>
      <c r="N149" s="60"/>
      <c r="O149" s="114">
        <f t="shared" si="184"/>
        <v>0</v>
      </c>
      <c r="P149" s="111"/>
      <c r="R149" s="206"/>
      <c r="S149" s="206"/>
      <c r="T149" s="206"/>
    </row>
    <row r="150" spans="1:20" ht="24" hidden="1" x14ac:dyDescent="0.25">
      <c r="A150" s="38">
        <v>2359</v>
      </c>
      <c r="B150" s="57" t="s">
        <v>131</v>
      </c>
      <c r="C150" s="58">
        <f t="shared" si="185"/>
        <v>0</v>
      </c>
      <c r="D150" s="231"/>
      <c r="E150" s="60"/>
      <c r="F150" s="147">
        <f t="shared" si="181"/>
        <v>0</v>
      </c>
      <c r="G150" s="231"/>
      <c r="H150" s="263"/>
      <c r="I150" s="114">
        <f t="shared" si="182"/>
        <v>0</v>
      </c>
      <c r="J150" s="263"/>
      <c r="K150" s="60"/>
      <c r="L150" s="136">
        <f t="shared" si="183"/>
        <v>0</v>
      </c>
      <c r="M150" s="325"/>
      <c r="N150" s="60"/>
      <c r="O150" s="114">
        <f t="shared" si="184"/>
        <v>0</v>
      </c>
      <c r="P150" s="111"/>
      <c r="R150" s="206"/>
      <c r="S150" s="206"/>
      <c r="T150" s="206"/>
    </row>
    <row r="151" spans="1:20" ht="24.75" hidden="1" customHeight="1" x14ac:dyDescent="0.25">
      <c r="A151" s="112">
        <v>2360</v>
      </c>
      <c r="B151" s="57" t="s">
        <v>132</v>
      </c>
      <c r="C151" s="58">
        <f t="shared" si="185"/>
        <v>0</v>
      </c>
      <c r="D151" s="232">
        <f>SUM(D152:D158)</f>
        <v>0</v>
      </c>
      <c r="E151" s="113">
        <f t="shared" ref="E151:F151" si="186">SUM(E152:E158)</f>
        <v>0</v>
      </c>
      <c r="F151" s="147">
        <f t="shared" si="186"/>
        <v>0</v>
      </c>
      <c r="G151" s="232">
        <f>SUM(G152:G158)</f>
        <v>0</v>
      </c>
      <c r="H151" s="121">
        <f t="shared" ref="H151:I151" si="187">SUM(H152:H158)</f>
        <v>0</v>
      </c>
      <c r="I151" s="114">
        <f t="shared" si="187"/>
        <v>0</v>
      </c>
      <c r="J151" s="121">
        <f>SUM(J152:J158)</f>
        <v>0</v>
      </c>
      <c r="K151" s="113">
        <f t="shared" ref="K151:L151" si="188">SUM(K152:K158)</f>
        <v>0</v>
      </c>
      <c r="L151" s="136">
        <f t="shared" si="188"/>
        <v>0</v>
      </c>
      <c r="M151" s="58">
        <f>SUM(M152:M158)</f>
        <v>0</v>
      </c>
      <c r="N151" s="113">
        <f t="shared" ref="N151:O151" si="189">SUM(N152:N158)</f>
        <v>0</v>
      </c>
      <c r="O151" s="114">
        <f t="shared" si="189"/>
        <v>0</v>
      </c>
      <c r="P151" s="111"/>
      <c r="R151" s="206"/>
      <c r="S151" s="206"/>
      <c r="T151" s="206"/>
    </row>
    <row r="152" spans="1:20" hidden="1" x14ac:dyDescent="0.25">
      <c r="A152" s="37">
        <v>2361</v>
      </c>
      <c r="B152" s="57" t="s">
        <v>133</v>
      </c>
      <c r="C152" s="58">
        <f t="shared" si="185"/>
        <v>0</v>
      </c>
      <c r="D152" s="231"/>
      <c r="E152" s="60"/>
      <c r="F152" s="147">
        <f t="shared" ref="F152:F159" si="190">D152+E152</f>
        <v>0</v>
      </c>
      <c r="G152" s="231"/>
      <c r="H152" s="263"/>
      <c r="I152" s="114">
        <f t="shared" ref="I152:I159" si="191">G152+H152</f>
        <v>0</v>
      </c>
      <c r="J152" s="263"/>
      <c r="K152" s="60"/>
      <c r="L152" s="136">
        <f t="shared" ref="L152:L159" si="192">J152+K152</f>
        <v>0</v>
      </c>
      <c r="M152" s="325"/>
      <c r="N152" s="60"/>
      <c r="O152" s="114">
        <f t="shared" ref="O152:O159" si="193">M152+N152</f>
        <v>0</v>
      </c>
      <c r="P152" s="111"/>
      <c r="R152" s="206"/>
      <c r="S152" s="206"/>
      <c r="T152" s="206"/>
    </row>
    <row r="153" spans="1:20" ht="24" hidden="1" x14ac:dyDescent="0.25">
      <c r="A153" s="37">
        <v>2362</v>
      </c>
      <c r="B153" s="57" t="s">
        <v>134</v>
      </c>
      <c r="C153" s="58">
        <f t="shared" si="185"/>
        <v>0</v>
      </c>
      <c r="D153" s="231"/>
      <c r="E153" s="60"/>
      <c r="F153" s="147">
        <f t="shared" si="190"/>
        <v>0</v>
      </c>
      <c r="G153" s="231"/>
      <c r="H153" s="263"/>
      <c r="I153" s="114">
        <f t="shared" si="191"/>
        <v>0</v>
      </c>
      <c r="J153" s="263"/>
      <c r="K153" s="60"/>
      <c r="L153" s="136">
        <f t="shared" si="192"/>
        <v>0</v>
      </c>
      <c r="M153" s="325"/>
      <c r="N153" s="60"/>
      <c r="O153" s="114">
        <f t="shared" si="193"/>
        <v>0</v>
      </c>
      <c r="P153" s="111"/>
      <c r="R153" s="206"/>
      <c r="S153" s="206"/>
      <c r="T153" s="206"/>
    </row>
    <row r="154" spans="1:20" hidden="1" x14ac:dyDescent="0.25">
      <c r="A154" s="37">
        <v>2363</v>
      </c>
      <c r="B154" s="57" t="s">
        <v>135</v>
      </c>
      <c r="C154" s="58">
        <f t="shared" si="185"/>
        <v>0</v>
      </c>
      <c r="D154" s="231"/>
      <c r="E154" s="60"/>
      <c r="F154" s="147">
        <f t="shared" si="190"/>
        <v>0</v>
      </c>
      <c r="G154" s="231"/>
      <c r="H154" s="263"/>
      <c r="I154" s="114">
        <f t="shared" si="191"/>
        <v>0</v>
      </c>
      <c r="J154" s="263"/>
      <c r="K154" s="60"/>
      <c r="L154" s="136">
        <f t="shared" si="192"/>
        <v>0</v>
      </c>
      <c r="M154" s="325"/>
      <c r="N154" s="60"/>
      <c r="O154" s="114">
        <f t="shared" si="193"/>
        <v>0</v>
      </c>
      <c r="P154" s="111"/>
      <c r="R154" s="206"/>
      <c r="S154" s="206"/>
      <c r="T154" s="206"/>
    </row>
    <row r="155" spans="1:20" hidden="1" x14ac:dyDescent="0.25">
      <c r="A155" s="37">
        <v>2364</v>
      </c>
      <c r="B155" s="57" t="s">
        <v>136</v>
      </c>
      <c r="C155" s="58">
        <f t="shared" si="185"/>
        <v>0</v>
      </c>
      <c r="D155" s="231"/>
      <c r="E155" s="60"/>
      <c r="F155" s="147">
        <f t="shared" si="190"/>
        <v>0</v>
      </c>
      <c r="G155" s="231"/>
      <c r="H155" s="263"/>
      <c r="I155" s="114">
        <f t="shared" si="191"/>
        <v>0</v>
      </c>
      <c r="J155" s="263"/>
      <c r="K155" s="60"/>
      <c r="L155" s="136">
        <f t="shared" si="192"/>
        <v>0</v>
      </c>
      <c r="M155" s="325"/>
      <c r="N155" s="60"/>
      <c r="O155" s="114">
        <f t="shared" si="193"/>
        <v>0</v>
      </c>
      <c r="P155" s="111"/>
      <c r="R155" s="206"/>
      <c r="S155" s="206"/>
      <c r="T155" s="206"/>
    </row>
    <row r="156" spans="1:20" ht="12.75" hidden="1" customHeight="1" x14ac:dyDescent="0.25">
      <c r="A156" s="37">
        <v>2365</v>
      </c>
      <c r="B156" s="57" t="s">
        <v>137</v>
      </c>
      <c r="C156" s="58">
        <f t="shared" si="185"/>
        <v>0</v>
      </c>
      <c r="D156" s="231"/>
      <c r="E156" s="60"/>
      <c r="F156" s="147">
        <f t="shared" si="190"/>
        <v>0</v>
      </c>
      <c r="G156" s="231"/>
      <c r="H156" s="263"/>
      <c r="I156" s="114">
        <f t="shared" si="191"/>
        <v>0</v>
      </c>
      <c r="J156" s="263"/>
      <c r="K156" s="60"/>
      <c r="L156" s="136">
        <f t="shared" si="192"/>
        <v>0</v>
      </c>
      <c r="M156" s="325"/>
      <c r="N156" s="60"/>
      <c r="O156" s="114">
        <f t="shared" si="193"/>
        <v>0</v>
      </c>
      <c r="P156" s="111"/>
      <c r="R156" s="206"/>
      <c r="S156" s="206"/>
      <c r="T156" s="206"/>
    </row>
    <row r="157" spans="1:20" ht="36" hidden="1" x14ac:dyDescent="0.25">
      <c r="A157" s="37">
        <v>2366</v>
      </c>
      <c r="B157" s="57" t="s">
        <v>138</v>
      </c>
      <c r="C157" s="58">
        <f t="shared" si="185"/>
        <v>0</v>
      </c>
      <c r="D157" s="231"/>
      <c r="E157" s="60"/>
      <c r="F157" s="147">
        <f t="shared" si="190"/>
        <v>0</v>
      </c>
      <c r="G157" s="231"/>
      <c r="H157" s="263"/>
      <c r="I157" s="114">
        <f t="shared" si="191"/>
        <v>0</v>
      </c>
      <c r="J157" s="263"/>
      <c r="K157" s="60"/>
      <c r="L157" s="136">
        <f t="shared" si="192"/>
        <v>0</v>
      </c>
      <c r="M157" s="325"/>
      <c r="N157" s="60"/>
      <c r="O157" s="114">
        <f t="shared" si="193"/>
        <v>0</v>
      </c>
      <c r="P157" s="111"/>
      <c r="R157" s="206"/>
      <c r="S157" s="206"/>
      <c r="T157" s="206"/>
    </row>
    <row r="158" spans="1:20" ht="48" hidden="1" x14ac:dyDescent="0.25">
      <c r="A158" s="37">
        <v>2369</v>
      </c>
      <c r="B158" s="57" t="s">
        <v>139</v>
      </c>
      <c r="C158" s="58">
        <f t="shared" si="185"/>
        <v>0</v>
      </c>
      <c r="D158" s="231"/>
      <c r="E158" s="60"/>
      <c r="F158" s="147">
        <f t="shared" si="190"/>
        <v>0</v>
      </c>
      <c r="G158" s="231"/>
      <c r="H158" s="263"/>
      <c r="I158" s="114">
        <f t="shared" si="191"/>
        <v>0</v>
      </c>
      <c r="J158" s="263"/>
      <c r="K158" s="60"/>
      <c r="L158" s="136">
        <f t="shared" si="192"/>
        <v>0</v>
      </c>
      <c r="M158" s="325"/>
      <c r="N158" s="60"/>
      <c r="O158" s="114">
        <f t="shared" si="193"/>
        <v>0</v>
      </c>
      <c r="P158" s="111"/>
      <c r="R158" s="206"/>
      <c r="S158" s="206"/>
      <c r="T158" s="206"/>
    </row>
    <row r="159" spans="1:20" hidden="1" x14ac:dyDescent="0.25">
      <c r="A159" s="107">
        <v>2370</v>
      </c>
      <c r="B159" s="78" t="s">
        <v>140</v>
      </c>
      <c r="C159" s="84">
        <f t="shared" si="185"/>
        <v>0</v>
      </c>
      <c r="D159" s="233"/>
      <c r="E159" s="115"/>
      <c r="F159" s="286">
        <f t="shared" si="190"/>
        <v>0</v>
      </c>
      <c r="G159" s="233"/>
      <c r="H159" s="264"/>
      <c r="I159" s="109">
        <f t="shared" si="191"/>
        <v>0</v>
      </c>
      <c r="J159" s="264"/>
      <c r="K159" s="115"/>
      <c r="L159" s="137">
        <f t="shared" si="192"/>
        <v>0</v>
      </c>
      <c r="M159" s="326"/>
      <c r="N159" s="115"/>
      <c r="O159" s="109">
        <f t="shared" si="193"/>
        <v>0</v>
      </c>
      <c r="P159" s="116"/>
      <c r="R159" s="206"/>
      <c r="S159" s="206"/>
      <c r="T159" s="206"/>
    </row>
    <row r="160" spans="1:20" hidden="1" x14ac:dyDescent="0.25">
      <c r="A160" s="107">
        <v>2380</v>
      </c>
      <c r="B160" s="78" t="s">
        <v>141</v>
      </c>
      <c r="C160" s="84">
        <f t="shared" si="185"/>
        <v>0</v>
      </c>
      <c r="D160" s="132">
        <f>SUM(D161:D162)</f>
        <v>0</v>
      </c>
      <c r="E160" s="108">
        <f t="shared" ref="E160:F160" si="194">SUM(E161:E162)</f>
        <v>0</v>
      </c>
      <c r="F160" s="286">
        <f t="shared" si="194"/>
        <v>0</v>
      </c>
      <c r="G160" s="132">
        <f>SUM(G161:G162)</f>
        <v>0</v>
      </c>
      <c r="H160" s="207">
        <f t="shared" ref="H160:I160" si="195">SUM(H161:H162)</f>
        <v>0</v>
      </c>
      <c r="I160" s="109">
        <f t="shared" si="195"/>
        <v>0</v>
      </c>
      <c r="J160" s="207">
        <f>SUM(J161:J162)</f>
        <v>0</v>
      </c>
      <c r="K160" s="108">
        <f t="shared" ref="K160:L160" si="196">SUM(K161:K162)</f>
        <v>0</v>
      </c>
      <c r="L160" s="137">
        <f t="shared" si="196"/>
        <v>0</v>
      </c>
      <c r="M160" s="84">
        <f>SUM(M161:M162)</f>
        <v>0</v>
      </c>
      <c r="N160" s="108">
        <f t="shared" ref="N160:O160" si="197">SUM(N161:N162)</f>
        <v>0</v>
      </c>
      <c r="O160" s="109">
        <f t="shared" si="197"/>
        <v>0</v>
      </c>
      <c r="P160" s="116"/>
      <c r="R160" s="206"/>
      <c r="S160" s="206"/>
      <c r="T160" s="206"/>
    </row>
    <row r="161" spans="1:20" hidden="1" x14ac:dyDescent="0.25">
      <c r="A161" s="32">
        <v>2381</v>
      </c>
      <c r="B161" s="52" t="s">
        <v>142</v>
      </c>
      <c r="C161" s="53">
        <f t="shared" si="185"/>
        <v>0</v>
      </c>
      <c r="D161" s="230"/>
      <c r="E161" s="55"/>
      <c r="F161" s="287">
        <f t="shared" ref="F161:F164" si="198">D161+E161</f>
        <v>0</v>
      </c>
      <c r="G161" s="230"/>
      <c r="H161" s="262"/>
      <c r="I161" s="120">
        <f t="shared" ref="I161:I164" si="199">G161+H161</f>
        <v>0</v>
      </c>
      <c r="J161" s="262"/>
      <c r="K161" s="55"/>
      <c r="L161" s="140">
        <f t="shared" ref="L161:L164" si="200">J161+K161</f>
        <v>0</v>
      </c>
      <c r="M161" s="324"/>
      <c r="N161" s="55"/>
      <c r="O161" s="120">
        <f t="shared" ref="O161:O164" si="201">M161+N161</f>
        <v>0</v>
      </c>
      <c r="P161" s="110"/>
      <c r="R161" s="206"/>
      <c r="S161" s="206"/>
      <c r="T161" s="206"/>
    </row>
    <row r="162" spans="1:20" ht="24" hidden="1" x14ac:dyDescent="0.25">
      <c r="A162" s="37">
        <v>2389</v>
      </c>
      <c r="B162" s="57" t="s">
        <v>143</v>
      </c>
      <c r="C162" s="58">
        <f t="shared" si="185"/>
        <v>0</v>
      </c>
      <c r="D162" s="231"/>
      <c r="E162" s="60"/>
      <c r="F162" s="147">
        <f t="shared" si="198"/>
        <v>0</v>
      </c>
      <c r="G162" s="231"/>
      <c r="H162" s="263"/>
      <c r="I162" s="114">
        <f t="shared" si="199"/>
        <v>0</v>
      </c>
      <c r="J162" s="263"/>
      <c r="K162" s="60"/>
      <c r="L162" s="136">
        <f t="shared" si="200"/>
        <v>0</v>
      </c>
      <c r="M162" s="325"/>
      <c r="N162" s="60"/>
      <c r="O162" s="114">
        <f t="shared" si="201"/>
        <v>0</v>
      </c>
      <c r="P162" s="111"/>
      <c r="R162" s="206"/>
      <c r="S162" s="206"/>
      <c r="T162" s="206"/>
    </row>
    <row r="163" spans="1:20" hidden="1" x14ac:dyDescent="0.25">
      <c r="A163" s="107">
        <v>2390</v>
      </c>
      <c r="B163" s="78" t="s">
        <v>144</v>
      </c>
      <c r="C163" s="84">
        <f t="shared" si="185"/>
        <v>0</v>
      </c>
      <c r="D163" s="233"/>
      <c r="E163" s="115"/>
      <c r="F163" s="286">
        <f t="shared" si="198"/>
        <v>0</v>
      </c>
      <c r="G163" s="233"/>
      <c r="H163" s="264"/>
      <c r="I163" s="109">
        <f t="shared" si="199"/>
        <v>0</v>
      </c>
      <c r="J163" s="264"/>
      <c r="K163" s="115"/>
      <c r="L163" s="137">
        <f t="shared" si="200"/>
        <v>0</v>
      </c>
      <c r="M163" s="326"/>
      <c r="N163" s="115"/>
      <c r="O163" s="109">
        <f t="shared" si="201"/>
        <v>0</v>
      </c>
      <c r="P163" s="116"/>
      <c r="R163" s="206"/>
      <c r="S163" s="206"/>
      <c r="T163" s="206"/>
    </row>
    <row r="164" spans="1:20" hidden="1" x14ac:dyDescent="0.25">
      <c r="A164" s="45">
        <v>2400</v>
      </c>
      <c r="B164" s="105" t="s">
        <v>145</v>
      </c>
      <c r="C164" s="46">
        <f t="shared" si="185"/>
        <v>0</v>
      </c>
      <c r="D164" s="235"/>
      <c r="E164" s="122"/>
      <c r="F164" s="285">
        <f t="shared" si="198"/>
        <v>0</v>
      </c>
      <c r="G164" s="235"/>
      <c r="H164" s="266"/>
      <c r="I164" s="117">
        <f t="shared" si="199"/>
        <v>0</v>
      </c>
      <c r="J164" s="266"/>
      <c r="K164" s="122"/>
      <c r="L164" s="126">
        <f t="shared" si="200"/>
        <v>0</v>
      </c>
      <c r="M164" s="327"/>
      <c r="N164" s="122"/>
      <c r="O164" s="117">
        <f t="shared" si="201"/>
        <v>0</v>
      </c>
      <c r="P164" s="123"/>
      <c r="R164" s="206"/>
      <c r="S164" s="206"/>
      <c r="T164" s="206"/>
    </row>
    <row r="165" spans="1:20" ht="24" hidden="1" x14ac:dyDescent="0.25">
      <c r="A165" s="45">
        <v>2500</v>
      </c>
      <c r="B165" s="105" t="s">
        <v>146</v>
      </c>
      <c r="C165" s="46">
        <f t="shared" si="185"/>
        <v>0</v>
      </c>
      <c r="D165" s="229">
        <f>SUM(D166,D171)</f>
        <v>0</v>
      </c>
      <c r="E165" s="50">
        <f t="shared" ref="E165:O165" si="202">SUM(E166,E171)</f>
        <v>0</v>
      </c>
      <c r="F165" s="285">
        <f t="shared" si="202"/>
        <v>0</v>
      </c>
      <c r="G165" s="229">
        <f t="shared" si="202"/>
        <v>0</v>
      </c>
      <c r="H165" s="106">
        <f t="shared" si="202"/>
        <v>0</v>
      </c>
      <c r="I165" s="117">
        <f t="shared" si="202"/>
        <v>0</v>
      </c>
      <c r="J165" s="106">
        <f t="shared" si="202"/>
        <v>0</v>
      </c>
      <c r="K165" s="50">
        <f t="shared" si="202"/>
        <v>0</v>
      </c>
      <c r="L165" s="126">
        <f t="shared" si="202"/>
        <v>0</v>
      </c>
      <c r="M165" s="130">
        <f t="shared" si="202"/>
        <v>0</v>
      </c>
      <c r="N165" s="131">
        <f t="shared" si="202"/>
        <v>0</v>
      </c>
      <c r="O165" s="294">
        <f t="shared" si="202"/>
        <v>0</v>
      </c>
      <c r="P165" s="348"/>
      <c r="R165" s="206"/>
      <c r="S165" s="206"/>
      <c r="T165" s="206"/>
    </row>
    <row r="166" spans="1:20" ht="16.5" hidden="1" customHeight="1" x14ac:dyDescent="0.25">
      <c r="A166" s="548">
        <v>2510</v>
      </c>
      <c r="B166" s="52" t="s">
        <v>147</v>
      </c>
      <c r="C166" s="53">
        <f t="shared" si="185"/>
        <v>0</v>
      </c>
      <c r="D166" s="234">
        <f>SUM(D167:D170)</f>
        <v>0</v>
      </c>
      <c r="E166" s="119">
        <f t="shared" ref="E166:O166" si="203">SUM(E167:E170)</f>
        <v>0</v>
      </c>
      <c r="F166" s="287">
        <f t="shared" si="203"/>
        <v>0</v>
      </c>
      <c r="G166" s="234">
        <f t="shared" si="203"/>
        <v>0</v>
      </c>
      <c r="H166" s="265">
        <f t="shared" si="203"/>
        <v>0</v>
      </c>
      <c r="I166" s="120">
        <f t="shared" si="203"/>
        <v>0</v>
      </c>
      <c r="J166" s="265">
        <f t="shared" si="203"/>
        <v>0</v>
      </c>
      <c r="K166" s="119">
        <f t="shared" si="203"/>
        <v>0</v>
      </c>
      <c r="L166" s="140">
        <f t="shared" si="203"/>
        <v>0</v>
      </c>
      <c r="M166" s="64">
        <f t="shared" si="203"/>
        <v>0</v>
      </c>
      <c r="N166" s="304">
        <f t="shared" si="203"/>
        <v>0</v>
      </c>
      <c r="O166" s="309">
        <f t="shared" si="203"/>
        <v>0</v>
      </c>
      <c r="P166" s="155"/>
      <c r="R166" s="206"/>
      <c r="S166" s="206"/>
      <c r="T166" s="206"/>
    </row>
    <row r="167" spans="1:20" ht="24" hidden="1" x14ac:dyDescent="0.25">
      <c r="A167" s="38">
        <v>2512</v>
      </c>
      <c r="B167" s="57" t="s">
        <v>148</v>
      </c>
      <c r="C167" s="58">
        <f t="shared" si="185"/>
        <v>0</v>
      </c>
      <c r="D167" s="231"/>
      <c r="E167" s="60"/>
      <c r="F167" s="147">
        <f t="shared" ref="F167:F172" si="204">D167+E167</f>
        <v>0</v>
      </c>
      <c r="G167" s="231"/>
      <c r="H167" s="263"/>
      <c r="I167" s="114">
        <f t="shared" ref="I167:I172" si="205">G167+H167</f>
        <v>0</v>
      </c>
      <c r="J167" s="263"/>
      <c r="K167" s="60"/>
      <c r="L167" s="136">
        <f t="shared" ref="L167:L172" si="206">J167+K167</f>
        <v>0</v>
      </c>
      <c r="M167" s="325"/>
      <c r="N167" s="60"/>
      <c r="O167" s="114">
        <f t="shared" ref="O167:O172" si="207">M167+N167</f>
        <v>0</v>
      </c>
      <c r="P167" s="111"/>
      <c r="R167" s="206"/>
      <c r="S167" s="206"/>
      <c r="T167" s="206"/>
    </row>
    <row r="168" spans="1:20" ht="36" hidden="1" x14ac:dyDescent="0.25">
      <c r="A168" s="38">
        <v>2513</v>
      </c>
      <c r="B168" s="57" t="s">
        <v>149</v>
      </c>
      <c r="C168" s="58">
        <f t="shared" si="185"/>
        <v>0</v>
      </c>
      <c r="D168" s="231"/>
      <c r="E168" s="60"/>
      <c r="F168" s="147">
        <f t="shared" si="204"/>
        <v>0</v>
      </c>
      <c r="G168" s="231"/>
      <c r="H168" s="263"/>
      <c r="I168" s="114">
        <f t="shared" si="205"/>
        <v>0</v>
      </c>
      <c r="J168" s="263"/>
      <c r="K168" s="60"/>
      <c r="L168" s="136">
        <f t="shared" si="206"/>
        <v>0</v>
      </c>
      <c r="M168" s="325"/>
      <c r="N168" s="60"/>
      <c r="O168" s="114">
        <f t="shared" si="207"/>
        <v>0</v>
      </c>
      <c r="P168" s="111"/>
      <c r="R168" s="206"/>
      <c r="S168" s="206"/>
      <c r="T168" s="206"/>
    </row>
    <row r="169" spans="1:20" ht="24" hidden="1" x14ac:dyDescent="0.25">
      <c r="A169" s="38">
        <v>2515</v>
      </c>
      <c r="B169" s="57" t="s">
        <v>150</v>
      </c>
      <c r="C169" s="58">
        <f t="shared" si="185"/>
        <v>0</v>
      </c>
      <c r="D169" s="231"/>
      <c r="E169" s="60"/>
      <c r="F169" s="147">
        <f t="shared" si="204"/>
        <v>0</v>
      </c>
      <c r="G169" s="231"/>
      <c r="H169" s="263"/>
      <c r="I169" s="114">
        <f t="shared" si="205"/>
        <v>0</v>
      </c>
      <c r="J169" s="263"/>
      <c r="K169" s="60"/>
      <c r="L169" s="136">
        <f t="shared" si="206"/>
        <v>0</v>
      </c>
      <c r="M169" s="325"/>
      <c r="N169" s="60"/>
      <c r="O169" s="114">
        <f t="shared" si="207"/>
        <v>0</v>
      </c>
      <c r="P169" s="111"/>
      <c r="R169" s="206"/>
      <c r="S169" s="206"/>
      <c r="T169" s="206"/>
    </row>
    <row r="170" spans="1:20" ht="24" hidden="1" x14ac:dyDescent="0.25">
      <c r="A170" s="38">
        <v>2519</v>
      </c>
      <c r="B170" s="57" t="s">
        <v>151</v>
      </c>
      <c r="C170" s="58">
        <f t="shared" si="185"/>
        <v>0</v>
      </c>
      <c r="D170" s="231"/>
      <c r="E170" s="60"/>
      <c r="F170" s="147">
        <f t="shared" si="204"/>
        <v>0</v>
      </c>
      <c r="G170" s="231"/>
      <c r="H170" s="263"/>
      <c r="I170" s="114">
        <f t="shared" si="205"/>
        <v>0</v>
      </c>
      <c r="J170" s="263"/>
      <c r="K170" s="60"/>
      <c r="L170" s="136">
        <f t="shared" si="206"/>
        <v>0</v>
      </c>
      <c r="M170" s="325"/>
      <c r="N170" s="60"/>
      <c r="O170" s="114">
        <f t="shared" si="207"/>
        <v>0</v>
      </c>
      <c r="P170" s="111"/>
      <c r="R170" s="206"/>
      <c r="S170" s="206"/>
      <c r="T170" s="206"/>
    </row>
    <row r="171" spans="1:20" ht="24" hidden="1" x14ac:dyDescent="0.25">
      <c r="A171" s="112">
        <v>2520</v>
      </c>
      <c r="B171" s="57" t="s">
        <v>152</v>
      </c>
      <c r="C171" s="58">
        <f t="shared" si="185"/>
        <v>0</v>
      </c>
      <c r="D171" s="231"/>
      <c r="E171" s="60"/>
      <c r="F171" s="147">
        <f t="shared" si="204"/>
        <v>0</v>
      </c>
      <c r="G171" s="231"/>
      <c r="H171" s="263"/>
      <c r="I171" s="114">
        <f t="shared" si="205"/>
        <v>0</v>
      </c>
      <c r="J171" s="263"/>
      <c r="K171" s="60"/>
      <c r="L171" s="136">
        <f t="shared" si="206"/>
        <v>0</v>
      </c>
      <c r="M171" s="325"/>
      <c r="N171" s="60"/>
      <c r="O171" s="114">
        <f t="shared" si="207"/>
        <v>0</v>
      </c>
      <c r="P171" s="111"/>
      <c r="R171" s="206"/>
      <c r="S171" s="206"/>
      <c r="T171" s="206"/>
    </row>
    <row r="172" spans="1:20" s="124" customFormat="1" ht="36" hidden="1" customHeight="1" x14ac:dyDescent="0.25">
      <c r="A172" s="17">
        <v>2800</v>
      </c>
      <c r="B172" s="52" t="s">
        <v>153</v>
      </c>
      <c r="C172" s="53">
        <f t="shared" si="185"/>
        <v>0</v>
      </c>
      <c r="D172" s="214"/>
      <c r="E172" s="35"/>
      <c r="F172" s="354">
        <f t="shared" si="204"/>
        <v>0</v>
      </c>
      <c r="G172" s="214"/>
      <c r="H172" s="249"/>
      <c r="I172" s="356">
        <f t="shared" si="205"/>
        <v>0</v>
      </c>
      <c r="J172" s="249"/>
      <c r="K172" s="35"/>
      <c r="L172" s="199">
        <f t="shared" si="206"/>
        <v>0</v>
      </c>
      <c r="M172" s="315"/>
      <c r="N172" s="35"/>
      <c r="O172" s="356">
        <f t="shared" si="207"/>
        <v>0</v>
      </c>
      <c r="P172" s="36"/>
      <c r="R172" s="206"/>
      <c r="S172" s="206"/>
      <c r="T172" s="206"/>
    </row>
    <row r="173" spans="1:20" hidden="1" x14ac:dyDescent="0.25">
      <c r="A173" s="101">
        <v>3000</v>
      </c>
      <c r="B173" s="101" t="s">
        <v>154</v>
      </c>
      <c r="C173" s="102">
        <f t="shared" si="185"/>
        <v>0</v>
      </c>
      <c r="D173" s="228">
        <f>SUM(D174,D184)</f>
        <v>0</v>
      </c>
      <c r="E173" s="103">
        <f t="shared" ref="E173:F173" si="208">SUM(E174,E184)</f>
        <v>0</v>
      </c>
      <c r="F173" s="284">
        <f t="shared" si="208"/>
        <v>0</v>
      </c>
      <c r="G173" s="228">
        <f>SUM(G174,G184)</f>
        <v>0</v>
      </c>
      <c r="H173" s="261">
        <f t="shared" ref="H173:I173" si="209">SUM(H174,H184)</f>
        <v>0</v>
      </c>
      <c r="I173" s="104">
        <f t="shared" si="209"/>
        <v>0</v>
      </c>
      <c r="J173" s="261">
        <f>SUM(J174,J184)</f>
        <v>0</v>
      </c>
      <c r="K173" s="103">
        <f t="shared" ref="K173:L173" si="210">SUM(K174,K184)</f>
        <v>0</v>
      </c>
      <c r="L173" s="138">
        <f t="shared" si="210"/>
        <v>0</v>
      </c>
      <c r="M173" s="102">
        <f>SUM(M174,M184)</f>
        <v>0</v>
      </c>
      <c r="N173" s="103">
        <f t="shared" ref="N173:O173" si="211">SUM(N174,N184)</f>
        <v>0</v>
      </c>
      <c r="O173" s="104">
        <f t="shared" si="211"/>
        <v>0</v>
      </c>
      <c r="P173" s="347"/>
      <c r="R173" s="206"/>
      <c r="S173" s="206"/>
      <c r="T173" s="206"/>
    </row>
    <row r="174" spans="1:20" ht="24" hidden="1" x14ac:dyDescent="0.25">
      <c r="A174" s="45">
        <v>3200</v>
      </c>
      <c r="B174" s="125" t="s">
        <v>155</v>
      </c>
      <c r="C174" s="46">
        <f t="shared" si="185"/>
        <v>0</v>
      </c>
      <c r="D174" s="229">
        <f>SUM(D175,D179)</f>
        <v>0</v>
      </c>
      <c r="E174" s="50">
        <f t="shared" ref="E174:O174" si="212">SUM(E175,E179)</f>
        <v>0</v>
      </c>
      <c r="F174" s="285">
        <f t="shared" si="212"/>
        <v>0</v>
      </c>
      <c r="G174" s="229">
        <f t="shared" si="212"/>
        <v>0</v>
      </c>
      <c r="H174" s="106">
        <f t="shared" si="212"/>
        <v>0</v>
      </c>
      <c r="I174" s="117">
        <f t="shared" si="212"/>
        <v>0</v>
      </c>
      <c r="J174" s="106">
        <f t="shared" si="212"/>
        <v>0</v>
      </c>
      <c r="K174" s="50">
        <f t="shared" si="212"/>
        <v>0</v>
      </c>
      <c r="L174" s="126">
        <f t="shared" si="212"/>
        <v>0</v>
      </c>
      <c r="M174" s="130">
        <f t="shared" si="212"/>
        <v>0</v>
      </c>
      <c r="N174" s="131">
        <f t="shared" si="212"/>
        <v>0</v>
      </c>
      <c r="O174" s="294">
        <f t="shared" si="212"/>
        <v>0</v>
      </c>
      <c r="P174" s="348"/>
      <c r="R174" s="206"/>
      <c r="S174" s="206"/>
      <c r="T174" s="206"/>
    </row>
    <row r="175" spans="1:20" ht="36" hidden="1" x14ac:dyDescent="0.25">
      <c r="A175" s="548">
        <v>3260</v>
      </c>
      <c r="B175" s="52" t="s">
        <v>156</v>
      </c>
      <c r="C175" s="53">
        <f t="shared" si="185"/>
        <v>0</v>
      </c>
      <c r="D175" s="234">
        <f>SUM(D176:D178)</f>
        <v>0</v>
      </c>
      <c r="E175" s="119">
        <f t="shared" ref="E175:F175" si="213">SUM(E176:E178)</f>
        <v>0</v>
      </c>
      <c r="F175" s="287">
        <f t="shared" si="213"/>
        <v>0</v>
      </c>
      <c r="G175" s="234">
        <f>SUM(G176:G178)</f>
        <v>0</v>
      </c>
      <c r="H175" s="265">
        <f t="shared" ref="H175:I175" si="214">SUM(H176:H178)</f>
        <v>0</v>
      </c>
      <c r="I175" s="120">
        <f t="shared" si="214"/>
        <v>0</v>
      </c>
      <c r="J175" s="265">
        <f>SUM(J176:J178)</f>
        <v>0</v>
      </c>
      <c r="K175" s="119">
        <f t="shared" ref="K175:L175" si="215">SUM(K176:K178)</f>
        <v>0</v>
      </c>
      <c r="L175" s="140">
        <f t="shared" si="215"/>
        <v>0</v>
      </c>
      <c r="M175" s="53">
        <f>SUM(M176:M178)</f>
        <v>0</v>
      </c>
      <c r="N175" s="119">
        <f t="shared" ref="N175:O175" si="216">SUM(N176:N178)</f>
        <v>0</v>
      </c>
      <c r="O175" s="120">
        <f t="shared" si="216"/>
        <v>0</v>
      </c>
      <c r="P175" s="110"/>
      <c r="R175" s="206"/>
      <c r="S175" s="206"/>
      <c r="T175" s="206"/>
    </row>
    <row r="176" spans="1:20" ht="24" hidden="1" x14ac:dyDescent="0.25">
      <c r="A176" s="38">
        <v>3261</v>
      </c>
      <c r="B176" s="57" t="s">
        <v>157</v>
      </c>
      <c r="C176" s="58">
        <f t="shared" si="185"/>
        <v>0</v>
      </c>
      <c r="D176" s="231"/>
      <c r="E176" s="60"/>
      <c r="F176" s="147">
        <f t="shared" ref="F176:F178" si="217">D176+E176</f>
        <v>0</v>
      </c>
      <c r="G176" s="231"/>
      <c r="H176" s="263"/>
      <c r="I176" s="114">
        <f t="shared" ref="I176:I178" si="218">G176+H176</f>
        <v>0</v>
      </c>
      <c r="J176" s="263"/>
      <c r="K176" s="60"/>
      <c r="L176" s="136">
        <f t="shared" ref="L176:L178" si="219">J176+K176</f>
        <v>0</v>
      </c>
      <c r="M176" s="325"/>
      <c r="N176" s="60"/>
      <c r="O176" s="114">
        <f t="shared" ref="O176:O178" si="220">M176+N176</f>
        <v>0</v>
      </c>
      <c r="P176" s="111"/>
      <c r="R176" s="206"/>
      <c r="S176" s="206"/>
      <c r="T176" s="206"/>
    </row>
    <row r="177" spans="1:20" ht="36" hidden="1" x14ac:dyDescent="0.25">
      <c r="A177" s="38">
        <v>3262</v>
      </c>
      <c r="B177" s="57" t="s">
        <v>158</v>
      </c>
      <c r="C177" s="58">
        <f t="shared" si="185"/>
        <v>0</v>
      </c>
      <c r="D177" s="231"/>
      <c r="E177" s="60"/>
      <c r="F177" s="147">
        <f t="shared" si="217"/>
        <v>0</v>
      </c>
      <c r="G177" s="231"/>
      <c r="H177" s="263"/>
      <c r="I177" s="114">
        <f t="shared" si="218"/>
        <v>0</v>
      </c>
      <c r="J177" s="263"/>
      <c r="K177" s="60"/>
      <c r="L177" s="136">
        <f t="shared" si="219"/>
        <v>0</v>
      </c>
      <c r="M177" s="325"/>
      <c r="N177" s="60"/>
      <c r="O177" s="114">
        <f t="shared" si="220"/>
        <v>0</v>
      </c>
      <c r="P177" s="111"/>
      <c r="R177" s="206"/>
      <c r="S177" s="206"/>
      <c r="T177" s="206"/>
    </row>
    <row r="178" spans="1:20" ht="24" hidden="1" x14ac:dyDescent="0.25">
      <c r="A178" s="38">
        <v>3263</v>
      </c>
      <c r="B178" s="57" t="s">
        <v>159</v>
      </c>
      <c r="C178" s="58">
        <f t="shared" si="185"/>
        <v>0</v>
      </c>
      <c r="D178" s="231"/>
      <c r="E178" s="60"/>
      <c r="F178" s="147">
        <f t="shared" si="217"/>
        <v>0</v>
      </c>
      <c r="G178" s="231"/>
      <c r="H178" s="263"/>
      <c r="I178" s="114">
        <f t="shared" si="218"/>
        <v>0</v>
      </c>
      <c r="J178" s="263"/>
      <c r="K178" s="60"/>
      <c r="L178" s="136">
        <f t="shared" si="219"/>
        <v>0</v>
      </c>
      <c r="M178" s="325"/>
      <c r="N178" s="60"/>
      <c r="O178" s="114">
        <f t="shared" si="220"/>
        <v>0</v>
      </c>
      <c r="P178" s="111"/>
      <c r="R178" s="206"/>
      <c r="S178" s="206"/>
      <c r="T178" s="206"/>
    </row>
    <row r="179" spans="1:20" ht="84" hidden="1" x14ac:dyDescent="0.25">
      <c r="A179" s="548">
        <v>3290</v>
      </c>
      <c r="B179" s="52" t="s">
        <v>286</v>
      </c>
      <c r="C179" s="127">
        <f t="shared" si="185"/>
        <v>0</v>
      </c>
      <c r="D179" s="234">
        <f>SUM(D180:D183)</f>
        <v>0</v>
      </c>
      <c r="E179" s="119">
        <f t="shared" ref="E179:O179" si="221">SUM(E180:E183)</f>
        <v>0</v>
      </c>
      <c r="F179" s="287">
        <f t="shared" si="221"/>
        <v>0</v>
      </c>
      <c r="G179" s="234">
        <f t="shared" si="221"/>
        <v>0</v>
      </c>
      <c r="H179" s="265">
        <f t="shared" si="221"/>
        <v>0</v>
      </c>
      <c r="I179" s="120">
        <f t="shared" si="221"/>
        <v>0</v>
      </c>
      <c r="J179" s="265">
        <f t="shared" si="221"/>
        <v>0</v>
      </c>
      <c r="K179" s="119">
        <f t="shared" si="221"/>
        <v>0</v>
      </c>
      <c r="L179" s="140">
        <f t="shared" si="221"/>
        <v>0</v>
      </c>
      <c r="M179" s="127">
        <f t="shared" si="221"/>
        <v>0</v>
      </c>
      <c r="N179" s="305">
        <f t="shared" si="221"/>
        <v>0</v>
      </c>
      <c r="O179" s="310">
        <f t="shared" si="221"/>
        <v>0</v>
      </c>
      <c r="P179" s="158"/>
      <c r="R179" s="206"/>
      <c r="S179" s="206"/>
      <c r="T179" s="206"/>
    </row>
    <row r="180" spans="1:20" ht="72" hidden="1" x14ac:dyDescent="0.25">
      <c r="A180" s="38">
        <v>3291</v>
      </c>
      <c r="B180" s="57" t="s">
        <v>160</v>
      </c>
      <c r="C180" s="58">
        <f t="shared" si="185"/>
        <v>0</v>
      </c>
      <c r="D180" s="231"/>
      <c r="E180" s="60"/>
      <c r="F180" s="147">
        <f t="shared" ref="F180:F183" si="222">D180+E180</f>
        <v>0</v>
      </c>
      <c r="G180" s="231"/>
      <c r="H180" s="263"/>
      <c r="I180" s="114">
        <f t="shared" ref="I180:I183" si="223">G180+H180</f>
        <v>0</v>
      </c>
      <c r="J180" s="263"/>
      <c r="K180" s="60"/>
      <c r="L180" s="136">
        <f t="shared" ref="L180:L183" si="224">J180+K180</f>
        <v>0</v>
      </c>
      <c r="M180" s="325"/>
      <c r="N180" s="60"/>
      <c r="O180" s="114">
        <f t="shared" ref="O180:O183" si="225">M180+N180</f>
        <v>0</v>
      </c>
      <c r="P180" s="111"/>
      <c r="R180" s="206"/>
      <c r="S180" s="206"/>
      <c r="T180" s="206"/>
    </row>
    <row r="181" spans="1:20" ht="72" hidden="1" x14ac:dyDescent="0.25">
      <c r="A181" s="38">
        <v>3292</v>
      </c>
      <c r="B181" s="57" t="s">
        <v>161</v>
      </c>
      <c r="C181" s="58">
        <f t="shared" si="185"/>
        <v>0</v>
      </c>
      <c r="D181" s="231"/>
      <c r="E181" s="60"/>
      <c r="F181" s="147">
        <f t="shared" si="222"/>
        <v>0</v>
      </c>
      <c r="G181" s="231"/>
      <c r="H181" s="263"/>
      <c r="I181" s="114">
        <f t="shared" si="223"/>
        <v>0</v>
      </c>
      <c r="J181" s="263"/>
      <c r="K181" s="60"/>
      <c r="L181" s="136">
        <f t="shared" si="224"/>
        <v>0</v>
      </c>
      <c r="M181" s="325"/>
      <c r="N181" s="60"/>
      <c r="O181" s="114">
        <f t="shared" si="225"/>
        <v>0</v>
      </c>
      <c r="P181" s="111"/>
      <c r="R181" s="206"/>
      <c r="S181" s="206"/>
      <c r="T181" s="206"/>
    </row>
    <row r="182" spans="1:20" ht="72" hidden="1" x14ac:dyDescent="0.25">
      <c r="A182" s="38">
        <v>3293</v>
      </c>
      <c r="B182" s="57" t="s">
        <v>162</v>
      </c>
      <c r="C182" s="58">
        <f t="shared" si="185"/>
        <v>0</v>
      </c>
      <c r="D182" s="231"/>
      <c r="E182" s="60"/>
      <c r="F182" s="147">
        <f t="shared" si="222"/>
        <v>0</v>
      </c>
      <c r="G182" s="231"/>
      <c r="H182" s="263"/>
      <c r="I182" s="114">
        <f t="shared" si="223"/>
        <v>0</v>
      </c>
      <c r="J182" s="263"/>
      <c r="K182" s="60"/>
      <c r="L182" s="136">
        <f t="shared" si="224"/>
        <v>0</v>
      </c>
      <c r="M182" s="325"/>
      <c r="N182" s="60"/>
      <c r="O182" s="114">
        <f t="shared" si="225"/>
        <v>0</v>
      </c>
      <c r="P182" s="111"/>
      <c r="R182" s="206"/>
      <c r="S182" s="206"/>
      <c r="T182" s="206"/>
    </row>
    <row r="183" spans="1:20" ht="60" hidden="1" x14ac:dyDescent="0.25">
      <c r="A183" s="128">
        <v>3294</v>
      </c>
      <c r="B183" s="57" t="s">
        <v>163</v>
      </c>
      <c r="C183" s="127">
        <f t="shared" si="185"/>
        <v>0</v>
      </c>
      <c r="D183" s="236"/>
      <c r="E183" s="129"/>
      <c r="F183" s="142">
        <f t="shared" si="222"/>
        <v>0</v>
      </c>
      <c r="G183" s="236"/>
      <c r="H183" s="267"/>
      <c r="I183" s="310">
        <f t="shared" si="223"/>
        <v>0</v>
      </c>
      <c r="J183" s="267"/>
      <c r="K183" s="129"/>
      <c r="L183" s="141">
        <f t="shared" si="224"/>
        <v>0</v>
      </c>
      <c r="M183" s="328"/>
      <c r="N183" s="129"/>
      <c r="O183" s="310">
        <f t="shared" si="225"/>
        <v>0</v>
      </c>
      <c r="P183" s="158"/>
      <c r="R183" s="206"/>
      <c r="S183" s="206"/>
      <c r="T183" s="206"/>
    </row>
    <row r="184" spans="1:20" ht="48" hidden="1" x14ac:dyDescent="0.25">
      <c r="A184" s="69">
        <v>3300</v>
      </c>
      <c r="B184" s="125" t="s">
        <v>164</v>
      </c>
      <c r="C184" s="130">
        <f t="shared" si="185"/>
        <v>0</v>
      </c>
      <c r="D184" s="237">
        <f>SUM(D185:D186)</f>
        <v>0</v>
      </c>
      <c r="E184" s="131">
        <f t="shared" ref="E184:O184" si="226">SUM(E185:E186)</f>
        <v>0</v>
      </c>
      <c r="F184" s="288">
        <f t="shared" si="226"/>
        <v>0</v>
      </c>
      <c r="G184" s="237">
        <f t="shared" si="226"/>
        <v>0</v>
      </c>
      <c r="H184" s="268">
        <f t="shared" si="226"/>
        <v>0</v>
      </c>
      <c r="I184" s="294">
        <f t="shared" si="226"/>
        <v>0</v>
      </c>
      <c r="J184" s="268">
        <f t="shared" si="226"/>
        <v>0</v>
      </c>
      <c r="K184" s="131">
        <f t="shared" si="226"/>
        <v>0</v>
      </c>
      <c r="L184" s="139">
        <f t="shared" si="226"/>
        <v>0</v>
      </c>
      <c r="M184" s="130">
        <f t="shared" si="226"/>
        <v>0</v>
      </c>
      <c r="N184" s="131">
        <f t="shared" si="226"/>
        <v>0</v>
      </c>
      <c r="O184" s="294">
        <f t="shared" si="226"/>
        <v>0</v>
      </c>
      <c r="P184" s="348"/>
      <c r="R184" s="206"/>
      <c r="S184" s="206"/>
      <c r="T184" s="206"/>
    </row>
    <row r="185" spans="1:20" ht="48" hidden="1" x14ac:dyDescent="0.25">
      <c r="A185" s="77">
        <v>3310</v>
      </c>
      <c r="B185" s="78" t="s">
        <v>165</v>
      </c>
      <c r="C185" s="84">
        <f t="shared" si="185"/>
        <v>0</v>
      </c>
      <c r="D185" s="233"/>
      <c r="E185" s="115"/>
      <c r="F185" s="286">
        <f t="shared" ref="F185:F186" si="227">D185+E185</f>
        <v>0</v>
      </c>
      <c r="G185" s="233"/>
      <c r="H185" s="264"/>
      <c r="I185" s="109">
        <f t="shared" ref="I185:I186" si="228">G185+H185</f>
        <v>0</v>
      </c>
      <c r="J185" s="264"/>
      <c r="K185" s="115"/>
      <c r="L185" s="137">
        <f t="shared" ref="L185:L186" si="229">J185+K185</f>
        <v>0</v>
      </c>
      <c r="M185" s="326"/>
      <c r="N185" s="115"/>
      <c r="O185" s="109">
        <f t="shared" ref="O185:O186" si="230">M185+N185</f>
        <v>0</v>
      </c>
      <c r="P185" s="116"/>
      <c r="R185" s="206"/>
      <c r="S185" s="206"/>
      <c r="T185" s="206"/>
    </row>
    <row r="186" spans="1:20" ht="48.75" hidden="1" customHeight="1" x14ac:dyDescent="0.25">
      <c r="A186" s="33">
        <v>3320</v>
      </c>
      <c r="B186" s="52" t="s">
        <v>166</v>
      </c>
      <c r="C186" s="53">
        <f t="shared" si="185"/>
        <v>0</v>
      </c>
      <c r="D186" s="230"/>
      <c r="E186" s="55"/>
      <c r="F186" s="287">
        <f t="shared" si="227"/>
        <v>0</v>
      </c>
      <c r="G186" s="230"/>
      <c r="H186" s="262"/>
      <c r="I186" s="120">
        <f t="shared" si="228"/>
        <v>0</v>
      </c>
      <c r="J186" s="262"/>
      <c r="K186" s="55"/>
      <c r="L186" s="140">
        <f t="shared" si="229"/>
        <v>0</v>
      </c>
      <c r="M186" s="324"/>
      <c r="N186" s="55"/>
      <c r="O186" s="120">
        <f t="shared" si="230"/>
        <v>0</v>
      </c>
      <c r="P186" s="110"/>
      <c r="R186" s="206"/>
      <c r="S186" s="206"/>
      <c r="T186" s="206"/>
    </row>
    <row r="187" spans="1:20" hidden="1" x14ac:dyDescent="0.25">
      <c r="A187" s="133">
        <v>4000</v>
      </c>
      <c r="B187" s="101" t="s">
        <v>167</v>
      </c>
      <c r="C187" s="102">
        <f t="shared" si="185"/>
        <v>0</v>
      </c>
      <c r="D187" s="228">
        <f>SUM(D188,D191)</f>
        <v>0</v>
      </c>
      <c r="E187" s="103">
        <f t="shared" ref="E187:F187" si="231">SUM(E188,E191)</f>
        <v>0</v>
      </c>
      <c r="F187" s="284">
        <f t="shared" si="231"/>
        <v>0</v>
      </c>
      <c r="G187" s="228">
        <f>SUM(G188,G191)</f>
        <v>0</v>
      </c>
      <c r="H187" s="261">
        <f t="shared" ref="H187:I187" si="232">SUM(H188,H191)</f>
        <v>0</v>
      </c>
      <c r="I187" s="104">
        <f t="shared" si="232"/>
        <v>0</v>
      </c>
      <c r="J187" s="261">
        <f>SUM(J188,J191)</f>
        <v>0</v>
      </c>
      <c r="K187" s="103">
        <f t="shared" ref="K187:L187" si="233">SUM(K188,K191)</f>
        <v>0</v>
      </c>
      <c r="L187" s="138">
        <f t="shared" si="233"/>
        <v>0</v>
      </c>
      <c r="M187" s="102">
        <f>SUM(M188,M191)</f>
        <v>0</v>
      </c>
      <c r="N187" s="103">
        <f t="shared" ref="N187:O187" si="234">SUM(N188,N191)</f>
        <v>0</v>
      </c>
      <c r="O187" s="104">
        <f t="shared" si="234"/>
        <v>0</v>
      </c>
      <c r="P187" s="347"/>
      <c r="R187" s="206"/>
      <c r="S187" s="206"/>
      <c r="T187" s="206"/>
    </row>
    <row r="188" spans="1:20" ht="24" hidden="1" x14ac:dyDescent="0.25">
      <c r="A188" s="134">
        <v>4200</v>
      </c>
      <c r="B188" s="105" t="s">
        <v>168</v>
      </c>
      <c r="C188" s="46">
        <f t="shared" si="185"/>
        <v>0</v>
      </c>
      <c r="D188" s="229">
        <f>SUM(D189,D190)</f>
        <v>0</v>
      </c>
      <c r="E188" s="50">
        <f t="shared" ref="E188:F188" si="235">SUM(E189,E190)</f>
        <v>0</v>
      </c>
      <c r="F188" s="285">
        <f t="shared" si="235"/>
        <v>0</v>
      </c>
      <c r="G188" s="229">
        <f>SUM(G189,G190)</f>
        <v>0</v>
      </c>
      <c r="H188" s="106">
        <f t="shared" ref="H188:I188" si="236">SUM(H189,H190)</f>
        <v>0</v>
      </c>
      <c r="I188" s="117">
        <f t="shared" si="236"/>
        <v>0</v>
      </c>
      <c r="J188" s="106">
        <f>SUM(J189,J190)</f>
        <v>0</v>
      </c>
      <c r="K188" s="50">
        <f t="shared" ref="K188:L188" si="237">SUM(K189,K190)</f>
        <v>0</v>
      </c>
      <c r="L188" s="126">
        <f t="shared" si="237"/>
        <v>0</v>
      </c>
      <c r="M188" s="46">
        <f>SUM(M189,M190)</f>
        <v>0</v>
      </c>
      <c r="N188" s="50">
        <f t="shared" ref="N188:O188" si="238">SUM(N189,N190)</f>
        <v>0</v>
      </c>
      <c r="O188" s="117">
        <f t="shared" si="238"/>
        <v>0</v>
      </c>
      <c r="P188" s="123"/>
      <c r="R188" s="206"/>
      <c r="S188" s="206"/>
      <c r="T188" s="206"/>
    </row>
    <row r="189" spans="1:20" ht="36" hidden="1" x14ac:dyDescent="0.25">
      <c r="A189" s="548">
        <v>4240</v>
      </c>
      <c r="B189" s="52" t="s">
        <v>169</v>
      </c>
      <c r="C189" s="53">
        <f t="shared" si="185"/>
        <v>0</v>
      </c>
      <c r="D189" s="230"/>
      <c r="E189" s="55"/>
      <c r="F189" s="287">
        <f t="shared" ref="F189:F190" si="239">D189+E189</f>
        <v>0</v>
      </c>
      <c r="G189" s="230"/>
      <c r="H189" s="262"/>
      <c r="I189" s="120">
        <f t="shared" ref="I189:I190" si="240">G189+H189</f>
        <v>0</v>
      </c>
      <c r="J189" s="262"/>
      <c r="K189" s="55"/>
      <c r="L189" s="140">
        <f t="shared" ref="L189:L190" si="241">J189+K189</f>
        <v>0</v>
      </c>
      <c r="M189" s="324"/>
      <c r="N189" s="55"/>
      <c r="O189" s="120">
        <f t="shared" ref="O189:O190" si="242">M189+N189</f>
        <v>0</v>
      </c>
      <c r="P189" s="110"/>
      <c r="R189" s="206"/>
      <c r="S189" s="206"/>
      <c r="T189" s="206"/>
    </row>
    <row r="190" spans="1:20" ht="24" hidden="1" x14ac:dyDescent="0.25">
      <c r="A190" s="112">
        <v>4250</v>
      </c>
      <c r="B190" s="57" t="s">
        <v>170</v>
      </c>
      <c r="C190" s="58">
        <f t="shared" si="185"/>
        <v>0</v>
      </c>
      <c r="D190" s="231"/>
      <c r="E190" s="60"/>
      <c r="F190" s="147">
        <f t="shared" si="239"/>
        <v>0</v>
      </c>
      <c r="G190" s="231"/>
      <c r="H190" s="263"/>
      <c r="I190" s="114">
        <f t="shared" si="240"/>
        <v>0</v>
      </c>
      <c r="J190" s="263"/>
      <c r="K190" s="60"/>
      <c r="L190" s="136">
        <f t="shared" si="241"/>
        <v>0</v>
      </c>
      <c r="M190" s="325"/>
      <c r="N190" s="60"/>
      <c r="O190" s="114">
        <f t="shared" si="242"/>
        <v>0</v>
      </c>
      <c r="P190" s="111"/>
      <c r="R190" s="206"/>
      <c r="S190" s="206"/>
      <c r="T190" s="206"/>
    </row>
    <row r="191" spans="1:20" hidden="1" x14ac:dyDescent="0.25">
      <c r="A191" s="45">
        <v>4300</v>
      </c>
      <c r="B191" s="105" t="s">
        <v>171</v>
      </c>
      <c r="C191" s="46">
        <f t="shared" si="185"/>
        <v>0</v>
      </c>
      <c r="D191" s="229">
        <f>SUM(D192)</f>
        <v>0</v>
      </c>
      <c r="E191" s="50">
        <f t="shared" ref="E191:F191" si="243">SUM(E192)</f>
        <v>0</v>
      </c>
      <c r="F191" s="285">
        <f t="shared" si="243"/>
        <v>0</v>
      </c>
      <c r="G191" s="229">
        <f>SUM(G192)</f>
        <v>0</v>
      </c>
      <c r="H191" s="106">
        <f t="shared" ref="H191:I191" si="244">SUM(H192)</f>
        <v>0</v>
      </c>
      <c r="I191" s="117">
        <f t="shared" si="244"/>
        <v>0</v>
      </c>
      <c r="J191" s="106">
        <f>SUM(J192)</f>
        <v>0</v>
      </c>
      <c r="K191" s="50">
        <f t="shared" ref="K191:L191" si="245">SUM(K192)</f>
        <v>0</v>
      </c>
      <c r="L191" s="126">
        <f t="shared" si="245"/>
        <v>0</v>
      </c>
      <c r="M191" s="46">
        <f>SUM(M192)</f>
        <v>0</v>
      </c>
      <c r="N191" s="50">
        <f t="shared" ref="N191:O191" si="246">SUM(N192)</f>
        <v>0</v>
      </c>
      <c r="O191" s="117">
        <f t="shared" si="246"/>
        <v>0</v>
      </c>
      <c r="P191" s="123"/>
      <c r="R191" s="206"/>
      <c r="S191" s="206"/>
      <c r="T191" s="206"/>
    </row>
    <row r="192" spans="1:20" ht="24" hidden="1" x14ac:dyDescent="0.25">
      <c r="A192" s="548">
        <v>4310</v>
      </c>
      <c r="B192" s="52" t="s">
        <v>172</v>
      </c>
      <c r="C192" s="53">
        <f t="shared" si="185"/>
        <v>0</v>
      </c>
      <c r="D192" s="234">
        <f>SUM(D193:D193)</f>
        <v>0</v>
      </c>
      <c r="E192" s="119">
        <f t="shared" ref="E192:F192" si="247">SUM(E193:E193)</f>
        <v>0</v>
      </c>
      <c r="F192" s="287">
        <f t="shared" si="247"/>
        <v>0</v>
      </c>
      <c r="G192" s="234">
        <f>SUM(G193:G193)</f>
        <v>0</v>
      </c>
      <c r="H192" s="265">
        <f t="shared" ref="H192:I192" si="248">SUM(H193:H193)</f>
        <v>0</v>
      </c>
      <c r="I192" s="120">
        <f t="shared" si="248"/>
        <v>0</v>
      </c>
      <c r="J192" s="265">
        <f>SUM(J193:J193)</f>
        <v>0</v>
      </c>
      <c r="K192" s="119">
        <f t="shared" ref="K192:L192" si="249">SUM(K193:K193)</f>
        <v>0</v>
      </c>
      <c r="L192" s="140">
        <f t="shared" si="249"/>
        <v>0</v>
      </c>
      <c r="M192" s="53">
        <f>SUM(M193:M193)</f>
        <v>0</v>
      </c>
      <c r="N192" s="119">
        <f t="shared" ref="N192:O192" si="250">SUM(N193:N193)</f>
        <v>0</v>
      </c>
      <c r="O192" s="120">
        <f t="shared" si="250"/>
        <v>0</v>
      </c>
      <c r="P192" s="110"/>
      <c r="R192" s="206"/>
      <c r="S192" s="206"/>
      <c r="T192" s="206"/>
    </row>
    <row r="193" spans="1:20" ht="36" hidden="1" x14ac:dyDescent="0.25">
      <c r="A193" s="38">
        <v>4311</v>
      </c>
      <c r="B193" s="57" t="s">
        <v>173</v>
      </c>
      <c r="C193" s="58">
        <f t="shared" si="185"/>
        <v>0</v>
      </c>
      <c r="D193" s="231"/>
      <c r="E193" s="60"/>
      <c r="F193" s="147">
        <f>D193+E193</f>
        <v>0</v>
      </c>
      <c r="G193" s="231"/>
      <c r="H193" s="263"/>
      <c r="I193" s="114">
        <f>G193+H193</f>
        <v>0</v>
      </c>
      <c r="J193" s="263"/>
      <c r="K193" s="60"/>
      <c r="L193" s="136">
        <f>J193+K193</f>
        <v>0</v>
      </c>
      <c r="M193" s="325"/>
      <c r="N193" s="60"/>
      <c r="O193" s="114">
        <f>M193+N193</f>
        <v>0</v>
      </c>
      <c r="P193" s="111"/>
      <c r="R193" s="206"/>
      <c r="S193" s="206"/>
      <c r="T193" s="206"/>
    </row>
    <row r="194" spans="1:20" s="21" customFormat="1" ht="24" x14ac:dyDescent="0.25">
      <c r="A194" s="135"/>
      <c r="B194" s="17" t="s">
        <v>174</v>
      </c>
      <c r="C194" s="98">
        <f t="shared" si="185"/>
        <v>24842</v>
      </c>
      <c r="D194" s="227">
        <f>SUM(D195,D230,D269)</f>
        <v>21865</v>
      </c>
      <c r="E194" s="519">
        <f t="shared" ref="E194:F194" si="251">SUM(E195,E230,E269)</f>
        <v>0</v>
      </c>
      <c r="F194" s="520">
        <f t="shared" si="251"/>
        <v>21865</v>
      </c>
      <c r="G194" s="227">
        <f>SUM(G195,G230,G269)</f>
        <v>0</v>
      </c>
      <c r="H194" s="206">
        <f t="shared" ref="H194:I194" si="252">SUM(H195,H230,H269)</f>
        <v>0</v>
      </c>
      <c r="I194" s="520">
        <f t="shared" si="252"/>
        <v>0</v>
      </c>
      <c r="J194" s="260">
        <f>SUM(J195,J230,J269)</f>
        <v>2977</v>
      </c>
      <c r="K194" s="519">
        <f t="shared" ref="K194:L194" si="253">SUM(K195,K230,K269)</f>
        <v>0</v>
      </c>
      <c r="L194" s="520">
        <f t="shared" si="253"/>
        <v>2977</v>
      </c>
      <c r="M194" s="329">
        <f>SUM(M195,M230,M269)</f>
        <v>0</v>
      </c>
      <c r="N194" s="306">
        <f t="shared" ref="N194:O194" si="254">SUM(N195,N230,N269)</f>
        <v>0</v>
      </c>
      <c r="O194" s="311">
        <f t="shared" si="254"/>
        <v>0</v>
      </c>
      <c r="P194" s="350"/>
      <c r="R194" s="206"/>
      <c r="S194" s="206"/>
      <c r="T194" s="206"/>
    </row>
    <row r="195" spans="1:20" x14ac:dyDescent="0.25">
      <c r="A195" s="101">
        <v>5000</v>
      </c>
      <c r="B195" s="101" t="s">
        <v>175</v>
      </c>
      <c r="C195" s="102">
        <f t="shared" si="185"/>
        <v>24842</v>
      </c>
      <c r="D195" s="228">
        <f>D196+D204</f>
        <v>21865</v>
      </c>
      <c r="E195" s="521">
        <f t="shared" ref="E195:F195" si="255">E196+E204</f>
        <v>0</v>
      </c>
      <c r="F195" s="522">
        <f t="shared" si="255"/>
        <v>21865</v>
      </c>
      <c r="G195" s="228">
        <f>G196+G204</f>
        <v>0</v>
      </c>
      <c r="H195" s="138">
        <f t="shared" ref="H195:I195" si="256">H196+H204</f>
        <v>0</v>
      </c>
      <c r="I195" s="522">
        <f t="shared" si="256"/>
        <v>0</v>
      </c>
      <c r="J195" s="261">
        <f>J196+J204</f>
        <v>2977</v>
      </c>
      <c r="K195" s="521">
        <f t="shared" ref="K195:L195" si="257">K196+K204</f>
        <v>0</v>
      </c>
      <c r="L195" s="522">
        <f t="shared" si="257"/>
        <v>2977</v>
      </c>
      <c r="M195" s="102">
        <f>M196+M204</f>
        <v>0</v>
      </c>
      <c r="N195" s="103">
        <f t="shared" ref="N195:O195" si="258">N196+N204</f>
        <v>0</v>
      </c>
      <c r="O195" s="104">
        <f t="shared" si="258"/>
        <v>0</v>
      </c>
      <c r="P195" s="347"/>
      <c r="R195" s="206"/>
      <c r="S195" s="206"/>
      <c r="T195" s="206"/>
    </row>
    <row r="196" spans="1:20" x14ac:dyDescent="0.25">
      <c r="A196" s="45">
        <v>5100</v>
      </c>
      <c r="B196" s="105" t="s">
        <v>176</v>
      </c>
      <c r="C196" s="46">
        <f t="shared" si="185"/>
        <v>180</v>
      </c>
      <c r="D196" s="229">
        <f>D197+D198+D201+D202+D203</f>
        <v>180</v>
      </c>
      <c r="E196" s="523">
        <f t="shared" ref="E196:F196" si="259">E197+E198+E201+E202+E203</f>
        <v>0</v>
      </c>
      <c r="F196" s="490">
        <f t="shared" si="259"/>
        <v>180</v>
      </c>
      <c r="G196" s="229">
        <f>G197+G198+G201+G202+G203</f>
        <v>0</v>
      </c>
      <c r="H196" s="126">
        <f t="shared" ref="H196:I196" si="260">H197+H198+H201+H202+H203</f>
        <v>0</v>
      </c>
      <c r="I196" s="490">
        <f t="shared" si="260"/>
        <v>0</v>
      </c>
      <c r="J196" s="106">
        <f>J197+J198+J201+J202+J203</f>
        <v>0</v>
      </c>
      <c r="K196" s="523">
        <f t="shared" ref="K196:L196" si="261">K197+K198+K201+K202+K203</f>
        <v>0</v>
      </c>
      <c r="L196" s="490">
        <f t="shared" si="261"/>
        <v>0</v>
      </c>
      <c r="M196" s="46">
        <f>M197+M198+M201+M202+M203</f>
        <v>0</v>
      </c>
      <c r="N196" s="50">
        <f t="shared" ref="N196:O196" si="262">N197+N198+N201+N202+N203</f>
        <v>0</v>
      </c>
      <c r="O196" s="117">
        <f t="shared" si="262"/>
        <v>0</v>
      </c>
      <c r="P196" s="123"/>
      <c r="R196" s="206"/>
      <c r="S196" s="206"/>
      <c r="T196" s="206"/>
    </row>
    <row r="197" spans="1:20" hidden="1" x14ac:dyDescent="0.25">
      <c r="A197" s="548">
        <v>5110</v>
      </c>
      <c r="B197" s="52" t="s">
        <v>177</v>
      </c>
      <c r="C197" s="53">
        <f t="shared" si="185"/>
        <v>0</v>
      </c>
      <c r="D197" s="230"/>
      <c r="E197" s="55"/>
      <c r="F197" s="287">
        <f>D197+E197</f>
        <v>0</v>
      </c>
      <c r="G197" s="230"/>
      <c r="H197" s="262"/>
      <c r="I197" s="120">
        <f>G197+H197</f>
        <v>0</v>
      </c>
      <c r="J197" s="262"/>
      <c r="K197" s="55"/>
      <c r="L197" s="140">
        <f>J197+K197</f>
        <v>0</v>
      </c>
      <c r="M197" s="324"/>
      <c r="N197" s="55"/>
      <c r="O197" s="120">
        <f>M197+N197</f>
        <v>0</v>
      </c>
      <c r="P197" s="110"/>
      <c r="R197" s="206"/>
      <c r="S197" s="206"/>
      <c r="T197" s="206"/>
    </row>
    <row r="198" spans="1:20" ht="24" x14ac:dyDescent="0.25">
      <c r="A198" s="112">
        <v>5120</v>
      </c>
      <c r="B198" s="57" t="s">
        <v>178</v>
      </c>
      <c r="C198" s="58">
        <f t="shared" si="185"/>
        <v>180</v>
      </c>
      <c r="D198" s="232">
        <f>D199+D200</f>
        <v>180</v>
      </c>
      <c r="E198" s="529">
        <f t="shared" ref="E198:F198" si="263">E199+E200</f>
        <v>0</v>
      </c>
      <c r="F198" s="486">
        <f t="shared" si="263"/>
        <v>180</v>
      </c>
      <c r="G198" s="232">
        <f>G199+G200</f>
        <v>0</v>
      </c>
      <c r="H198" s="136">
        <f t="shared" ref="H198:I198" si="264">H199+H200</f>
        <v>0</v>
      </c>
      <c r="I198" s="486">
        <f t="shared" si="264"/>
        <v>0</v>
      </c>
      <c r="J198" s="121">
        <f>J199+J200</f>
        <v>0</v>
      </c>
      <c r="K198" s="529">
        <f t="shared" ref="K198:L198" si="265">K199+K200</f>
        <v>0</v>
      </c>
      <c r="L198" s="486">
        <f t="shared" si="265"/>
        <v>0</v>
      </c>
      <c r="M198" s="58">
        <f>M199+M200</f>
        <v>0</v>
      </c>
      <c r="N198" s="113">
        <f t="shared" ref="N198:O198" si="266">N199+N200</f>
        <v>0</v>
      </c>
      <c r="O198" s="114">
        <f t="shared" si="266"/>
        <v>0</v>
      </c>
      <c r="P198" s="111"/>
      <c r="R198" s="206"/>
      <c r="S198" s="206"/>
      <c r="T198" s="206"/>
    </row>
    <row r="199" spans="1:20" x14ac:dyDescent="0.25">
      <c r="A199" s="38">
        <v>5121</v>
      </c>
      <c r="B199" s="57" t="s">
        <v>179</v>
      </c>
      <c r="C199" s="58">
        <f t="shared" si="185"/>
        <v>180</v>
      </c>
      <c r="D199" s="231">
        <v>180</v>
      </c>
      <c r="E199" s="528"/>
      <c r="F199" s="486">
        <f t="shared" ref="F199:F203" si="267">D199+E199</f>
        <v>180</v>
      </c>
      <c r="G199" s="231"/>
      <c r="H199" s="561"/>
      <c r="I199" s="486">
        <f t="shared" ref="I199:I203" si="268">G199+H199</f>
        <v>0</v>
      </c>
      <c r="J199" s="263"/>
      <c r="K199" s="528"/>
      <c r="L199" s="486">
        <f t="shared" ref="L199:L203" si="269">J199+K199</f>
        <v>0</v>
      </c>
      <c r="M199" s="325"/>
      <c r="N199" s="60"/>
      <c r="O199" s="114">
        <f t="shared" ref="O199:O203" si="270">M199+N199</f>
        <v>0</v>
      </c>
      <c r="P199" s="111"/>
      <c r="R199" s="206"/>
      <c r="S199" s="206"/>
      <c r="T199" s="206"/>
    </row>
    <row r="200" spans="1:20" ht="24" hidden="1" x14ac:dyDescent="0.25">
      <c r="A200" s="38">
        <v>5129</v>
      </c>
      <c r="B200" s="57" t="s">
        <v>180</v>
      </c>
      <c r="C200" s="58">
        <f t="shared" si="185"/>
        <v>0</v>
      </c>
      <c r="D200" s="231"/>
      <c r="E200" s="60"/>
      <c r="F200" s="147">
        <f t="shared" si="267"/>
        <v>0</v>
      </c>
      <c r="G200" s="231"/>
      <c r="H200" s="263"/>
      <c r="I200" s="114">
        <f t="shared" si="268"/>
        <v>0</v>
      </c>
      <c r="J200" s="263"/>
      <c r="K200" s="60"/>
      <c r="L200" s="136">
        <f t="shared" si="269"/>
        <v>0</v>
      </c>
      <c r="M200" s="325"/>
      <c r="N200" s="60"/>
      <c r="O200" s="114">
        <f t="shared" si="270"/>
        <v>0</v>
      </c>
      <c r="P200" s="111"/>
      <c r="R200" s="206"/>
      <c r="S200" s="206"/>
      <c r="T200" s="206"/>
    </row>
    <row r="201" spans="1:20" hidden="1" x14ac:dyDescent="0.25">
      <c r="A201" s="112">
        <v>5130</v>
      </c>
      <c r="B201" s="57" t="s">
        <v>181</v>
      </c>
      <c r="C201" s="58">
        <f t="shared" si="185"/>
        <v>0</v>
      </c>
      <c r="D201" s="231"/>
      <c r="E201" s="60"/>
      <c r="F201" s="147">
        <f t="shared" si="267"/>
        <v>0</v>
      </c>
      <c r="G201" s="231"/>
      <c r="H201" s="263"/>
      <c r="I201" s="114">
        <f t="shared" si="268"/>
        <v>0</v>
      </c>
      <c r="J201" s="263"/>
      <c r="K201" s="60"/>
      <c r="L201" s="136">
        <f t="shared" si="269"/>
        <v>0</v>
      </c>
      <c r="M201" s="325"/>
      <c r="N201" s="60"/>
      <c r="O201" s="114">
        <f t="shared" si="270"/>
        <v>0</v>
      </c>
      <c r="P201" s="111"/>
      <c r="R201" s="206"/>
      <c r="S201" s="206"/>
      <c r="T201" s="206"/>
    </row>
    <row r="202" spans="1:20" hidden="1" x14ac:dyDescent="0.25">
      <c r="A202" s="112">
        <v>5140</v>
      </c>
      <c r="B202" s="57" t="s">
        <v>182</v>
      </c>
      <c r="C202" s="58">
        <f t="shared" si="185"/>
        <v>0</v>
      </c>
      <c r="D202" s="231"/>
      <c r="E202" s="60"/>
      <c r="F202" s="147">
        <f t="shared" si="267"/>
        <v>0</v>
      </c>
      <c r="G202" s="231"/>
      <c r="H202" s="263"/>
      <c r="I202" s="114">
        <f t="shared" si="268"/>
        <v>0</v>
      </c>
      <c r="J202" s="263"/>
      <c r="K202" s="60"/>
      <c r="L202" s="136">
        <f t="shared" si="269"/>
        <v>0</v>
      </c>
      <c r="M202" s="325"/>
      <c r="N202" s="60"/>
      <c r="O202" s="114">
        <f t="shared" si="270"/>
        <v>0</v>
      </c>
      <c r="P202" s="111"/>
      <c r="R202" s="206"/>
      <c r="S202" s="206"/>
      <c r="T202" s="206"/>
    </row>
    <row r="203" spans="1:20" ht="24" hidden="1" x14ac:dyDescent="0.25">
      <c r="A203" s="112">
        <v>5170</v>
      </c>
      <c r="B203" s="57" t="s">
        <v>183</v>
      </c>
      <c r="C203" s="58">
        <f t="shared" si="185"/>
        <v>0</v>
      </c>
      <c r="D203" s="231"/>
      <c r="E203" s="60"/>
      <c r="F203" s="147">
        <f t="shared" si="267"/>
        <v>0</v>
      </c>
      <c r="G203" s="231"/>
      <c r="H203" s="263"/>
      <c r="I203" s="114">
        <f t="shared" si="268"/>
        <v>0</v>
      </c>
      <c r="J203" s="263"/>
      <c r="K203" s="60"/>
      <c r="L203" s="136">
        <f t="shared" si="269"/>
        <v>0</v>
      </c>
      <c r="M203" s="325"/>
      <c r="N203" s="60"/>
      <c r="O203" s="114">
        <f t="shared" si="270"/>
        <v>0</v>
      </c>
      <c r="P203" s="111"/>
      <c r="R203" s="206"/>
      <c r="S203" s="206"/>
      <c r="T203" s="206"/>
    </row>
    <row r="204" spans="1:20" x14ac:dyDescent="0.25">
      <c r="A204" s="45">
        <v>5200</v>
      </c>
      <c r="B204" s="105" t="s">
        <v>184</v>
      </c>
      <c r="C204" s="46">
        <f t="shared" si="185"/>
        <v>24662</v>
      </c>
      <c r="D204" s="229">
        <f>D205+D215+D216+D225+D226+D227+D229</f>
        <v>21685</v>
      </c>
      <c r="E204" s="523">
        <f t="shared" ref="E204:F204" si="271">E205+E215+E216+E225+E226+E227+E229</f>
        <v>0</v>
      </c>
      <c r="F204" s="490">
        <f t="shared" si="271"/>
        <v>21685</v>
      </c>
      <c r="G204" s="229">
        <f>G205+G215+G216+G225+G226+G227+G229</f>
        <v>0</v>
      </c>
      <c r="H204" s="126">
        <f t="shared" ref="H204:I204" si="272">H205+H215+H216+H225+H226+H227+H229</f>
        <v>0</v>
      </c>
      <c r="I204" s="490">
        <f t="shared" si="272"/>
        <v>0</v>
      </c>
      <c r="J204" s="106">
        <f>J205+J215+J216+J225+J226+J227+J229</f>
        <v>2977</v>
      </c>
      <c r="K204" s="523">
        <f t="shared" ref="K204:L204" si="273">K205+K215+K216+K225+K226+K227+K229</f>
        <v>0</v>
      </c>
      <c r="L204" s="490">
        <f t="shared" si="273"/>
        <v>2977</v>
      </c>
      <c r="M204" s="46">
        <f>M205+M215+M216+M225+M226+M227+M229</f>
        <v>0</v>
      </c>
      <c r="N204" s="50">
        <f t="shared" ref="N204:O204" si="274">N205+N215+N216+N225+N226+N227+N229</f>
        <v>0</v>
      </c>
      <c r="O204" s="117">
        <f t="shared" si="274"/>
        <v>0</v>
      </c>
      <c r="P204" s="123"/>
      <c r="R204" s="206"/>
      <c r="S204" s="206"/>
      <c r="T204" s="206"/>
    </row>
    <row r="205" spans="1:20" hidden="1" x14ac:dyDescent="0.25">
      <c r="A205" s="107">
        <v>5210</v>
      </c>
      <c r="B205" s="78" t="s">
        <v>185</v>
      </c>
      <c r="C205" s="84">
        <f t="shared" si="185"/>
        <v>0</v>
      </c>
      <c r="D205" s="132">
        <f>SUM(D206:D214)</f>
        <v>0</v>
      </c>
      <c r="E205" s="108">
        <f t="shared" ref="E205:F205" si="275">SUM(E206:E214)</f>
        <v>0</v>
      </c>
      <c r="F205" s="286">
        <f t="shared" si="275"/>
        <v>0</v>
      </c>
      <c r="G205" s="132">
        <f>SUM(G206:G214)</f>
        <v>0</v>
      </c>
      <c r="H205" s="207">
        <f t="shared" ref="H205:I205" si="276">SUM(H206:H214)</f>
        <v>0</v>
      </c>
      <c r="I205" s="109">
        <f t="shared" si="276"/>
        <v>0</v>
      </c>
      <c r="J205" s="207">
        <f>SUM(J206:J214)</f>
        <v>0</v>
      </c>
      <c r="K205" s="108">
        <f t="shared" ref="K205:L205" si="277">SUM(K206:K214)</f>
        <v>0</v>
      </c>
      <c r="L205" s="137">
        <f t="shared" si="277"/>
        <v>0</v>
      </c>
      <c r="M205" s="84">
        <f>SUM(M206:M214)</f>
        <v>0</v>
      </c>
      <c r="N205" s="108">
        <f t="shared" ref="N205:O205" si="278">SUM(N206:N214)</f>
        <v>0</v>
      </c>
      <c r="O205" s="109">
        <f t="shared" si="278"/>
        <v>0</v>
      </c>
      <c r="P205" s="116"/>
      <c r="R205" s="206"/>
      <c r="S205" s="206"/>
      <c r="T205" s="206"/>
    </row>
    <row r="206" spans="1:20" hidden="1" x14ac:dyDescent="0.25">
      <c r="A206" s="33">
        <v>5211</v>
      </c>
      <c r="B206" s="52" t="s">
        <v>186</v>
      </c>
      <c r="C206" s="53">
        <f t="shared" si="185"/>
        <v>0</v>
      </c>
      <c r="D206" s="230"/>
      <c r="E206" s="55"/>
      <c r="F206" s="287">
        <f t="shared" ref="F206:F215" si="279">D206+E206</f>
        <v>0</v>
      </c>
      <c r="G206" s="230"/>
      <c r="H206" s="262"/>
      <c r="I206" s="120">
        <f t="shared" ref="I206:I215" si="280">G206+H206</f>
        <v>0</v>
      </c>
      <c r="J206" s="262"/>
      <c r="K206" s="55"/>
      <c r="L206" s="140">
        <f t="shared" ref="L206:L215" si="281">J206+K206</f>
        <v>0</v>
      </c>
      <c r="M206" s="324"/>
      <c r="N206" s="55"/>
      <c r="O206" s="120">
        <f t="shared" ref="O206:O215" si="282">M206+N206</f>
        <v>0</v>
      </c>
      <c r="P206" s="110"/>
      <c r="R206" s="206"/>
      <c r="S206" s="206"/>
      <c r="T206" s="206"/>
    </row>
    <row r="207" spans="1:20" hidden="1" x14ac:dyDescent="0.25">
      <c r="A207" s="38">
        <v>5212</v>
      </c>
      <c r="B207" s="57" t="s">
        <v>187</v>
      </c>
      <c r="C207" s="58">
        <f t="shared" si="185"/>
        <v>0</v>
      </c>
      <c r="D207" s="231"/>
      <c r="E207" s="60"/>
      <c r="F207" s="147">
        <f t="shared" si="279"/>
        <v>0</v>
      </c>
      <c r="G207" s="231"/>
      <c r="H207" s="263"/>
      <c r="I207" s="114">
        <f t="shared" si="280"/>
        <v>0</v>
      </c>
      <c r="J207" s="263"/>
      <c r="K207" s="60"/>
      <c r="L207" s="136">
        <f t="shared" si="281"/>
        <v>0</v>
      </c>
      <c r="M207" s="325"/>
      <c r="N207" s="60"/>
      <c r="O207" s="114">
        <f t="shared" si="282"/>
        <v>0</v>
      </c>
      <c r="P207" s="111"/>
      <c r="R207" s="206"/>
      <c r="S207" s="206"/>
      <c r="T207" s="206"/>
    </row>
    <row r="208" spans="1:20" hidden="1" x14ac:dyDescent="0.25">
      <c r="A208" s="38">
        <v>5213</v>
      </c>
      <c r="B208" s="57" t="s">
        <v>188</v>
      </c>
      <c r="C208" s="58">
        <f t="shared" si="185"/>
        <v>0</v>
      </c>
      <c r="D208" s="231"/>
      <c r="E208" s="60"/>
      <c r="F208" s="147">
        <f t="shared" si="279"/>
        <v>0</v>
      </c>
      <c r="G208" s="231"/>
      <c r="H208" s="263"/>
      <c r="I208" s="114">
        <f t="shared" si="280"/>
        <v>0</v>
      </c>
      <c r="J208" s="263"/>
      <c r="K208" s="60"/>
      <c r="L208" s="136">
        <f t="shared" si="281"/>
        <v>0</v>
      </c>
      <c r="M208" s="325"/>
      <c r="N208" s="60"/>
      <c r="O208" s="114">
        <f t="shared" si="282"/>
        <v>0</v>
      </c>
      <c r="P208" s="111"/>
      <c r="R208" s="206"/>
      <c r="S208" s="206"/>
      <c r="T208" s="206"/>
    </row>
    <row r="209" spans="1:20" hidden="1" x14ac:dyDescent="0.25">
      <c r="A209" s="38">
        <v>5214</v>
      </c>
      <c r="B209" s="57" t="s">
        <v>189</v>
      </c>
      <c r="C209" s="58">
        <f t="shared" si="185"/>
        <v>0</v>
      </c>
      <c r="D209" s="231"/>
      <c r="E209" s="60"/>
      <c r="F209" s="147">
        <f t="shared" si="279"/>
        <v>0</v>
      </c>
      <c r="G209" s="231"/>
      <c r="H209" s="263"/>
      <c r="I209" s="114">
        <f t="shared" si="280"/>
        <v>0</v>
      </c>
      <c r="J209" s="263"/>
      <c r="K209" s="60"/>
      <c r="L209" s="136">
        <f t="shared" si="281"/>
        <v>0</v>
      </c>
      <c r="M209" s="325"/>
      <c r="N209" s="60"/>
      <c r="O209" s="114">
        <f t="shared" si="282"/>
        <v>0</v>
      </c>
      <c r="P209" s="111"/>
      <c r="R209" s="206"/>
      <c r="S209" s="206"/>
      <c r="T209" s="206"/>
    </row>
    <row r="210" spans="1:20" hidden="1" x14ac:dyDescent="0.25">
      <c r="A210" s="38">
        <v>5215</v>
      </c>
      <c r="B210" s="57" t="s">
        <v>190</v>
      </c>
      <c r="C210" s="58">
        <f t="shared" si="185"/>
        <v>0</v>
      </c>
      <c r="D210" s="231"/>
      <c r="E210" s="60"/>
      <c r="F210" s="147">
        <f t="shared" si="279"/>
        <v>0</v>
      </c>
      <c r="G210" s="231"/>
      <c r="H210" s="263"/>
      <c r="I210" s="114">
        <f t="shared" si="280"/>
        <v>0</v>
      </c>
      <c r="J210" s="263"/>
      <c r="K210" s="60"/>
      <c r="L210" s="136">
        <f t="shared" si="281"/>
        <v>0</v>
      </c>
      <c r="M210" s="325"/>
      <c r="N210" s="60"/>
      <c r="O210" s="114">
        <f t="shared" si="282"/>
        <v>0</v>
      </c>
      <c r="P210" s="111"/>
      <c r="R210" s="206"/>
      <c r="S210" s="206"/>
      <c r="T210" s="206"/>
    </row>
    <row r="211" spans="1:20" ht="14.25" hidden="1" customHeight="1" x14ac:dyDescent="0.25">
      <c r="A211" s="38">
        <v>5216</v>
      </c>
      <c r="B211" s="57" t="s">
        <v>191</v>
      </c>
      <c r="C211" s="58">
        <f t="shared" si="185"/>
        <v>0</v>
      </c>
      <c r="D211" s="231"/>
      <c r="E211" s="60"/>
      <c r="F211" s="147">
        <f t="shared" si="279"/>
        <v>0</v>
      </c>
      <c r="G211" s="231"/>
      <c r="H211" s="263"/>
      <c r="I211" s="114">
        <f t="shared" si="280"/>
        <v>0</v>
      </c>
      <c r="J211" s="263"/>
      <c r="K211" s="60"/>
      <c r="L211" s="136">
        <f t="shared" si="281"/>
        <v>0</v>
      </c>
      <c r="M211" s="325"/>
      <c r="N211" s="60"/>
      <c r="O211" s="114">
        <f t="shared" si="282"/>
        <v>0</v>
      </c>
      <c r="P211" s="111"/>
      <c r="R211" s="206"/>
      <c r="S211" s="206"/>
      <c r="T211" s="206"/>
    </row>
    <row r="212" spans="1:20" hidden="1" x14ac:dyDescent="0.25">
      <c r="A212" s="38">
        <v>5217</v>
      </c>
      <c r="B212" s="57" t="s">
        <v>192</v>
      </c>
      <c r="C212" s="58">
        <f t="shared" si="185"/>
        <v>0</v>
      </c>
      <c r="D212" s="231"/>
      <c r="E212" s="60"/>
      <c r="F212" s="147">
        <f t="shared" si="279"/>
        <v>0</v>
      </c>
      <c r="G212" s="231"/>
      <c r="H212" s="263"/>
      <c r="I212" s="114">
        <f t="shared" si="280"/>
        <v>0</v>
      </c>
      <c r="J212" s="263"/>
      <c r="K212" s="60"/>
      <c r="L212" s="136">
        <f t="shared" si="281"/>
        <v>0</v>
      </c>
      <c r="M212" s="325"/>
      <c r="N212" s="60"/>
      <c r="O212" s="114">
        <f t="shared" si="282"/>
        <v>0</v>
      </c>
      <c r="P212" s="111"/>
      <c r="R212" s="206"/>
      <c r="S212" s="206"/>
      <c r="T212" s="206"/>
    </row>
    <row r="213" spans="1:20" hidden="1" x14ac:dyDescent="0.25">
      <c r="A213" s="38">
        <v>5218</v>
      </c>
      <c r="B213" s="57" t="s">
        <v>193</v>
      </c>
      <c r="C213" s="58">
        <f t="shared" ref="C213:C276" si="283">F213+I213+L213+O213</f>
        <v>0</v>
      </c>
      <c r="D213" s="231"/>
      <c r="E213" s="60"/>
      <c r="F213" s="147">
        <f t="shared" si="279"/>
        <v>0</v>
      </c>
      <c r="G213" s="231"/>
      <c r="H213" s="263"/>
      <c r="I213" s="114">
        <f t="shared" si="280"/>
        <v>0</v>
      </c>
      <c r="J213" s="263"/>
      <c r="K213" s="60"/>
      <c r="L213" s="136">
        <f t="shared" si="281"/>
        <v>0</v>
      </c>
      <c r="M213" s="325"/>
      <c r="N213" s="60"/>
      <c r="O213" s="114">
        <f t="shared" si="282"/>
        <v>0</v>
      </c>
      <c r="P213" s="111"/>
      <c r="R213" s="206"/>
      <c r="S213" s="206"/>
      <c r="T213" s="206"/>
    </row>
    <row r="214" spans="1:20" hidden="1" x14ac:dyDescent="0.25">
      <c r="A214" s="38">
        <v>5219</v>
      </c>
      <c r="B214" s="57" t="s">
        <v>194</v>
      </c>
      <c r="C214" s="58">
        <f t="shared" si="283"/>
        <v>0</v>
      </c>
      <c r="D214" s="231"/>
      <c r="E214" s="60"/>
      <c r="F214" s="147">
        <f t="shared" si="279"/>
        <v>0</v>
      </c>
      <c r="G214" s="231"/>
      <c r="H214" s="263"/>
      <c r="I214" s="114">
        <f t="shared" si="280"/>
        <v>0</v>
      </c>
      <c r="J214" s="263"/>
      <c r="K214" s="60"/>
      <c r="L214" s="136">
        <f t="shared" si="281"/>
        <v>0</v>
      </c>
      <c r="M214" s="325"/>
      <c r="N214" s="60"/>
      <c r="O214" s="114">
        <f t="shared" si="282"/>
        <v>0</v>
      </c>
      <c r="P214" s="111"/>
      <c r="R214" s="206"/>
      <c r="S214" s="206"/>
      <c r="T214" s="206"/>
    </row>
    <row r="215" spans="1:20" ht="13.5" hidden="1" customHeight="1" x14ac:dyDescent="0.25">
      <c r="A215" s="112">
        <v>5220</v>
      </c>
      <c r="B215" s="57" t="s">
        <v>195</v>
      </c>
      <c r="C215" s="58">
        <f t="shared" si="283"/>
        <v>0</v>
      </c>
      <c r="D215" s="231"/>
      <c r="E215" s="60"/>
      <c r="F215" s="147">
        <f t="shared" si="279"/>
        <v>0</v>
      </c>
      <c r="G215" s="231"/>
      <c r="H215" s="263"/>
      <c r="I215" s="114">
        <f t="shared" si="280"/>
        <v>0</v>
      </c>
      <c r="J215" s="263"/>
      <c r="K215" s="60"/>
      <c r="L215" s="136">
        <f t="shared" si="281"/>
        <v>0</v>
      </c>
      <c r="M215" s="325"/>
      <c r="N215" s="60"/>
      <c r="O215" s="114">
        <f t="shared" si="282"/>
        <v>0</v>
      </c>
      <c r="P215" s="111"/>
      <c r="R215" s="206"/>
      <c r="S215" s="206"/>
      <c r="T215" s="206"/>
    </row>
    <row r="216" spans="1:20" x14ac:dyDescent="0.25">
      <c r="A216" s="112">
        <v>5230</v>
      </c>
      <c r="B216" s="57" t="s">
        <v>196</v>
      </c>
      <c r="C216" s="58">
        <f t="shared" si="283"/>
        <v>24662</v>
      </c>
      <c r="D216" s="232">
        <f>SUM(D217:D224)</f>
        <v>21685</v>
      </c>
      <c r="E216" s="529">
        <f t="shared" ref="E216:F216" si="284">SUM(E217:E224)</f>
        <v>0</v>
      </c>
      <c r="F216" s="486">
        <f t="shared" si="284"/>
        <v>21685</v>
      </c>
      <c r="G216" s="232">
        <f>SUM(G217:G224)</f>
        <v>0</v>
      </c>
      <c r="H216" s="136">
        <f t="shared" ref="H216:I216" si="285">SUM(H217:H224)</f>
        <v>0</v>
      </c>
      <c r="I216" s="486">
        <f t="shared" si="285"/>
        <v>0</v>
      </c>
      <c r="J216" s="121">
        <f>SUM(J217:J224)</f>
        <v>2977</v>
      </c>
      <c r="K216" s="529">
        <f t="shared" ref="K216:L216" si="286">SUM(K217:K224)</f>
        <v>0</v>
      </c>
      <c r="L216" s="486">
        <f t="shared" si="286"/>
        <v>2977</v>
      </c>
      <c r="M216" s="58">
        <f>SUM(M217:M224)</f>
        <v>0</v>
      </c>
      <c r="N216" s="113">
        <f t="shared" ref="N216:O216" si="287">SUM(N217:N224)</f>
        <v>0</v>
      </c>
      <c r="O216" s="114">
        <f t="shared" si="287"/>
        <v>0</v>
      </c>
      <c r="P216" s="111"/>
      <c r="R216" s="206"/>
      <c r="S216" s="206"/>
      <c r="T216" s="206"/>
    </row>
    <row r="217" spans="1:20" hidden="1" x14ac:dyDescent="0.25">
      <c r="A217" s="38">
        <v>5231</v>
      </c>
      <c r="B217" s="57" t="s">
        <v>197</v>
      </c>
      <c r="C217" s="58">
        <f t="shared" si="283"/>
        <v>0</v>
      </c>
      <c r="D217" s="231"/>
      <c r="E217" s="60"/>
      <c r="F217" s="147">
        <f t="shared" ref="F217:F226" si="288">D217+E217</f>
        <v>0</v>
      </c>
      <c r="G217" s="231"/>
      <c r="H217" s="263"/>
      <c r="I217" s="114">
        <f t="shared" ref="I217:I226" si="289">G217+H217</f>
        <v>0</v>
      </c>
      <c r="J217" s="263"/>
      <c r="K217" s="60"/>
      <c r="L217" s="136">
        <f t="shared" ref="L217:L226" si="290">J217+K217</f>
        <v>0</v>
      </c>
      <c r="M217" s="325"/>
      <c r="N217" s="60"/>
      <c r="O217" s="114">
        <f t="shared" ref="O217:O226" si="291">M217+N217</f>
        <v>0</v>
      </c>
      <c r="P217" s="111"/>
      <c r="R217" s="206"/>
      <c r="S217" s="206"/>
      <c r="T217" s="206"/>
    </row>
    <row r="218" spans="1:20" hidden="1" x14ac:dyDescent="0.25">
      <c r="A218" s="38">
        <v>5232</v>
      </c>
      <c r="B218" s="57" t="s">
        <v>198</v>
      </c>
      <c r="C218" s="58">
        <f t="shared" si="283"/>
        <v>0</v>
      </c>
      <c r="D218" s="231"/>
      <c r="E218" s="60"/>
      <c r="F218" s="147">
        <f t="shared" si="288"/>
        <v>0</v>
      </c>
      <c r="G218" s="231"/>
      <c r="H218" s="263"/>
      <c r="I218" s="114">
        <f t="shared" si="289"/>
        <v>0</v>
      </c>
      <c r="J218" s="263"/>
      <c r="K218" s="60"/>
      <c r="L218" s="136">
        <f t="shared" si="290"/>
        <v>0</v>
      </c>
      <c r="M218" s="325"/>
      <c r="N218" s="60"/>
      <c r="O218" s="114">
        <f t="shared" si="291"/>
        <v>0</v>
      </c>
      <c r="P218" s="111"/>
      <c r="R218" s="206"/>
      <c r="S218" s="206"/>
      <c r="T218" s="206"/>
    </row>
    <row r="219" spans="1:20" hidden="1" x14ac:dyDescent="0.25">
      <c r="A219" s="38">
        <v>5233</v>
      </c>
      <c r="B219" s="57" t="s">
        <v>199</v>
      </c>
      <c r="C219" s="58">
        <f t="shared" si="283"/>
        <v>0</v>
      </c>
      <c r="D219" s="231"/>
      <c r="E219" s="60"/>
      <c r="F219" s="147">
        <f t="shared" si="288"/>
        <v>0</v>
      </c>
      <c r="G219" s="231"/>
      <c r="H219" s="263"/>
      <c r="I219" s="114">
        <f t="shared" si="289"/>
        <v>0</v>
      </c>
      <c r="J219" s="263"/>
      <c r="K219" s="60"/>
      <c r="L219" s="136">
        <f t="shared" si="290"/>
        <v>0</v>
      </c>
      <c r="M219" s="325"/>
      <c r="N219" s="60"/>
      <c r="O219" s="114">
        <f t="shared" si="291"/>
        <v>0</v>
      </c>
      <c r="P219" s="111"/>
      <c r="R219" s="206"/>
      <c r="S219" s="206"/>
      <c r="T219" s="206"/>
    </row>
    <row r="220" spans="1:20" ht="24" hidden="1" x14ac:dyDescent="0.25">
      <c r="A220" s="38">
        <v>5234</v>
      </c>
      <c r="B220" s="57" t="s">
        <v>200</v>
      </c>
      <c r="C220" s="58">
        <f t="shared" si="283"/>
        <v>0</v>
      </c>
      <c r="D220" s="231"/>
      <c r="E220" s="60"/>
      <c r="F220" s="147">
        <f t="shared" si="288"/>
        <v>0</v>
      </c>
      <c r="G220" s="231"/>
      <c r="H220" s="263"/>
      <c r="I220" s="114">
        <f t="shared" si="289"/>
        <v>0</v>
      </c>
      <c r="J220" s="263"/>
      <c r="K220" s="60"/>
      <c r="L220" s="136">
        <f t="shared" si="290"/>
        <v>0</v>
      </c>
      <c r="M220" s="325"/>
      <c r="N220" s="60"/>
      <c r="O220" s="114">
        <f t="shared" si="291"/>
        <v>0</v>
      </c>
      <c r="P220" s="111"/>
      <c r="R220" s="206"/>
      <c r="S220" s="206"/>
      <c r="T220" s="206"/>
    </row>
    <row r="221" spans="1:20" ht="14.25" hidden="1" customHeight="1" x14ac:dyDescent="0.25">
      <c r="A221" s="38">
        <v>5236</v>
      </c>
      <c r="B221" s="57" t="s">
        <v>201</v>
      </c>
      <c r="C221" s="58">
        <f t="shared" si="283"/>
        <v>0</v>
      </c>
      <c r="D221" s="231"/>
      <c r="E221" s="60"/>
      <c r="F221" s="147">
        <f t="shared" si="288"/>
        <v>0</v>
      </c>
      <c r="G221" s="231"/>
      <c r="H221" s="263"/>
      <c r="I221" s="114">
        <f t="shared" si="289"/>
        <v>0</v>
      </c>
      <c r="J221" s="263"/>
      <c r="K221" s="60"/>
      <c r="L221" s="136">
        <f t="shared" si="290"/>
        <v>0</v>
      </c>
      <c r="M221" s="325"/>
      <c r="N221" s="60"/>
      <c r="O221" s="114">
        <f t="shared" si="291"/>
        <v>0</v>
      </c>
      <c r="P221" s="111"/>
      <c r="R221" s="206"/>
      <c r="S221" s="206"/>
      <c r="T221" s="206"/>
    </row>
    <row r="222" spans="1:20" ht="14.25" hidden="1" customHeight="1" x14ac:dyDescent="0.25">
      <c r="A222" s="38">
        <v>5237</v>
      </c>
      <c r="B222" s="57" t="s">
        <v>202</v>
      </c>
      <c r="C222" s="58">
        <f t="shared" si="283"/>
        <v>0</v>
      </c>
      <c r="D222" s="231"/>
      <c r="E222" s="60"/>
      <c r="F222" s="147">
        <f t="shared" si="288"/>
        <v>0</v>
      </c>
      <c r="G222" s="231"/>
      <c r="H222" s="263"/>
      <c r="I222" s="114">
        <f t="shared" si="289"/>
        <v>0</v>
      </c>
      <c r="J222" s="263"/>
      <c r="K222" s="60"/>
      <c r="L222" s="136">
        <f t="shared" si="290"/>
        <v>0</v>
      </c>
      <c r="M222" s="325"/>
      <c r="N222" s="60"/>
      <c r="O222" s="114">
        <f t="shared" si="291"/>
        <v>0</v>
      </c>
      <c r="P222" s="111"/>
      <c r="R222" s="206"/>
      <c r="S222" s="206"/>
      <c r="T222" s="206"/>
    </row>
    <row r="223" spans="1:20" ht="24" x14ac:dyDescent="0.25">
      <c r="A223" s="38">
        <v>5238</v>
      </c>
      <c r="B223" s="57" t="s">
        <v>203</v>
      </c>
      <c r="C223" s="58">
        <f t="shared" si="283"/>
        <v>1100</v>
      </c>
      <c r="D223" s="231">
        <v>1100</v>
      </c>
      <c r="E223" s="528"/>
      <c r="F223" s="486">
        <f t="shared" si="288"/>
        <v>1100</v>
      </c>
      <c r="G223" s="231"/>
      <c r="H223" s="561"/>
      <c r="I223" s="486">
        <f t="shared" si="289"/>
        <v>0</v>
      </c>
      <c r="J223" s="263"/>
      <c r="K223" s="528"/>
      <c r="L223" s="486">
        <f t="shared" si="290"/>
        <v>0</v>
      </c>
      <c r="M223" s="325"/>
      <c r="N223" s="60"/>
      <c r="O223" s="114">
        <f t="shared" si="291"/>
        <v>0</v>
      </c>
      <c r="P223" s="111"/>
      <c r="R223" s="206"/>
      <c r="S223" s="206"/>
      <c r="T223" s="206"/>
    </row>
    <row r="224" spans="1:20" ht="24" x14ac:dyDescent="0.25">
      <c r="A224" s="38">
        <v>5239</v>
      </c>
      <c r="B224" s="57" t="s">
        <v>204</v>
      </c>
      <c r="C224" s="58">
        <f t="shared" si="283"/>
        <v>23562</v>
      </c>
      <c r="D224" s="231">
        <v>20585</v>
      </c>
      <c r="E224" s="528"/>
      <c r="F224" s="486">
        <f t="shared" si="288"/>
        <v>20585</v>
      </c>
      <c r="G224" s="231"/>
      <c r="H224" s="561"/>
      <c r="I224" s="486">
        <f t="shared" si="289"/>
        <v>0</v>
      </c>
      <c r="J224" s="263">
        <v>2977</v>
      </c>
      <c r="K224" s="528"/>
      <c r="L224" s="486">
        <f t="shared" si="290"/>
        <v>2977</v>
      </c>
      <c r="M224" s="325"/>
      <c r="N224" s="60"/>
      <c r="O224" s="114">
        <f t="shared" si="291"/>
        <v>0</v>
      </c>
      <c r="P224" s="111"/>
      <c r="R224" s="206"/>
      <c r="S224" s="206"/>
      <c r="T224" s="206"/>
    </row>
    <row r="225" spans="1:20" ht="24" hidden="1" x14ac:dyDescent="0.25">
      <c r="A225" s="112">
        <v>5240</v>
      </c>
      <c r="B225" s="57" t="s">
        <v>205</v>
      </c>
      <c r="C225" s="58">
        <f t="shared" si="283"/>
        <v>0</v>
      </c>
      <c r="D225" s="231"/>
      <c r="E225" s="60"/>
      <c r="F225" s="147">
        <f t="shared" si="288"/>
        <v>0</v>
      </c>
      <c r="G225" s="231"/>
      <c r="H225" s="263"/>
      <c r="I225" s="114">
        <f t="shared" si="289"/>
        <v>0</v>
      </c>
      <c r="J225" s="263"/>
      <c r="K225" s="60"/>
      <c r="L225" s="136">
        <f t="shared" si="290"/>
        <v>0</v>
      </c>
      <c r="M225" s="325"/>
      <c r="N225" s="60"/>
      <c r="O225" s="114">
        <f t="shared" si="291"/>
        <v>0</v>
      </c>
      <c r="P225" s="111"/>
      <c r="R225" s="206"/>
      <c r="S225" s="206"/>
      <c r="T225" s="206"/>
    </row>
    <row r="226" spans="1:20" hidden="1" x14ac:dyDescent="0.25">
      <c r="A226" s="112">
        <v>5250</v>
      </c>
      <c r="B226" s="57" t="s">
        <v>206</v>
      </c>
      <c r="C226" s="58">
        <f t="shared" si="283"/>
        <v>0</v>
      </c>
      <c r="D226" s="231"/>
      <c r="E226" s="60"/>
      <c r="F226" s="147">
        <f t="shared" si="288"/>
        <v>0</v>
      </c>
      <c r="G226" s="231"/>
      <c r="H226" s="263"/>
      <c r="I226" s="114">
        <f t="shared" si="289"/>
        <v>0</v>
      </c>
      <c r="J226" s="263"/>
      <c r="K226" s="60"/>
      <c r="L226" s="136">
        <f t="shared" si="290"/>
        <v>0</v>
      </c>
      <c r="M226" s="325"/>
      <c r="N226" s="60"/>
      <c r="O226" s="114">
        <f t="shared" si="291"/>
        <v>0</v>
      </c>
      <c r="P226" s="111"/>
      <c r="R226" s="206"/>
      <c r="S226" s="206"/>
      <c r="T226" s="206"/>
    </row>
    <row r="227" spans="1:20" hidden="1" x14ac:dyDescent="0.25">
      <c r="A227" s="112">
        <v>5260</v>
      </c>
      <c r="B227" s="57" t="s">
        <v>207</v>
      </c>
      <c r="C227" s="58">
        <f t="shared" si="283"/>
        <v>0</v>
      </c>
      <c r="D227" s="232">
        <f>SUM(D228)</f>
        <v>0</v>
      </c>
      <c r="E227" s="113">
        <f t="shared" ref="E227:F227" si="292">SUM(E228)</f>
        <v>0</v>
      </c>
      <c r="F227" s="147">
        <f t="shared" si="292"/>
        <v>0</v>
      </c>
      <c r="G227" s="232">
        <f>SUM(G228)</f>
        <v>0</v>
      </c>
      <c r="H227" s="121">
        <f t="shared" ref="H227:I227" si="293">SUM(H228)</f>
        <v>0</v>
      </c>
      <c r="I227" s="114">
        <f t="shared" si="293"/>
        <v>0</v>
      </c>
      <c r="J227" s="121">
        <f>SUM(J228)</f>
        <v>0</v>
      </c>
      <c r="K227" s="113">
        <f t="shared" ref="K227:L227" si="294">SUM(K228)</f>
        <v>0</v>
      </c>
      <c r="L227" s="136">
        <f t="shared" si="294"/>
        <v>0</v>
      </c>
      <c r="M227" s="58">
        <f>SUM(M228)</f>
        <v>0</v>
      </c>
      <c r="N227" s="113">
        <f t="shared" ref="N227:O227" si="295">SUM(N228)</f>
        <v>0</v>
      </c>
      <c r="O227" s="114">
        <f t="shared" si="295"/>
        <v>0</v>
      </c>
      <c r="P227" s="111"/>
      <c r="R227" s="206"/>
      <c r="S227" s="206"/>
      <c r="T227" s="206"/>
    </row>
    <row r="228" spans="1:20" ht="24" hidden="1" x14ac:dyDescent="0.25">
      <c r="A228" s="38">
        <v>5269</v>
      </c>
      <c r="B228" s="57" t="s">
        <v>208</v>
      </c>
      <c r="C228" s="58">
        <f t="shared" si="283"/>
        <v>0</v>
      </c>
      <c r="D228" s="231"/>
      <c r="E228" s="60"/>
      <c r="F228" s="147">
        <f t="shared" ref="F228:F229" si="296">D228+E228</f>
        <v>0</v>
      </c>
      <c r="G228" s="231"/>
      <c r="H228" s="263"/>
      <c r="I228" s="114">
        <f t="shared" ref="I228:I229" si="297">G228+H228</f>
        <v>0</v>
      </c>
      <c r="J228" s="263"/>
      <c r="K228" s="60"/>
      <c r="L228" s="136">
        <f t="shared" ref="L228:L229" si="298">J228+K228</f>
        <v>0</v>
      </c>
      <c r="M228" s="325"/>
      <c r="N228" s="60"/>
      <c r="O228" s="114">
        <f t="shared" ref="O228:O229" si="299">M228+N228</f>
        <v>0</v>
      </c>
      <c r="P228" s="111"/>
      <c r="R228" s="206"/>
      <c r="S228" s="206"/>
      <c r="T228" s="206"/>
    </row>
    <row r="229" spans="1:20" ht="24" hidden="1" x14ac:dyDescent="0.25">
      <c r="A229" s="107">
        <v>5270</v>
      </c>
      <c r="B229" s="78" t="s">
        <v>209</v>
      </c>
      <c r="C229" s="84">
        <f t="shared" si="283"/>
        <v>0</v>
      </c>
      <c r="D229" s="233"/>
      <c r="E229" s="115"/>
      <c r="F229" s="286">
        <f t="shared" si="296"/>
        <v>0</v>
      </c>
      <c r="G229" s="233"/>
      <c r="H229" s="264"/>
      <c r="I229" s="109">
        <f t="shared" si="297"/>
        <v>0</v>
      </c>
      <c r="J229" s="264"/>
      <c r="K229" s="115"/>
      <c r="L229" s="137">
        <f t="shared" si="298"/>
        <v>0</v>
      </c>
      <c r="M229" s="326"/>
      <c r="N229" s="115"/>
      <c r="O229" s="109">
        <f t="shared" si="299"/>
        <v>0</v>
      </c>
      <c r="P229" s="116"/>
      <c r="R229" s="206"/>
      <c r="S229" s="206"/>
      <c r="T229" s="206"/>
    </row>
    <row r="230" spans="1:20" hidden="1" x14ac:dyDescent="0.25">
      <c r="A230" s="101">
        <v>6000</v>
      </c>
      <c r="B230" s="101" t="s">
        <v>210</v>
      </c>
      <c r="C230" s="102">
        <f t="shared" si="283"/>
        <v>0</v>
      </c>
      <c r="D230" s="228">
        <f>D231+D251+D259</f>
        <v>0</v>
      </c>
      <c r="E230" s="103">
        <f t="shared" ref="E230:F230" si="300">E231+E251+E259</f>
        <v>0</v>
      </c>
      <c r="F230" s="284">
        <f t="shared" si="300"/>
        <v>0</v>
      </c>
      <c r="G230" s="228">
        <f>G231+G251+G259</f>
        <v>0</v>
      </c>
      <c r="H230" s="261">
        <f t="shared" ref="H230:I230" si="301">H231+H251+H259</f>
        <v>0</v>
      </c>
      <c r="I230" s="104">
        <f t="shared" si="301"/>
        <v>0</v>
      </c>
      <c r="J230" s="261">
        <f>J231+J251+J259</f>
        <v>0</v>
      </c>
      <c r="K230" s="103">
        <f t="shared" ref="K230:L230" si="302">K231+K251+K259</f>
        <v>0</v>
      </c>
      <c r="L230" s="138">
        <f t="shared" si="302"/>
        <v>0</v>
      </c>
      <c r="M230" s="102">
        <f>M231+M251+M259</f>
        <v>0</v>
      </c>
      <c r="N230" s="103">
        <f t="shared" ref="N230:O230" si="303">N231+N251+N259</f>
        <v>0</v>
      </c>
      <c r="O230" s="104">
        <f t="shared" si="303"/>
        <v>0</v>
      </c>
      <c r="P230" s="347"/>
      <c r="R230" s="206"/>
      <c r="S230" s="206"/>
      <c r="T230" s="206"/>
    </row>
    <row r="231" spans="1:20" ht="14.25" hidden="1" customHeight="1" x14ac:dyDescent="0.25">
      <c r="A231" s="69">
        <v>6200</v>
      </c>
      <c r="B231" s="125" t="s">
        <v>211</v>
      </c>
      <c r="C231" s="130">
        <f t="shared" si="283"/>
        <v>0</v>
      </c>
      <c r="D231" s="237">
        <f>SUM(D232,D233,D235,D238,D244,D245,D246)</f>
        <v>0</v>
      </c>
      <c r="E231" s="131">
        <f t="shared" ref="E231:F231" si="304">SUM(E232,E233,E235,E238,E244,E245,E246)</f>
        <v>0</v>
      </c>
      <c r="F231" s="288">
        <f t="shared" si="304"/>
        <v>0</v>
      </c>
      <c r="G231" s="237">
        <f>SUM(G232,G233,G235,G238,G244,G245,G246)</f>
        <v>0</v>
      </c>
      <c r="H231" s="268">
        <f t="shared" ref="H231:I231" si="305">SUM(H232,H233,H235,H238,H244,H245,H246)</f>
        <v>0</v>
      </c>
      <c r="I231" s="294">
        <f t="shared" si="305"/>
        <v>0</v>
      </c>
      <c r="J231" s="268">
        <f>SUM(J232,J233,J235,J238,J244,J245,J246)</f>
        <v>0</v>
      </c>
      <c r="K231" s="131">
        <f t="shared" ref="K231:L231" si="306">SUM(K232,K233,K235,K238,K244,K245,K246)</f>
        <v>0</v>
      </c>
      <c r="L231" s="139">
        <f t="shared" si="306"/>
        <v>0</v>
      </c>
      <c r="M231" s="130">
        <f>SUM(M232,M233,M235,M238,M244,M245,M246)</f>
        <v>0</v>
      </c>
      <c r="N231" s="131">
        <f t="shared" ref="N231:O231" si="307">SUM(N232,N233,N235,N238,N244,N245,N246)</f>
        <v>0</v>
      </c>
      <c r="O231" s="294">
        <f t="shared" si="307"/>
        <v>0</v>
      </c>
      <c r="P231" s="348"/>
      <c r="R231" s="206"/>
      <c r="S231" s="206"/>
      <c r="T231" s="206"/>
    </row>
    <row r="232" spans="1:20" ht="24" hidden="1" x14ac:dyDescent="0.25">
      <c r="A232" s="548">
        <v>6220</v>
      </c>
      <c r="B232" s="52" t="s">
        <v>212</v>
      </c>
      <c r="C232" s="53">
        <f t="shared" si="283"/>
        <v>0</v>
      </c>
      <c r="D232" s="230"/>
      <c r="E232" s="55"/>
      <c r="F232" s="287">
        <f>D232+E232</f>
        <v>0</v>
      </c>
      <c r="G232" s="230"/>
      <c r="H232" s="262"/>
      <c r="I232" s="120">
        <f>G232+H232</f>
        <v>0</v>
      </c>
      <c r="J232" s="262"/>
      <c r="K232" s="55"/>
      <c r="L232" s="140">
        <f>J232+K232</f>
        <v>0</v>
      </c>
      <c r="M232" s="324"/>
      <c r="N232" s="55"/>
      <c r="O232" s="120">
        <f>M232+N232</f>
        <v>0</v>
      </c>
      <c r="P232" s="110"/>
      <c r="R232" s="206"/>
      <c r="S232" s="206"/>
      <c r="T232" s="206"/>
    </row>
    <row r="233" spans="1:20" hidden="1" x14ac:dyDescent="0.25">
      <c r="A233" s="112">
        <v>6230</v>
      </c>
      <c r="B233" s="57" t="s">
        <v>213</v>
      </c>
      <c r="C233" s="58">
        <f t="shared" si="283"/>
        <v>0</v>
      </c>
      <c r="D233" s="232">
        <f t="shared" ref="D233:O233" si="308">SUM(D234)</f>
        <v>0</v>
      </c>
      <c r="E233" s="113">
        <f t="shared" si="308"/>
        <v>0</v>
      </c>
      <c r="F233" s="147">
        <f t="shared" si="308"/>
        <v>0</v>
      </c>
      <c r="G233" s="232">
        <f t="shared" si="308"/>
        <v>0</v>
      </c>
      <c r="H233" s="121">
        <f t="shared" si="308"/>
        <v>0</v>
      </c>
      <c r="I233" s="114">
        <f t="shared" si="308"/>
        <v>0</v>
      </c>
      <c r="J233" s="121">
        <f t="shared" si="308"/>
        <v>0</v>
      </c>
      <c r="K233" s="113">
        <f t="shared" si="308"/>
        <v>0</v>
      </c>
      <c r="L233" s="136">
        <f t="shared" si="308"/>
        <v>0</v>
      </c>
      <c r="M233" s="58">
        <f t="shared" si="308"/>
        <v>0</v>
      </c>
      <c r="N233" s="113">
        <f t="shared" si="308"/>
        <v>0</v>
      </c>
      <c r="O233" s="114">
        <f t="shared" si="308"/>
        <v>0</v>
      </c>
      <c r="P233" s="111"/>
      <c r="R233" s="206"/>
      <c r="S233" s="206"/>
      <c r="T233" s="206"/>
    </row>
    <row r="234" spans="1:20" ht="24" hidden="1" x14ac:dyDescent="0.25">
      <c r="A234" s="38">
        <v>6239</v>
      </c>
      <c r="B234" s="52" t="s">
        <v>214</v>
      </c>
      <c r="C234" s="58">
        <f t="shared" si="283"/>
        <v>0</v>
      </c>
      <c r="D234" s="230"/>
      <c r="E234" s="55"/>
      <c r="F234" s="287">
        <f>D234+E234</f>
        <v>0</v>
      </c>
      <c r="G234" s="230"/>
      <c r="H234" s="262"/>
      <c r="I234" s="120">
        <f>G234+H234</f>
        <v>0</v>
      </c>
      <c r="J234" s="262"/>
      <c r="K234" s="55"/>
      <c r="L234" s="140">
        <f>J234+K234</f>
        <v>0</v>
      </c>
      <c r="M234" s="324"/>
      <c r="N234" s="55"/>
      <c r="O234" s="120">
        <f>M234+N234</f>
        <v>0</v>
      </c>
      <c r="P234" s="110"/>
      <c r="R234" s="206"/>
      <c r="S234" s="206"/>
      <c r="T234" s="206"/>
    </row>
    <row r="235" spans="1:20" ht="24" hidden="1" x14ac:dyDescent="0.25">
      <c r="A235" s="112">
        <v>6240</v>
      </c>
      <c r="B235" s="57" t="s">
        <v>215</v>
      </c>
      <c r="C235" s="58">
        <f t="shared" si="283"/>
        <v>0</v>
      </c>
      <c r="D235" s="232">
        <f>SUM(D236:D237)</f>
        <v>0</v>
      </c>
      <c r="E235" s="113">
        <f t="shared" ref="E235:F235" si="309">SUM(E236:E237)</f>
        <v>0</v>
      </c>
      <c r="F235" s="147">
        <f t="shared" si="309"/>
        <v>0</v>
      </c>
      <c r="G235" s="232">
        <f>SUM(G236:G237)</f>
        <v>0</v>
      </c>
      <c r="H235" s="121">
        <f t="shared" ref="H235:I235" si="310">SUM(H236:H237)</f>
        <v>0</v>
      </c>
      <c r="I235" s="114">
        <f t="shared" si="310"/>
        <v>0</v>
      </c>
      <c r="J235" s="121">
        <f>SUM(J236:J237)</f>
        <v>0</v>
      </c>
      <c r="K235" s="113">
        <f t="shared" ref="K235:L235" si="311">SUM(K236:K237)</f>
        <v>0</v>
      </c>
      <c r="L235" s="136">
        <f t="shared" si="311"/>
        <v>0</v>
      </c>
      <c r="M235" s="58">
        <f>SUM(M236:M237)</f>
        <v>0</v>
      </c>
      <c r="N235" s="113">
        <f t="shared" ref="N235:O235" si="312">SUM(N236:N237)</f>
        <v>0</v>
      </c>
      <c r="O235" s="114">
        <f t="shared" si="312"/>
        <v>0</v>
      </c>
      <c r="P235" s="111"/>
      <c r="R235" s="206"/>
      <c r="S235" s="206"/>
      <c r="T235" s="206"/>
    </row>
    <row r="236" spans="1:20" hidden="1" x14ac:dyDescent="0.25">
      <c r="A236" s="38">
        <v>6241</v>
      </c>
      <c r="B236" s="57" t="s">
        <v>216</v>
      </c>
      <c r="C236" s="58">
        <f t="shared" si="283"/>
        <v>0</v>
      </c>
      <c r="D236" s="231"/>
      <c r="E236" s="60"/>
      <c r="F236" s="147">
        <f t="shared" ref="F236:F237" si="313">D236+E236</f>
        <v>0</v>
      </c>
      <c r="G236" s="231"/>
      <c r="H236" s="263"/>
      <c r="I236" s="114">
        <f t="shared" ref="I236:I237" si="314">G236+H236</f>
        <v>0</v>
      </c>
      <c r="J236" s="263"/>
      <c r="K236" s="60"/>
      <c r="L236" s="136">
        <f t="shared" ref="L236:L237" si="315">J236+K236</f>
        <v>0</v>
      </c>
      <c r="M236" s="325"/>
      <c r="N236" s="60"/>
      <c r="O236" s="114">
        <f t="shared" ref="O236:O237" si="316">M236+N236</f>
        <v>0</v>
      </c>
      <c r="P236" s="111"/>
      <c r="R236" s="206"/>
      <c r="S236" s="206"/>
      <c r="T236" s="206"/>
    </row>
    <row r="237" spans="1:20" hidden="1" x14ac:dyDescent="0.25">
      <c r="A237" s="38">
        <v>6242</v>
      </c>
      <c r="B237" s="57" t="s">
        <v>217</v>
      </c>
      <c r="C237" s="58">
        <f t="shared" si="283"/>
        <v>0</v>
      </c>
      <c r="D237" s="231"/>
      <c r="E237" s="60"/>
      <c r="F237" s="147">
        <f t="shared" si="313"/>
        <v>0</v>
      </c>
      <c r="G237" s="231"/>
      <c r="H237" s="263"/>
      <c r="I237" s="114">
        <f t="shared" si="314"/>
        <v>0</v>
      </c>
      <c r="J237" s="263"/>
      <c r="K237" s="60"/>
      <c r="L237" s="136">
        <f t="shared" si="315"/>
        <v>0</v>
      </c>
      <c r="M237" s="325"/>
      <c r="N237" s="60"/>
      <c r="O237" s="114">
        <f t="shared" si="316"/>
        <v>0</v>
      </c>
      <c r="P237" s="111"/>
      <c r="R237" s="206"/>
      <c r="S237" s="206"/>
      <c r="T237" s="206"/>
    </row>
    <row r="238" spans="1:20" ht="25.5" hidden="1" customHeight="1" x14ac:dyDescent="0.25">
      <c r="A238" s="112">
        <v>6250</v>
      </c>
      <c r="B238" s="57" t="s">
        <v>218</v>
      </c>
      <c r="C238" s="58">
        <f t="shared" si="283"/>
        <v>0</v>
      </c>
      <c r="D238" s="232">
        <f>SUM(D239:D243)</f>
        <v>0</v>
      </c>
      <c r="E238" s="113">
        <f t="shared" ref="E238:F238" si="317">SUM(E239:E243)</f>
        <v>0</v>
      </c>
      <c r="F238" s="147">
        <f t="shared" si="317"/>
        <v>0</v>
      </c>
      <c r="G238" s="232">
        <f>SUM(G239:G243)</f>
        <v>0</v>
      </c>
      <c r="H238" s="121">
        <f t="shared" ref="H238:I238" si="318">SUM(H239:H243)</f>
        <v>0</v>
      </c>
      <c r="I238" s="114">
        <f t="shared" si="318"/>
        <v>0</v>
      </c>
      <c r="J238" s="121">
        <f>SUM(J239:J243)</f>
        <v>0</v>
      </c>
      <c r="K238" s="113">
        <f t="shared" ref="K238:L238" si="319">SUM(K239:K243)</f>
        <v>0</v>
      </c>
      <c r="L238" s="136">
        <f t="shared" si="319"/>
        <v>0</v>
      </c>
      <c r="M238" s="58">
        <f>SUM(M239:M243)</f>
        <v>0</v>
      </c>
      <c r="N238" s="113">
        <f t="shared" ref="N238:O238" si="320">SUM(N239:N243)</f>
        <v>0</v>
      </c>
      <c r="O238" s="114">
        <f t="shared" si="320"/>
        <v>0</v>
      </c>
      <c r="P238" s="111"/>
      <c r="R238" s="206"/>
      <c r="S238" s="206"/>
      <c r="T238" s="206"/>
    </row>
    <row r="239" spans="1:20" ht="14.25" hidden="1" customHeight="1" x14ac:dyDescent="0.25">
      <c r="A239" s="38">
        <v>6252</v>
      </c>
      <c r="B239" s="57" t="s">
        <v>219</v>
      </c>
      <c r="C239" s="58">
        <f t="shared" si="283"/>
        <v>0</v>
      </c>
      <c r="D239" s="231"/>
      <c r="E239" s="60"/>
      <c r="F239" s="147">
        <f t="shared" ref="F239:F245" si="321">D239+E239</f>
        <v>0</v>
      </c>
      <c r="G239" s="231"/>
      <c r="H239" s="263"/>
      <c r="I239" s="114">
        <f t="shared" ref="I239:I245" si="322">G239+H239</f>
        <v>0</v>
      </c>
      <c r="J239" s="263"/>
      <c r="K239" s="60"/>
      <c r="L239" s="136">
        <f t="shared" ref="L239:L245" si="323">J239+K239</f>
        <v>0</v>
      </c>
      <c r="M239" s="325"/>
      <c r="N239" s="60"/>
      <c r="O239" s="114">
        <f t="shared" ref="O239:O245" si="324">M239+N239</f>
        <v>0</v>
      </c>
      <c r="P239" s="111"/>
      <c r="R239" s="206"/>
      <c r="S239" s="206"/>
      <c r="T239" s="206"/>
    </row>
    <row r="240" spans="1:20" ht="14.25" hidden="1" customHeight="1" x14ac:dyDescent="0.25">
      <c r="A240" s="38">
        <v>6253</v>
      </c>
      <c r="B240" s="57" t="s">
        <v>220</v>
      </c>
      <c r="C240" s="58">
        <f t="shared" si="283"/>
        <v>0</v>
      </c>
      <c r="D240" s="231"/>
      <c r="E240" s="60"/>
      <c r="F240" s="147">
        <f t="shared" si="321"/>
        <v>0</v>
      </c>
      <c r="G240" s="231"/>
      <c r="H240" s="263"/>
      <c r="I240" s="114">
        <f t="shared" si="322"/>
        <v>0</v>
      </c>
      <c r="J240" s="263"/>
      <c r="K240" s="60"/>
      <c r="L240" s="136">
        <f t="shared" si="323"/>
        <v>0</v>
      </c>
      <c r="M240" s="325"/>
      <c r="N240" s="60"/>
      <c r="O240" s="114">
        <f t="shared" si="324"/>
        <v>0</v>
      </c>
      <c r="P240" s="111"/>
      <c r="R240" s="206"/>
      <c r="S240" s="206"/>
      <c r="T240" s="206"/>
    </row>
    <row r="241" spans="1:20" ht="24" hidden="1" x14ac:dyDescent="0.25">
      <c r="A241" s="38">
        <v>6254</v>
      </c>
      <c r="B241" s="57" t="s">
        <v>221</v>
      </c>
      <c r="C241" s="58">
        <f t="shared" si="283"/>
        <v>0</v>
      </c>
      <c r="D241" s="231"/>
      <c r="E241" s="60"/>
      <c r="F241" s="147">
        <f t="shared" si="321"/>
        <v>0</v>
      </c>
      <c r="G241" s="231"/>
      <c r="H241" s="263"/>
      <c r="I241" s="114">
        <f t="shared" si="322"/>
        <v>0</v>
      </c>
      <c r="J241" s="263"/>
      <c r="K241" s="60"/>
      <c r="L241" s="136">
        <f t="shared" si="323"/>
        <v>0</v>
      </c>
      <c r="M241" s="325"/>
      <c r="N241" s="60"/>
      <c r="O241" s="114">
        <f t="shared" si="324"/>
        <v>0</v>
      </c>
      <c r="P241" s="111"/>
      <c r="R241" s="206"/>
      <c r="S241" s="206"/>
      <c r="T241" s="206"/>
    </row>
    <row r="242" spans="1:20" ht="24" hidden="1" x14ac:dyDescent="0.25">
      <c r="A242" s="38">
        <v>6255</v>
      </c>
      <c r="B242" s="57" t="s">
        <v>222</v>
      </c>
      <c r="C242" s="58">
        <f t="shared" si="283"/>
        <v>0</v>
      </c>
      <c r="D242" s="231"/>
      <c r="E242" s="60"/>
      <c r="F242" s="147">
        <f t="shared" si="321"/>
        <v>0</v>
      </c>
      <c r="G242" s="231"/>
      <c r="H242" s="263"/>
      <c r="I242" s="114">
        <f t="shared" si="322"/>
        <v>0</v>
      </c>
      <c r="J242" s="263"/>
      <c r="K242" s="60"/>
      <c r="L242" s="136">
        <f t="shared" si="323"/>
        <v>0</v>
      </c>
      <c r="M242" s="325"/>
      <c r="N242" s="60"/>
      <c r="O242" s="114">
        <f t="shared" si="324"/>
        <v>0</v>
      </c>
      <c r="P242" s="111"/>
      <c r="R242" s="206"/>
      <c r="S242" s="206"/>
      <c r="T242" s="206"/>
    </row>
    <row r="243" spans="1:20" hidden="1" x14ac:dyDescent="0.25">
      <c r="A243" s="38">
        <v>6259</v>
      </c>
      <c r="B243" s="57" t="s">
        <v>223</v>
      </c>
      <c r="C243" s="58">
        <f t="shared" si="283"/>
        <v>0</v>
      </c>
      <c r="D243" s="231"/>
      <c r="E243" s="60"/>
      <c r="F243" s="147">
        <f t="shared" si="321"/>
        <v>0</v>
      </c>
      <c r="G243" s="231"/>
      <c r="H243" s="263"/>
      <c r="I243" s="114">
        <f t="shared" si="322"/>
        <v>0</v>
      </c>
      <c r="J243" s="263"/>
      <c r="K243" s="60"/>
      <c r="L243" s="136">
        <f t="shared" si="323"/>
        <v>0</v>
      </c>
      <c r="M243" s="325"/>
      <c r="N243" s="60"/>
      <c r="O243" s="114">
        <f t="shared" si="324"/>
        <v>0</v>
      </c>
      <c r="P243" s="111"/>
      <c r="R243" s="206"/>
      <c r="S243" s="206"/>
      <c r="T243" s="206"/>
    </row>
    <row r="244" spans="1:20" ht="24" hidden="1" x14ac:dyDescent="0.25">
      <c r="A244" s="112">
        <v>6260</v>
      </c>
      <c r="B244" s="57" t="s">
        <v>224</v>
      </c>
      <c r="C244" s="58">
        <f t="shared" si="283"/>
        <v>0</v>
      </c>
      <c r="D244" s="231"/>
      <c r="E244" s="60"/>
      <c r="F244" s="147">
        <f t="shared" si="321"/>
        <v>0</v>
      </c>
      <c r="G244" s="231"/>
      <c r="H244" s="263"/>
      <c r="I244" s="114">
        <f t="shared" si="322"/>
        <v>0</v>
      </c>
      <c r="J244" s="263"/>
      <c r="K244" s="60"/>
      <c r="L244" s="136">
        <f t="shared" si="323"/>
        <v>0</v>
      </c>
      <c r="M244" s="325"/>
      <c r="N244" s="60"/>
      <c r="O244" s="114">
        <f t="shared" si="324"/>
        <v>0</v>
      </c>
      <c r="P244" s="111"/>
      <c r="R244" s="206"/>
      <c r="S244" s="206"/>
      <c r="T244" s="206"/>
    </row>
    <row r="245" spans="1:20" hidden="1" x14ac:dyDescent="0.25">
      <c r="A245" s="112">
        <v>6270</v>
      </c>
      <c r="B245" s="57" t="s">
        <v>225</v>
      </c>
      <c r="C245" s="58">
        <f t="shared" si="283"/>
        <v>0</v>
      </c>
      <c r="D245" s="231"/>
      <c r="E245" s="60"/>
      <c r="F245" s="147">
        <f t="shared" si="321"/>
        <v>0</v>
      </c>
      <c r="G245" s="231"/>
      <c r="H245" s="263"/>
      <c r="I245" s="114">
        <f t="shared" si="322"/>
        <v>0</v>
      </c>
      <c r="J245" s="263"/>
      <c r="K245" s="60"/>
      <c r="L245" s="136">
        <f t="shared" si="323"/>
        <v>0</v>
      </c>
      <c r="M245" s="325"/>
      <c r="N245" s="60"/>
      <c r="O245" s="114">
        <f t="shared" si="324"/>
        <v>0</v>
      </c>
      <c r="P245" s="111"/>
      <c r="R245" s="206"/>
      <c r="S245" s="206"/>
      <c r="T245" s="206"/>
    </row>
    <row r="246" spans="1:20" ht="24" hidden="1" x14ac:dyDescent="0.25">
      <c r="A246" s="548">
        <v>6290</v>
      </c>
      <c r="B246" s="52" t="s">
        <v>226</v>
      </c>
      <c r="C246" s="127">
        <f t="shared" si="283"/>
        <v>0</v>
      </c>
      <c r="D246" s="234">
        <f>SUM(D247:D250)</f>
        <v>0</v>
      </c>
      <c r="E246" s="119">
        <f t="shared" ref="E246:O246" si="325">SUM(E247:E250)</f>
        <v>0</v>
      </c>
      <c r="F246" s="287">
        <f t="shared" si="325"/>
        <v>0</v>
      </c>
      <c r="G246" s="234">
        <f t="shared" si="325"/>
        <v>0</v>
      </c>
      <c r="H246" s="265">
        <f t="shared" si="325"/>
        <v>0</v>
      </c>
      <c r="I246" s="120">
        <f t="shared" si="325"/>
        <v>0</v>
      </c>
      <c r="J246" s="265">
        <f t="shared" si="325"/>
        <v>0</v>
      </c>
      <c r="K246" s="119">
        <f t="shared" si="325"/>
        <v>0</v>
      </c>
      <c r="L246" s="140">
        <f t="shared" si="325"/>
        <v>0</v>
      </c>
      <c r="M246" s="127">
        <f t="shared" si="325"/>
        <v>0</v>
      </c>
      <c r="N246" s="305">
        <f t="shared" si="325"/>
        <v>0</v>
      </c>
      <c r="O246" s="310">
        <f t="shared" si="325"/>
        <v>0</v>
      </c>
      <c r="P246" s="158"/>
      <c r="R246" s="206"/>
      <c r="S246" s="206"/>
      <c r="T246" s="206"/>
    </row>
    <row r="247" spans="1:20" hidden="1" x14ac:dyDescent="0.25">
      <c r="A247" s="38">
        <v>6291</v>
      </c>
      <c r="B247" s="57" t="s">
        <v>227</v>
      </c>
      <c r="C247" s="58">
        <f t="shared" si="283"/>
        <v>0</v>
      </c>
      <c r="D247" s="231"/>
      <c r="E247" s="60"/>
      <c r="F247" s="147">
        <f t="shared" ref="F247:F250" si="326">D247+E247</f>
        <v>0</v>
      </c>
      <c r="G247" s="231"/>
      <c r="H247" s="263"/>
      <c r="I247" s="114">
        <f t="shared" ref="I247:I250" si="327">G247+H247</f>
        <v>0</v>
      </c>
      <c r="J247" s="263"/>
      <c r="K247" s="60"/>
      <c r="L247" s="136">
        <f t="shared" ref="L247:L250" si="328">J247+K247</f>
        <v>0</v>
      </c>
      <c r="M247" s="325"/>
      <c r="N247" s="60"/>
      <c r="O247" s="114">
        <f t="shared" ref="O247:O250" si="329">M247+N247</f>
        <v>0</v>
      </c>
      <c r="P247" s="111"/>
      <c r="R247" s="206"/>
      <c r="S247" s="206"/>
      <c r="T247" s="206"/>
    </row>
    <row r="248" spans="1:20" hidden="1" x14ac:dyDescent="0.25">
      <c r="A248" s="38">
        <v>6292</v>
      </c>
      <c r="B248" s="57" t="s">
        <v>228</v>
      </c>
      <c r="C248" s="58">
        <f t="shared" si="283"/>
        <v>0</v>
      </c>
      <c r="D248" s="231"/>
      <c r="E248" s="60"/>
      <c r="F248" s="147">
        <f t="shared" si="326"/>
        <v>0</v>
      </c>
      <c r="G248" s="231"/>
      <c r="H248" s="263"/>
      <c r="I248" s="114">
        <f t="shared" si="327"/>
        <v>0</v>
      </c>
      <c r="J248" s="263"/>
      <c r="K248" s="60"/>
      <c r="L248" s="136">
        <f t="shared" si="328"/>
        <v>0</v>
      </c>
      <c r="M248" s="325"/>
      <c r="N248" s="60"/>
      <c r="O248" s="114">
        <f t="shared" si="329"/>
        <v>0</v>
      </c>
      <c r="P248" s="111"/>
      <c r="R248" s="206"/>
      <c r="S248" s="206"/>
      <c r="T248" s="206"/>
    </row>
    <row r="249" spans="1:20" ht="72" hidden="1" x14ac:dyDescent="0.25">
      <c r="A249" s="38">
        <v>6296</v>
      </c>
      <c r="B249" s="57" t="s">
        <v>229</v>
      </c>
      <c r="C249" s="58">
        <f t="shared" si="283"/>
        <v>0</v>
      </c>
      <c r="D249" s="231"/>
      <c r="E249" s="60"/>
      <c r="F249" s="147">
        <f t="shared" si="326"/>
        <v>0</v>
      </c>
      <c r="G249" s="231"/>
      <c r="H249" s="263"/>
      <c r="I249" s="114">
        <f t="shared" si="327"/>
        <v>0</v>
      </c>
      <c r="J249" s="263"/>
      <c r="K249" s="60"/>
      <c r="L249" s="136">
        <f t="shared" si="328"/>
        <v>0</v>
      </c>
      <c r="M249" s="325"/>
      <c r="N249" s="60"/>
      <c r="O249" s="114">
        <f t="shared" si="329"/>
        <v>0</v>
      </c>
      <c r="P249" s="111"/>
      <c r="R249" s="206"/>
      <c r="S249" s="206"/>
      <c r="T249" s="206"/>
    </row>
    <row r="250" spans="1:20" ht="39.75" hidden="1" customHeight="1" x14ac:dyDescent="0.25">
      <c r="A250" s="38">
        <v>6299</v>
      </c>
      <c r="B250" s="57" t="s">
        <v>230</v>
      </c>
      <c r="C250" s="58">
        <f t="shared" si="283"/>
        <v>0</v>
      </c>
      <c r="D250" s="231"/>
      <c r="E250" s="60"/>
      <c r="F250" s="147">
        <f t="shared" si="326"/>
        <v>0</v>
      </c>
      <c r="G250" s="231"/>
      <c r="H250" s="263"/>
      <c r="I250" s="114">
        <f t="shared" si="327"/>
        <v>0</v>
      </c>
      <c r="J250" s="263"/>
      <c r="K250" s="60"/>
      <c r="L250" s="136">
        <f t="shared" si="328"/>
        <v>0</v>
      </c>
      <c r="M250" s="325"/>
      <c r="N250" s="60"/>
      <c r="O250" s="114">
        <f t="shared" si="329"/>
        <v>0</v>
      </c>
      <c r="P250" s="111"/>
      <c r="R250" s="206"/>
      <c r="S250" s="206"/>
      <c r="T250" s="206"/>
    </row>
    <row r="251" spans="1:20" hidden="1" x14ac:dyDescent="0.25">
      <c r="A251" s="45">
        <v>6300</v>
      </c>
      <c r="B251" s="105" t="s">
        <v>231</v>
      </c>
      <c r="C251" s="46">
        <f t="shared" si="283"/>
        <v>0</v>
      </c>
      <c r="D251" s="229">
        <f>SUM(D252,D257,D258)</f>
        <v>0</v>
      </c>
      <c r="E251" s="50">
        <f t="shared" ref="E251:O251" si="330">SUM(E252,E257,E258)</f>
        <v>0</v>
      </c>
      <c r="F251" s="285">
        <f t="shared" si="330"/>
        <v>0</v>
      </c>
      <c r="G251" s="229">
        <f t="shared" si="330"/>
        <v>0</v>
      </c>
      <c r="H251" s="106">
        <f t="shared" si="330"/>
        <v>0</v>
      </c>
      <c r="I251" s="117">
        <f t="shared" si="330"/>
        <v>0</v>
      </c>
      <c r="J251" s="106">
        <f t="shared" si="330"/>
        <v>0</v>
      </c>
      <c r="K251" s="50">
        <f t="shared" si="330"/>
        <v>0</v>
      </c>
      <c r="L251" s="126">
        <f t="shared" si="330"/>
        <v>0</v>
      </c>
      <c r="M251" s="166">
        <f t="shared" si="330"/>
        <v>0</v>
      </c>
      <c r="N251" s="167">
        <f t="shared" si="330"/>
        <v>0</v>
      </c>
      <c r="O251" s="168">
        <f t="shared" si="330"/>
        <v>0</v>
      </c>
      <c r="P251" s="349"/>
      <c r="R251" s="206"/>
      <c r="S251" s="206"/>
      <c r="T251" s="206"/>
    </row>
    <row r="252" spans="1:20" ht="24" hidden="1" x14ac:dyDescent="0.25">
      <c r="A252" s="548">
        <v>6320</v>
      </c>
      <c r="B252" s="52" t="s">
        <v>303</v>
      </c>
      <c r="C252" s="127">
        <f t="shared" si="283"/>
        <v>0</v>
      </c>
      <c r="D252" s="234">
        <f>SUM(D253:D256)</f>
        <v>0</v>
      </c>
      <c r="E252" s="119">
        <f t="shared" ref="E252:O252" si="331">SUM(E253:E256)</f>
        <v>0</v>
      </c>
      <c r="F252" s="287">
        <f t="shared" si="331"/>
        <v>0</v>
      </c>
      <c r="G252" s="234">
        <f t="shared" si="331"/>
        <v>0</v>
      </c>
      <c r="H252" s="265">
        <f t="shared" si="331"/>
        <v>0</v>
      </c>
      <c r="I252" s="120">
        <f t="shared" si="331"/>
        <v>0</v>
      </c>
      <c r="J252" s="265">
        <f t="shared" si="331"/>
        <v>0</v>
      </c>
      <c r="K252" s="119">
        <f t="shared" si="331"/>
        <v>0</v>
      </c>
      <c r="L252" s="140">
        <f t="shared" si="331"/>
        <v>0</v>
      </c>
      <c r="M252" s="53">
        <f t="shared" si="331"/>
        <v>0</v>
      </c>
      <c r="N252" s="119">
        <f t="shared" si="331"/>
        <v>0</v>
      </c>
      <c r="O252" s="120">
        <f t="shared" si="331"/>
        <v>0</v>
      </c>
      <c r="P252" s="110"/>
      <c r="R252" s="206"/>
      <c r="S252" s="206"/>
      <c r="T252" s="206"/>
    </row>
    <row r="253" spans="1:20" hidden="1" x14ac:dyDescent="0.25">
      <c r="A253" s="38">
        <v>6322</v>
      </c>
      <c r="B253" s="57" t="s">
        <v>232</v>
      </c>
      <c r="C253" s="58">
        <f t="shared" si="283"/>
        <v>0</v>
      </c>
      <c r="D253" s="231"/>
      <c r="E253" s="60"/>
      <c r="F253" s="147">
        <f t="shared" ref="F253:F258" si="332">D253+E253</f>
        <v>0</v>
      </c>
      <c r="G253" s="231"/>
      <c r="H253" s="263"/>
      <c r="I253" s="114">
        <f t="shared" ref="I253:I258" si="333">G253+H253</f>
        <v>0</v>
      </c>
      <c r="J253" s="263"/>
      <c r="K253" s="60"/>
      <c r="L253" s="136">
        <f t="shared" ref="L253:L258" si="334">J253+K253</f>
        <v>0</v>
      </c>
      <c r="M253" s="325"/>
      <c r="N253" s="60"/>
      <c r="O253" s="114">
        <f t="shared" ref="O253:O258" si="335">M253+N253</f>
        <v>0</v>
      </c>
      <c r="P253" s="111"/>
      <c r="R253" s="206"/>
      <c r="S253" s="206"/>
      <c r="T253" s="206"/>
    </row>
    <row r="254" spans="1:20" ht="24" hidden="1" x14ac:dyDescent="0.25">
      <c r="A254" s="38">
        <v>6323</v>
      </c>
      <c r="B254" s="57" t="s">
        <v>233</v>
      </c>
      <c r="C254" s="58">
        <f t="shared" si="283"/>
        <v>0</v>
      </c>
      <c r="D254" s="231"/>
      <c r="E254" s="60"/>
      <c r="F254" s="147">
        <f t="shared" si="332"/>
        <v>0</v>
      </c>
      <c r="G254" s="231"/>
      <c r="H254" s="263"/>
      <c r="I254" s="114">
        <f t="shared" si="333"/>
        <v>0</v>
      </c>
      <c r="J254" s="263"/>
      <c r="K254" s="60"/>
      <c r="L254" s="136">
        <f t="shared" si="334"/>
        <v>0</v>
      </c>
      <c r="M254" s="325"/>
      <c r="N254" s="60"/>
      <c r="O254" s="114">
        <f t="shared" si="335"/>
        <v>0</v>
      </c>
      <c r="P254" s="111"/>
      <c r="R254" s="206"/>
      <c r="S254" s="206"/>
      <c r="T254" s="206"/>
    </row>
    <row r="255" spans="1:20" ht="24" hidden="1" x14ac:dyDescent="0.25">
      <c r="A255" s="38">
        <v>6324</v>
      </c>
      <c r="B255" s="57" t="s">
        <v>287</v>
      </c>
      <c r="C255" s="58">
        <f t="shared" si="283"/>
        <v>0</v>
      </c>
      <c r="D255" s="231"/>
      <c r="E255" s="60"/>
      <c r="F255" s="147">
        <f t="shared" si="332"/>
        <v>0</v>
      </c>
      <c r="G255" s="231"/>
      <c r="H255" s="263"/>
      <c r="I255" s="114">
        <f t="shared" si="333"/>
        <v>0</v>
      </c>
      <c r="J255" s="263"/>
      <c r="K255" s="60"/>
      <c r="L255" s="136">
        <f t="shared" si="334"/>
        <v>0</v>
      </c>
      <c r="M255" s="325"/>
      <c r="N255" s="60"/>
      <c r="O255" s="114">
        <f t="shared" si="335"/>
        <v>0</v>
      </c>
      <c r="P255" s="111"/>
      <c r="R255" s="206"/>
      <c r="S255" s="206"/>
      <c r="T255" s="206"/>
    </row>
    <row r="256" spans="1:20" hidden="1" x14ac:dyDescent="0.25">
      <c r="A256" s="33">
        <v>6329</v>
      </c>
      <c r="B256" s="52" t="s">
        <v>288</v>
      </c>
      <c r="C256" s="53">
        <f t="shared" si="283"/>
        <v>0</v>
      </c>
      <c r="D256" s="230"/>
      <c r="E256" s="55"/>
      <c r="F256" s="287">
        <f t="shared" si="332"/>
        <v>0</v>
      </c>
      <c r="G256" s="230"/>
      <c r="H256" s="262"/>
      <c r="I256" s="120">
        <f t="shared" si="333"/>
        <v>0</v>
      </c>
      <c r="J256" s="262"/>
      <c r="K256" s="55"/>
      <c r="L256" s="140">
        <f t="shared" si="334"/>
        <v>0</v>
      </c>
      <c r="M256" s="324"/>
      <c r="N256" s="55"/>
      <c r="O256" s="120">
        <f t="shared" si="335"/>
        <v>0</v>
      </c>
      <c r="P256" s="110"/>
      <c r="R256" s="206"/>
      <c r="S256" s="206"/>
      <c r="T256" s="206"/>
    </row>
    <row r="257" spans="1:20" ht="24" hidden="1" x14ac:dyDescent="0.25">
      <c r="A257" s="143">
        <v>6330</v>
      </c>
      <c r="B257" s="144" t="s">
        <v>234</v>
      </c>
      <c r="C257" s="127">
        <f t="shared" si="283"/>
        <v>0</v>
      </c>
      <c r="D257" s="236"/>
      <c r="E257" s="129"/>
      <c r="F257" s="142">
        <f t="shared" si="332"/>
        <v>0</v>
      </c>
      <c r="G257" s="236"/>
      <c r="H257" s="267"/>
      <c r="I257" s="310">
        <f t="shared" si="333"/>
        <v>0</v>
      </c>
      <c r="J257" s="267"/>
      <c r="K257" s="129"/>
      <c r="L257" s="141">
        <f t="shared" si="334"/>
        <v>0</v>
      </c>
      <c r="M257" s="328"/>
      <c r="N257" s="129"/>
      <c r="O257" s="310">
        <f t="shared" si="335"/>
        <v>0</v>
      </c>
      <c r="P257" s="158"/>
      <c r="R257" s="206"/>
      <c r="S257" s="206"/>
      <c r="T257" s="206"/>
    </row>
    <row r="258" spans="1:20" hidden="1" x14ac:dyDescent="0.25">
      <c r="A258" s="112">
        <v>6360</v>
      </c>
      <c r="B258" s="57" t="s">
        <v>235</v>
      </c>
      <c r="C258" s="58">
        <f t="shared" si="283"/>
        <v>0</v>
      </c>
      <c r="D258" s="231"/>
      <c r="E258" s="60"/>
      <c r="F258" s="147">
        <f t="shared" si="332"/>
        <v>0</v>
      </c>
      <c r="G258" s="231"/>
      <c r="H258" s="263"/>
      <c r="I258" s="114">
        <f t="shared" si="333"/>
        <v>0</v>
      </c>
      <c r="J258" s="263"/>
      <c r="K258" s="60"/>
      <c r="L258" s="136">
        <f t="shared" si="334"/>
        <v>0</v>
      </c>
      <c r="M258" s="325"/>
      <c r="N258" s="60"/>
      <c r="O258" s="114">
        <f t="shared" si="335"/>
        <v>0</v>
      </c>
      <c r="P258" s="111"/>
      <c r="R258" s="206"/>
      <c r="S258" s="206"/>
      <c r="T258" s="206"/>
    </row>
    <row r="259" spans="1:20" ht="36" hidden="1" x14ac:dyDescent="0.25">
      <c r="A259" s="45">
        <v>6400</v>
      </c>
      <c r="B259" s="105" t="s">
        <v>236</v>
      </c>
      <c r="C259" s="46">
        <f t="shared" si="283"/>
        <v>0</v>
      </c>
      <c r="D259" s="229">
        <f>SUM(D260,D264)</f>
        <v>0</v>
      </c>
      <c r="E259" s="50">
        <f t="shared" ref="E259:O259" si="336">SUM(E260,E264)</f>
        <v>0</v>
      </c>
      <c r="F259" s="285">
        <f t="shared" si="336"/>
        <v>0</v>
      </c>
      <c r="G259" s="229">
        <f t="shared" si="336"/>
        <v>0</v>
      </c>
      <c r="H259" s="106">
        <f t="shared" si="336"/>
        <v>0</v>
      </c>
      <c r="I259" s="117">
        <f t="shared" si="336"/>
        <v>0</v>
      </c>
      <c r="J259" s="106">
        <f t="shared" si="336"/>
        <v>0</v>
      </c>
      <c r="K259" s="50">
        <f t="shared" si="336"/>
        <v>0</v>
      </c>
      <c r="L259" s="126">
        <f t="shared" si="336"/>
        <v>0</v>
      </c>
      <c r="M259" s="166">
        <f t="shared" si="336"/>
        <v>0</v>
      </c>
      <c r="N259" s="167">
        <f t="shared" si="336"/>
        <v>0</v>
      </c>
      <c r="O259" s="168">
        <f t="shared" si="336"/>
        <v>0</v>
      </c>
      <c r="P259" s="349"/>
      <c r="R259" s="206"/>
      <c r="S259" s="206"/>
      <c r="T259" s="206"/>
    </row>
    <row r="260" spans="1:20" ht="24" hidden="1" x14ac:dyDescent="0.25">
      <c r="A260" s="548">
        <v>6410</v>
      </c>
      <c r="B260" s="52" t="s">
        <v>237</v>
      </c>
      <c r="C260" s="53">
        <f t="shared" si="283"/>
        <v>0</v>
      </c>
      <c r="D260" s="234">
        <f>SUM(D261:D263)</f>
        <v>0</v>
      </c>
      <c r="E260" s="119">
        <f t="shared" ref="E260:O260" si="337">SUM(E261:E263)</f>
        <v>0</v>
      </c>
      <c r="F260" s="287">
        <f t="shared" si="337"/>
        <v>0</v>
      </c>
      <c r="G260" s="234">
        <f t="shared" si="337"/>
        <v>0</v>
      </c>
      <c r="H260" s="265">
        <f t="shared" si="337"/>
        <v>0</v>
      </c>
      <c r="I260" s="120">
        <f t="shared" si="337"/>
        <v>0</v>
      </c>
      <c r="J260" s="265">
        <f t="shared" si="337"/>
        <v>0</v>
      </c>
      <c r="K260" s="119">
        <f t="shared" si="337"/>
        <v>0</v>
      </c>
      <c r="L260" s="140">
        <f t="shared" si="337"/>
        <v>0</v>
      </c>
      <c r="M260" s="64">
        <f t="shared" si="337"/>
        <v>0</v>
      </c>
      <c r="N260" s="304">
        <f t="shared" si="337"/>
        <v>0</v>
      </c>
      <c r="O260" s="309">
        <f t="shared" si="337"/>
        <v>0</v>
      </c>
      <c r="P260" s="155"/>
      <c r="R260" s="206"/>
      <c r="S260" s="206"/>
      <c r="T260" s="206"/>
    </row>
    <row r="261" spans="1:20" hidden="1" x14ac:dyDescent="0.25">
      <c r="A261" s="38">
        <v>6411</v>
      </c>
      <c r="B261" s="146" t="s">
        <v>238</v>
      </c>
      <c r="C261" s="58">
        <f t="shared" si="283"/>
        <v>0</v>
      </c>
      <c r="D261" s="231"/>
      <c r="E261" s="60"/>
      <c r="F261" s="147">
        <f t="shared" ref="F261:F263" si="338">D261+E261</f>
        <v>0</v>
      </c>
      <c r="G261" s="231"/>
      <c r="H261" s="263"/>
      <c r="I261" s="114">
        <f t="shared" ref="I261:I263" si="339">G261+H261</f>
        <v>0</v>
      </c>
      <c r="J261" s="263"/>
      <c r="K261" s="60"/>
      <c r="L261" s="136">
        <f t="shared" ref="L261:L263" si="340">J261+K261</f>
        <v>0</v>
      </c>
      <c r="M261" s="325"/>
      <c r="N261" s="60"/>
      <c r="O261" s="114">
        <f t="shared" ref="O261:O263" si="341">M261+N261</f>
        <v>0</v>
      </c>
      <c r="P261" s="111"/>
      <c r="R261" s="206"/>
      <c r="S261" s="206"/>
      <c r="T261" s="206"/>
    </row>
    <row r="262" spans="1:20" ht="36" hidden="1" x14ac:dyDescent="0.25">
      <c r="A262" s="38">
        <v>6412</v>
      </c>
      <c r="B262" s="57" t="s">
        <v>239</v>
      </c>
      <c r="C262" s="58">
        <f t="shared" si="283"/>
        <v>0</v>
      </c>
      <c r="D262" s="231"/>
      <c r="E262" s="60"/>
      <c r="F262" s="147">
        <f t="shared" si="338"/>
        <v>0</v>
      </c>
      <c r="G262" s="231"/>
      <c r="H262" s="263"/>
      <c r="I262" s="114">
        <f t="shared" si="339"/>
        <v>0</v>
      </c>
      <c r="J262" s="263"/>
      <c r="K262" s="60"/>
      <c r="L262" s="136">
        <f t="shared" si="340"/>
        <v>0</v>
      </c>
      <c r="M262" s="325"/>
      <c r="N262" s="60"/>
      <c r="O262" s="114">
        <f t="shared" si="341"/>
        <v>0</v>
      </c>
      <c r="P262" s="111"/>
      <c r="R262" s="206"/>
      <c r="S262" s="206"/>
      <c r="T262" s="206"/>
    </row>
    <row r="263" spans="1:20" ht="36" hidden="1" x14ac:dyDescent="0.25">
      <c r="A263" s="38">
        <v>6419</v>
      </c>
      <c r="B263" s="57" t="s">
        <v>240</v>
      </c>
      <c r="C263" s="58">
        <f t="shared" si="283"/>
        <v>0</v>
      </c>
      <c r="D263" s="231"/>
      <c r="E263" s="60"/>
      <c r="F263" s="147">
        <f t="shared" si="338"/>
        <v>0</v>
      </c>
      <c r="G263" s="231"/>
      <c r="H263" s="263"/>
      <c r="I263" s="114">
        <f t="shared" si="339"/>
        <v>0</v>
      </c>
      <c r="J263" s="263"/>
      <c r="K263" s="60"/>
      <c r="L263" s="136">
        <f t="shared" si="340"/>
        <v>0</v>
      </c>
      <c r="M263" s="325"/>
      <c r="N263" s="60"/>
      <c r="O263" s="114">
        <f t="shared" si="341"/>
        <v>0</v>
      </c>
      <c r="P263" s="111"/>
      <c r="R263" s="206"/>
      <c r="S263" s="206"/>
      <c r="T263" s="206"/>
    </row>
    <row r="264" spans="1:20" ht="36" hidden="1" x14ac:dyDescent="0.25">
      <c r="A264" s="112">
        <v>6420</v>
      </c>
      <c r="B264" s="57" t="s">
        <v>241</v>
      </c>
      <c r="C264" s="58">
        <f t="shared" si="283"/>
        <v>0</v>
      </c>
      <c r="D264" s="232">
        <f>SUM(D265:D268)</f>
        <v>0</v>
      </c>
      <c r="E264" s="113">
        <f t="shared" ref="E264:F264" si="342">SUM(E265:E268)</f>
        <v>0</v>
      </c>
      <c r="F264" s="147">
        <f t="shared" si="342"/>
        <v>0</v>
      </c>
      <c r="G264" s="232">
        <f>SUM(G265:G268)</f>
        <v>0</v>
      </c>
      <c r="H264" s="121">
        <f t="shared" ref="H264:I264" si="343">SUM(H265:H268)</f>
        <v>0</v>
      </c>
      <c r="I264" s="114">
        <f t="shared" si="343"/>
        <v>0</v>
      </c>
      <c r="J264" s="121">
        <f>SUM(J265:J268)</f>
        <v>0</v>
      </c>
      <c r="K264" s="113">
        <f t="shared" ref="K264:L264" si="344">SUM(K265:K268)</f>
        <v>0</v>
      </c>
      <c r="L264" s="136">
        <f t="shared" si="344"/>
        <v>0</v>
      </c>
      <c r="M264" s="58">
        <f>SUM(M265:M268)</f>
        <v>0</v>
      </c>
      <c r="N264" s="113">
        <f t="shared" ref="N264:O264" si="345">SUM(N265:N268)</f>
        <v>0</v>
      </c>
      <c r="O264" s="114">
        <f t="shared" si="345"/>
        <v>0</v>
      </c>
      <c r="P264" s="111"/>
      <c r="R264" s="206"/>
      <c r="S264" s="206"/>
      <c r="T264" s="206"/>
    </row>
    <row r="265" spans="1:20" hidden="1" x14ac:dyDescent="0.25">
      <c r="A265" s="38">
        <v>6421</v>
      </c>
      <c r="B265" s="57" t="s">
        <v>242</v>
      </c>
      <c r="C265" s="58">
        <f t="shared" si="283"/>
        <v>0</v>
      </c>
      <c r="D265" s="231"/>
      <c r="E265" s="60"/>
      <c r="F265" s="147">
        <f t="shared" ref="F265:F268" si="346">D265+E265</f>
        <v>0</v>
      </c>
      <c r="G265" s="231"/>
      <c r="H265" s="263"/>
      <c r="I265" s="114">
        <f t="shared" ref="I265:I268" si="347">G265+H265</f>
        <v>0</v>
      </c>
      <c r="J265" s="263"/>
      <c r="K265" s="60"/>
      <c r="L265" s="136">
        <f t="shared" ref="L265:L268" si="348">J265+K265</f>
        <v>0</v>
      </c>
      <c r="M265" s="325"/>
      <c r="N265" s="60"/>
      <c r="O265" s="114">
        <f t="shared" ref="O265:O268" si="349">M265+N265</f>
        <v>0</v>
      </c>
      <c r="P265" s="111"/>
      <c r="R265" s="206"/>
      <c r="S265" s="206"/>
      <c r="T265" s="206"/>
    </row>
    <row r="266" spans="1:20" hidden="1" x14ac:dyDescent="0.25">
      <c r="A266" s="38">
        <v>6422</v>
      </c>
      <c r="B266" s="57" t="s">
        <v>243</v>
      </c>
      <c r="C266" s="58">
        <f t="shared" si="283"/>
        <v>0</v>
      </c>
      <c r="D266" s="231"/>
      <c r="E266" s="60"/>
      <c r="F266" s="147">
        <f t="shared" si="346"/>
        <v>0</v>
      </c>
      <c r="G266" s="231"/>
      <c r="H266" s="263"/>
      <c r="I266" s="114">
        <f t="shared" si="347"/>
        <v>0</v>
      </c>
      <c r="J266" s="263"/>
      <c r="K266" s="60"/>
      <c r="L266" s="136">
        <f t="shared" si="348"/>
        <v>0</v>
      </c>
      <c r="M266" s="325"/>
      <c r="N266" s="60"/>
      <c r="O266" s="114">
        <f t="shared" si="349"/>
        <v>0</v>
      </c>
      <c r="P266" s="111"/>
      <c r="R266" s="206"/>
      <c r="S266" s="206"/>
      <c r="T266" s="206"/>
    </row>
    <row r="267" spans="1:20" ht="13.5" hidden="1" customHeight="1" x14ac:dyDescent="0.25">
      <c r="A267" s="38">
        <v>6423</v>
      </c>
      <c r="B267" s="57" t="s">
        <v>244</v>
      </c>
      <c r="C267" s="58">
        <f t="shared" si="283"/>
        <v>0</v>
      </c>
      <c r="D267" s="231"/>
      <c r="E267" s="60"/>
      <c r="F267" s="147">
        <f t="shared" si="346"/>
        <v>0</v>
      </c>
      <c r="G267" s="231"/>
      <c r="H267" s="263"/>
      <c r="I267" s="114">
        <f t="shared" si="347"/>
        <v>0</v>
      </c>
      <c r="J267" s="263"/>
      <c r="K267" s="60"/>
      <c r="L267" s="136">
        <f t="shared" si="348"/>
        <v>0</v>
      </c>
      <c r="M267" s="325"/>
      <c r="N267" s="60"/>
      <c r="O267" s="114">
        <f t="shared" si="349"/>
        <v>0</v>
      </c>
      <c r="P267" s="111"/>
      <c r="R267" s="206"/>
      <c r="S267" s="206"/>
      <c r="T267" s="206"/>
    </row>
    <row r="268" spans="1:20" ht="36" hidden="1" x14ac:dyDescent="0.25">
      <c r="A268" s="38">
        <v>6424</v>
      </c>
      <c r="B268" s="57" t="s">
        <v>245</v>
      </c>
      <c r="C268" s="58">
        <f t="shared" si="283"/>
        <v>0</v>
      </c>
      <c r="D268" s="231"/>
      <c r="E268" s="60"/>
      <c r="F268" s="147">
        <f t="shared" si="346"/>
        <v>0</v>
      </c>
      <c r="G268" s="231"/>
      <c r="H268" s="263"/>
      <c r="I268" s="114">
        <f t="shared" si="347"/>
        <v>0</v>
      </c>
      <c r="J268" s="263"/>
      <c r="K268" s="60"/>
      <c r="L268" s="136">
        <f t="shared" si="348"/>
        <v>0</v>
      </c>
      <c r="M268" s="325"/>
      <c r="N268" s="60"/>
      <c r="O268" s="114">
        <f t="shared" si="349"/>
        <v>0</v>
      </c>
      <c r="P268" s="111"/>
      <c r="R268" s="206"/>
      <c r="S268" s="206"/>
      <c r="T268" s="206"/>
    </row>
    <row r="269" spans="1:20" ht="36" hidden="1" x14ac:dyDescent="0.25">
      <c r="A269" s="149">
        <v>7000</v>
      </c>
      <c r="B269" s="149" t="s">
        <v>246</v>
      </c>
      <c r="C269" s="152">
        <f t="shared" si="283"/>
        <v>0</v>
      </c>
      <c r="D269" s="238">
        <f>SUM(D270,D281)</f>
        <v>0</v>
      </c>
      <c r="E269" s="151">
        <f t="shared" ref="E269:F269" si="350">SUM(E270,E281)</f>
        <v>0</v>
      </c>
      <c r="F269" s="289">
        <f t="shared" si="350"/>
        <v>0</v>
      </c>
      <c r="G269" s="238">
        <f>SUM(G270,G281)</f>
        <v>0</v>
      </c>
      <c r="H269" s="269">
        <f t="shared" ref="H269:I269" si="351">SUM(H270,H281)</f>
        <v>0</v>
      </c>
      <c r="I269" s="295">
        <f t="shared" si="351"/>
        <v>0</v>
      </c>
      <c r="J269" s="269">
        <f>SUM(J270,J281)</f>
        <v>0</v>
      </c>
      <c r="K269" s="151">
        <f t="shared" ref="K269:L269" si="352">SUM(K270,K281)</f>
        <v>0</v>
      </c>
      <c r="L269" s="150">
        <f t="shared" si="352"/>
        <v>0</v>
      </c>
      <c r="M269" s="330">
        <f>SUM(M270,M281)</f>
        <v>0</v>
      </c>
      <c r="N269" s="307">
        <f t="shared" ref="N269:O269" si="353">SUM(N270,N281)</f>
        <v>0</v>
      </c>
      <c r="O269" s="312">
        <f t="shared" si="353"/>
        <v>0</v>
      </c>
      <c r="P269" s="351"/>
      <c r="R269" s="206"/>
      <c r="S269" s="206"/>
      <c r="T269" s="206"/>
    </row>
    <row r="270" spans="1:20" ht="24" hidden="1" x14ac:dyDescent="0.25">
      <c r="A270" s="45">
        <v>7200</v>
      </c>
      <c r="B270" s="105" t="s">
        <v>247</v>
      </c>
      <c r="C270" s="46">
        <f t="shared" si="283"/>
        <v>0</v>
      </c>
      <c r="D270" s="229">
        <f>SUM(D271,D272,D275,D276,D280)</f>
        <v>0</v>
      </c>
      <c r="E270" s="50">
        <f t="shared" ref="E270:F270" si="354">SUM(E271,E272,E275,E276,E280)</f>
        <v>0</v>
      </c>
      <c r="F270" s="285">
        <f t="shared" si="354"/>
        <v>0</v>
      </c>
      <c r="G270" s="229">
        <f>SUM(G271,G272,G275,G276,G280)</f>
        <v>0</v>
      </c>
      <c r="H270" s="106">
        <f t="shared" ref="H270:I270" si="355">SUM(H271,H272,H275,H276,H280)</f>
        <v>0</v>
      </c>
      <c r="I270" s="117">
        <f t="shared" si="355"/>
        <v>0</v>
      </c>
      <c r="J270" s="106">
        <f>SUM(J271,J272,J275,J276,J280)</f>
        <v>0</v>
      </c>
      <c r="K270" s="50">
        <f t="shared" ref="K270:L270" si="356">SUM(K271,K272,K275,K276,K280)</f>
        <v>0</v>
      </c>
      <c r="L270" s="126">
        <f t="shared" si="356"/>
        <v>0</v>
      </c>
      <c r="M270" s="130">
        <f>SUM(M271,M272,M275,M276,M280)</f>
        <v>0</v>
      </c>
      <c r="N270" s="131">
        <f t="shared" ref="N270:O270" si="357">SUM(N271,N272,N275,N276,N280)</f>
        <v>0</v>
      </c>
      <c r="O270" s="294">
        <f t="shared" si="357"/>
        <v>0</v>
      </c>
      <c r="P270" s="348"/>
      <c r="R270" s="206"/>
      <c r="S270" s="206"/>
      <c r="T270" s="206"/>
    </row>
    <row r="271" spans="1:20" ht="24" hidden="1" x14ac:dyDescent="0.25">
      <c r="A271" s="548">
        <v>7210</v>
      </c>
      <c r="B271" s="52" t="s">
        <v>248</v>
      </c>
      <c r="C271" s="53">
        <f t="shared" si="283"/>
        <v>0</v>
      </c>
      <c r="D271" s="230"/>
      <c r="E271" s="55"/>
      <c r="F271" s="287">
        <f>D271+E271</f>
        <v>0</v>
      </c>
      <c r="G271" s="230"/>
      <c r="H271" s="262"/>
      <c r="I271" s="120">
        <f>G271+H271</f>
        <v>0</v>
      </c>
      <c r="J271" s="262"/>
      <c r="K271" s="55"/>
      <c r="L271" s="140">
        <f>J271+K271</f>
        <v>0</v>
      </c>
      <c r="M271" s="324"/>
      <c r="N271" s="55"/>
      <c r="O271" s="120">
        <f>M271+N271</f>
        <v>0</v>
      </c>
      <c r="P271" s="110"/>
      <c r="R271" s="206"/>
      <c r="S271" s="206"/>
      <c r="T271" s="206"/>
    </row>
    <row r="272" spans="1:20" s="148" customFormat="1" ht="36" hidden="1" x14ac:dyDescent="0.25">
      <c r="A272" s="112">
        <v>7220</v>
      </c>
      <c r="B272" s="57" t="s">
        <v>249</v>
      </c>
      <c r="C272" s="58">
        <f t="shared" si="283"/>
        <v>0</v>
      </c>
      <c r="D272" s="232">
        <f>SUM(D273:D274)</f>
        <v>0</v>
      </c>
      <c r="E272" s="113">
        <f t="shared" ref="E272:F272" si="358">SUM(E273:E274)</f>
        <v>0</v>
      </c>
      <c r="F272" s="147">
        <f t="shared" si="358"/>
        <v>0</v>
      </c>
      <c r="G272" s="232">
        <f>SUM(G273:G274)</f>
        <v>0</v>
      </c>
      <c r="H272" s="121">
        <f t="shared" ref="H272:I272" si="359">SUM(H273:H274)</f>
        <v>0</v>
      </c>
      <c r="I272" s="114">
        <f t="shared" si="359"/>
        <v>0</v>
      </c>
      <c r="J272" s="121">
        <f>SUM(J273:J274)</f>
        <v>0</v>
      </c>
      <c r="K272" s="113">
        <f t="shared" ref="K272:L272" si="360">SUM(K273:K274)</f>
        <v>0</v>
      </c>
      <c r="L272" s="136">
        <f t="shared" si="360"/>
        <v>0</v>
      </c>
      <c r="M272" s="58">
        <f>SUM(M273:M274)</f>
        <v>0</v>
      </c>
      <c r="N272" s="113">
        <f t="shared" ref="N272:O272" si="361">SUM(N273:N274)</f>
        <v>0</v>
      </c>
      <c r="O272" s="114">
        <f t="shared" si="361"/>
        <v>0</v>
      </c>
      <c r="P272" s="111"/>
      <c r="R272" s="206"/>
      <c r="S272" s="206"/>
      <c r="T272" s="206"/>
    </row>
    <row r="273" spans="1:20" s="148" customFormat="1" ht="36" hidden="1" x14ac:dyDescent="0.25">
      <c r="A273" s="38">
        <v>7221</v>
      </c>
      <c r="B273" s="57" t="s">
        <v>250</v>
      </c>
      <c r="C273" s="58">
        <f t="shared" si="283"/>
        <v>0</v>
      </c>
      <c r="D273" s="231"/>
      <c r="E273" s="60"/>
      <c r="F273" s="147">
        <f t="shared" ref="F273:F275" si="362">D273+E273</f>
        <v>0</v>
      </c>
      <c r="G273" s="231"/>
      <c r="H273" s="263"/>
      <c r="I273" s="114">
        <f t="shared" ref="I273:I275" si="363">G273+H273</f>
        <v>0</v>
      </c>
      <c r="J273" s="263"/>
      <c r="K273" s="60"/>
      <c r="L273" s="136">
        <f t="shared" ref="L273:L275" si="364">J273+K273</f>
        <v>0</v>
      </c>
      <c r="M273" s="325"/>
      <c r="N273" s="60"/>
      <c r="O273" s="114">
        <f t="shared" ref="O273:O275" si="365">M273+N273</f>
        <v>0</v>
      </c>
      <c r="P273" s="111"/>
      <c r="R273" s="206"/>
      <c r="S273" s="206"/>
      <c r="T273" s="206"/>
    </row>
    <row r="274" spans="1:20" s="148" customFormat="1" ht="36" hidden="1" x14ac:dyDescent="0.25">
      <c r="A274" s="38">
        <v>7222</v>
      </c>
      <c r="B274" s="57" t="s">
        <v>251</v>
      </c>
      <c r="C274" s="58">
        <f t="shared" si="283"/>
        <v>0</v>
      </c>
      <c r="D274" s="231"/>
      <c r="E274" s="60"/>
      <c r="F274" s="147">
        <f t="shared" si="362"/>
        <v>0</v>
      </c>
      <c r="G274" s="231"/>
      <c r="H274" s="263"/>
      <c r="I274" s="114">
        <f t="shared" si="363"/>
        <v>0</v>
      </c>
      <c r="J274" s="263"/>
      <c r="K274" s="60"/>
      <c r="L274" s="136">
        <f t="shared" si="364"/>
        <v>0</v>
      </c>
      <c r="M274" s="325"/>
      <c r="N274" s="60"/>
      <c r="O274" s="114">
        <f t="shared" si="365"/>
        <v>0</v>
      </c>
      <c r="P274" s="111"/>
      <c r="R274" s="206"/>
      <c r="S274" s="206"/>
      <c r="T274" s="206"/>
    </row>
    <row r="275" spans="1:20" ht="24" hidden="1" x14ac:dyDescent="0.25">
      <c r="A275" s="112">
        <v>7230</v>
      </c>
      <c r="B275" s="57" t="s">
        <v>292</v>
      </c>
      <c r="C275" s="58">
        <f t="shared" si="283"/>
        <v>0</v>
      </c>
      <c r="D275" s="231"/>
      <c r="E275" s="60"/>
      <c r="F275" s="147">
        <f t="shared" si="362"/>
        <v>0</v>
      </c>
      <c r="G275" s="231"/>
      <c r="H275" s="263"/>
      <c r="I275" s="114">
        <f t="shared" si="363"/>
        <v>0</v>
      </c>
      <c r="J275" s="263"/>
      <c r="K275" s="60"/>
      <c r="L275" s="136">
        <f t="shared" si="364"/>
        <v>0</v>
      </c>
      <c r="M275" s="325"/>
      <c r="N275" s="60"/>
      <c r="O275" s="114">
        <f t="shared" si="365"/>
        <v>0</v>
      </c>
      <c r="P275" s="111"/>
      <c r="R275" s="206"/>
      <c r="S275" s="206"/>
      <c r="T275" s="206"/>
    </row>
    <row r="276" spans="1:20" ht="24" hidden="1" x14ac:dyDescent="0.25">
      <c r="A276" s="112">
        <v>7240</v>
      </c>
      <c r="B276" s="57" t="s">
        <v>252</v>
      </c>
      <c r="C276" s="58">
        <f t="shared" si="283"/>
        <v>0</v>
      </c>
      <c r="D276" s="232">
        <f t="shared" ref="D276:O276" si="366">SUM(D277:D279)</f>
        <v>0</v>
      </c>
      <c r="E276" s="113">
        <f t="shared" si="366"/>
        <v>0</v>
      </c>
      <c r="F276" s="147">
        <f t="shared" si="366"/>
        <v>0</v>
      </c>
      <c r="G276" s="232">
        <f t="shared" si="366"/>
        <v>0</v>
      </c>
      <c r="H276" s="121">
        <f t="shared" si="366"/>
        <v>0</v>
      </c>
      <c r="I276" s="114">
        <f t="shared" si="366"/>
        <v>0</v>
      </c>
      <c r="J276" s="121">
        <f>SUM(J277:J279)</f>
        <v>0</v>
      </c>
      <c r="K276" s="113">
        <f t="shared" ref="K276:L276" si="367">SUM(K277:K279)</f>
        <v>0</v>
      </c>
      <c r="L276" s="136">
        <f t="shared" si="367"/>
        <v>0</v>
      </c>
      <c r="M276" s="58">
        <f t="shared" si="366"/>
        <v>0</v>
      </c>
      <c r="N276" s="113">
        <f t="shared" si="366"/>
        <v>0</v>
      </c>
      <c r="O276" s="114">
        <f t="shared" si="366"/>
        <v>0</v>
      </c>
      <c r="P276" s="111"/>
      <c r="R276" s="206"/>
      <c r="S276" s="206"/>
      <c r="T276" s="206"/>
    </row>
    <row r="277" spans="1:20" ht="48" hidden="1" x14ac:dyDescent="0.25">
      <c r="A277" s="38">
        <v>7245</v>
      </c>
      <c r="B277" s="57" t="s">
        <v>253</v>
      </c>
      <c r="C277" s="58">
        <f t="shared" ref="C277:C298" si="368">F277+I277+L277+O277</f>
        <v>0</v>
      </c>
      <c r="D277" s="231"/>
      <c r="E277" s="60"/>
      <c r="F277" s="147">
        <f t="shared" ref="F277:F280" si="369">D277+E277</f>
        <v>0</v>
      </c>
      <c r="G277" s="231"/>
      <c r="H277" s="263"/>
      <c r="I277" s="114">
        <f t="shared" ref="I277:I280" si="370">G277+H277</f>
        <v>0</v>
      </c>
      <c r="J277" s="263"/>
      <c r="K277" s="60"/>
      <c r="L277" s="136">
        <f t="shared" ref="L277:L280" si="371">J277+K277</f>
        <v>0</v>
      </c>
      <c r="M277" s="325"/>
      <c r="N277" s="60"/>
      <c r="O277" s="114">
        <f t="shared" ref="O277:O280" si="372">M277+N277</f>
        <v>0</v>
      </c>
      <c r="P277" s="111"/>
      <c r="R277" s="206"/>
      <c r="S277" s="206"/>
      <c r="T277" s="206"/>
    </row>
    <row r="278" spans="1:20" ht="84.75" hidden="1" customHeight="1" x14ac:dyDescent="0.25">
      <c r="A278" s="38">
        <v>7246</v>
      </c>
      <c r="B278" s="57" t="s">
        <v>254</v>
      </c>
      <c r="C278" s="58">
        <f t="shared" si="368"/>
        <v>0</v>
      </c>
      <c r="D278" s="231"/>
      <c r="E278" s="60"/>
      <c r="F278" s="147">
        <f t="shared" si="369"/>
        <v>0</v>
      </c>
      <c r="G278" s="231"/>
      <c r="H278" s="263"/>
      <c r="I278" s="114">
        <f t="shared" si="370"/>
        <v>0</v>
      </c>
      <c r="J278" s="263"/>
      <c r="K278" s="60"/>
      <c r="L278" s="136">
        <f t="shared" si="371"/>
        <v>0</v>
      </c>
      <c r="M278" s="325"/>
      <c r="N278" s="60"/>
      <c r="O278" s="114">
        <f t="shared" si="372"/>
        <v>0</v>
      </c>
      <c r="P278" s="111"/>
      <c r="R278" s="206"/>
      <c r="S278" s="206"/>
      <c r="T278" s="206"/>
    </row>
    <row r="279" spans="1:20" ht="36" hidden="1" x14ac:dyDescent="0.25">
      <c r="A279" s="38">
        <v>7247</v>
      </c>
      <c r="B279" s="57" t="s">
        <v>309</v>
      </c>
      <c r="C279" s="58">
        <f t="shared" si="368"/>
        <v>0</v>
      </c>
      <c r="D279" s="231"/>
      <c r="E279" s="60"/>
      <c r="F279" s="147">
        <f t="shared" si="369"/>
        <v>0</v>
      </c>
      <c r="G279" s="231"/>
      <c r="H279" s="263"/>
      <c r="I279" s="114">
        <f t="shared" si="370"/>
        <v>0</v>
      </c>
      <c r="J279" s="263"/>
      <c r="K279" s="60"/>
      <c r="L279" s="136">
        <f t="shared" si="371"/>
        <v>0</v>
      </c>
      <c r="M279" s="325"/>
      <c r="N279" s="60"/>
      <c r="O279" s="114">
        <f t="shared" si="372"/>
        <v>0</v>
      </c>
      <c r="P279" s="111"/>
      <c r="R279" s="206"/>
      <c r="S279" s="206"/>
      <c r="T279" s="206"/>
    </row>
    <row r="280" spans="1:20" ht="24" hidden="1" x14ac:dyDescent="0.25">
      <c r="A280" s="548">
        <v>7260</v>
      </c>
      <c r="B280" s="52" t="s">
        <v>255</v>
      </c>
      <c r="C280" s="53">
        <f t="shared" si="368"/>
        <v>0</v>
      </c>
      <c r="D280" s="230"/>
      <c r="E280" s="55"/>
      <c r="F280" s="287">
        <f t="shared" si="369"/>
        <v>0</v>
      </c>
      <c r="G280" s="230"/>
      <c r="H280" s="262"/>
      <c r="I280" s="120">
        <f t="shared" si="370"/>
        <v>0</v>
      </c>
      <c r="J280" s="262"/>
      <c r="K280" s="55"/>
      <c r="L280" s="140">
        <f t="shared" si="371"/>
        <v>0</v>
      </c>
      <c r="M280" s="324"/>
      <c r="N280" s="55"/>
      <c r="O280" s="120">
        <f t="shared" si="372"/>
        <v>0</v>
      </c>
      <c r="P280" s="110"/>
      <c r="R280" s="206"/>
      <c r="S280" s="206"/>
      <c r="T280" s="206"/>
    </row>
    <row r="281" spans="1:20" hidden="1" x14ac:dyDescent="0.25">
      <c r="A281" s="73">
        <v>7700</v>
      </c>
      <c r="B281" s="165" t="s">
        <v>284</v>
      </c>
      <c r="C281" s="166">
        <f t="shared" si="368"/>
        <v>0</v>
      </c>
      <c r="D281" s="239">
        <f t="shared" ref="D281:O281" si="373">D282</f>
        <v>0</v>
      </c>
      <c r="E281" s="167">
        <f t="shared" si="373"/>
        <v>0</v>
      </c>
      <c r="F281" s="290">
        <f t="shared" si="373"/>
        <v>0</v>
      </c>
      <c r="G281" s="239">
        <f t="shared" si="373"/>
        <v>0</v>
      </c>
      <c r="H281" s="270">
        <f t="shared" si="373"/>
        <v>0</v>
      </c>
      <c r="I281" s="168">
        <f t="shared" si="373"/>
        <v>0</v>
      </c>
      <c r="J281" s="270">
        <f t="shared" si="373"/>
        <v>0</v>
      </c>
      <c r="K281" s="167">
        <f t="shared" si="373"/>
        <v>0</v>
      </c>
      <c r="L281" s="202">
        <f t="shared" si="373"/>
        <v>0</v>
      </c>
      <c r="M281" s="166">
        <f t="shared" si="373"/>
        <v>0</v>
      </c>
      <c r="N281" s="167">
        <f t="shared" si="373"/>
        <v>0</v>
      </c>
      <c r="O281" s="168">
        <f t="shared" si="373"/>
        <v>0</v>
      </c>
      <c r="P281" s="349"/>
      <c r="R281" s="206"/>
      <c r="S281" s="206"/>
      <c r="T281" s="206"/>
    </row>
    <row r="282" spans="1:20" hidden="1" x14ac:dyDescent="0.25">
      <c r="A282" s="107">
        <v>7720</v>
      </c>
      <c r="B282" s="52" t="s">
        <v>285</v>
      </c>
      <c r="C282" s="64">
        <f t="shared" si="368"/>
        <v>0</v>
      </c>
      <c r="D282" s="240"/>
      <c r="E282" s="66"/>
      <c r="F282" s="145">
        <f>D282+E282</f>
        <v>0</v>
      </c>
      <c r="G282" s="240"/>
      <c r="H282" s="271"/>
      <c r="I282" s="309">
        <f>G282+H282</f>
        <v>0</v>
      </c>
      <c r="J282" s="271"/>
      <c r="K282" s="66"/>
      <c r="L282" s="201">
        <f>J282+K282</f>
        <v>0</v>
      </c>
      <c r="M282" s="331"/>
      <c r="N282" s="66"/>
      <c r="O282" s="309">
        <f>M282+N282</f>
        <v>0</v>
      </c>
      <c r="P282" s="155"/>
      <c r="R282" s="206"/>
      <c r="S282" s="206"/>
      <c r="T282" s="206"/>
    </row>
    <row r="283" spans="1:20" hidden="1" x14ac:dyDescent="0.25">
      <c r="A283" s="146"/>
      <c r="B283" s="57" t="s">
        <v>256</v>
      </c>
      <c r="C283" s="58">
        <f t="shared" si="368"/>
        <v>0</v>
      </c>
      <c r="D283" s="232">
        <f>SUM(D284:D285)</f>
        <v>0</v>
      </c>
      <c r="E283" s="113">
        <f t="shared" ref="E283:F283" si="374">SUM(E284:E285)</f>
        <v>0</v>
      </c>
      <c r="F283" s="147">
        <f t="shared" si="374"/>
        <v>0</v>
      </c>
      <c r="G283" s="232">
        <f>SUM(G284:G285)</f>
        <v>0</v>
      </c>
      <c r="H283" s="121">
        <f t="shared" ref="H283:I283" si="375">SUM(H284:H285)</f>
        <v>0</v>
      </c>
      <c r="I283" s="114">
        <f t="shared" si="375"/>
        <v>0</v>
      </c>
      <c r="J283" s="121">
        <f>SUM(J284:J285)</f>
        <v>0</v>
      </c>
      <c r="K283" s="113">
        <f t="shared" ref="K283:L283" si="376">SUM(K284:K285)</f>
        <v>0</v>
      </c>
      <c r="L283" s="136">
        <f t="shared" si="376"/>
        <v>0</v>
      </c>
      <c r="M283" s="58">
        <f>SUM(M284:M285)</f>
        <v>0</v>
      </c>
      <c r="N283" s="113">
        <f t="shared" ref="N283:O283" si="377">SUM(N284:N285)</f>
        <v>0</v>
      </c>
      <c r="O283" s="114">
        <f t="shared" si="377"/>
        <v>0</v>
      </c>
      <c r="P283" s="111"/>
      <c r="R283" s="206"/>
      <c r="S283" s="206"/>
      <c r="T283" s="206"/>
    </row>
    <row r="284" spans="1:20" hidden="1" x14ac:dyDescent="0.25">
      <c r="A284" s="146" t="s">
        <v>257</v>
      </c>
      <c r="B284" s="38" t="s">
        <v>258</v>
      </c>
      <c r="C284" s="58">
        <f t="shared" si="368"/>
        <v>0</v>
      </c>
      <c r="D284" s="231"/>
      <c r="E284" s="60"/>
      <c r="F284" s="147">
        <f t="shared" ref="F284:F285" si="378">D284+E284</f>
        <v>0</v>
      </c>
      <c r="G284" s="231"/>
      <c r="H284" s="263"/>
      <c r="I284" s="114">
        <f t="shared" ref="I284:I285" si="379">G284+H284</f>
        <v>0</v>
      </c>
      <c r="J284" s="263"/>
      <c r="K284" s="60"/>
      <c r="L284" s="136">
        <f t="shared" ref="L284:L285" si="380">J284+K284</f>
        <v>0</v>
      </c>
      <c r="M284" s="325"/>
      <c r="N284" s="60"/>
      <c r="O284" s="114">
        <f t="shared" ref="O284:O285" si="381">M284+N284</f>
        <v>0</v>
      </c>
      <c r="P284" s="111"/>
      <c r="R284" s="206"/>
      <c r="S284" s="206"/>
      <c r="T284" s="206"/>
    </row>
    <row r="285" spans="1:20" ht="24" hidden="1" x14ac:dyDescent="0.25">
      <c r="A285" s="146" t="s">
        <v>259</v>
      </c>
      <c r="B285" s="153" t="s">
        <v>260</v>
      </c>
      <c r="C285" s="53">
        <f t="shared" si="368"/>
        <v>0</v>
      </c>
      <c r="D285" s="230"/>
      <c r="E285" s="55"/>
      <c r="F285" s="287">
        <f t="shared" si="378"/>
        <v>0</v>
      </c>
      <c r="G285" s="230"/>
      <c r="H285" s="262"/>
      <c r="I285" s="120">
        <f t="shared" si="379"/>
        <v>0</v>
      </c>
      <c r="J285" s="262"/>
      <c r="K285" s="55"/>
      <c r="L285" s="140">
        <f t="shared" si="380"/>
        <v>0</v>
      </c>
      <c r="M285" s="324"/>
      <c r="N285" s="55"/>
      <c r="O285" s="120">
        <f t="shared" si="381"/>
        <v>0</v>
      </c>
      <c r="P285" s="110"/>
      <c r="R285" s="206"/>
      <c r="S285" s="206"/>
      <c r="T285" s="206"/>
    </row>
    <row r="286" spans="1:20" ht="12.75" thickBot="1" x14ac:dyDescent="0.3">
      <c r="A286" s="174"/>
      <c r="B286" s="174" t="s">
        <v>261</v>
      </c>
      <c r="C286" s="313">
        <f t="shared" si="368"/>
        <v>974520</v>
      </c>
      <c r="D286" s="241">
        <f t="shared" ref="D286:O286" si="382">SUM(D283,D269,D230,D195,D187,D173,D75,D53)</f>
        <v>946011</v>
      </c>
      <c r="E286" s="541">
        <f t="shared" si="382"/>
        <v>0</v>
      </c>
      <c r="F286" s="542">
        <f t="shared" si="382"/>
        <v>946011</v>
      </c>
      <c r="G286" s="241">
        <f t="shared" si="382"/>
        <v>9618</v>
      </c>
      <c r="H286" s="209">
        <f t="shared" si="382"/>
        <v>0</v>
      </c>
      <c r="I286" s="542">
        <f t="shared" si="382"/>
        <v>9618</v>
      </c>
      <c r="J286" s="176">
        <f t="shared" si="382"/>
        <v>18891</v>
      </c>
      <c r="K286" s="541">
        <f t="shared" si="382"/>
        <v>0</v>
      </c>
      <c r="L286" s="542">
        <f t="shared" si="382"/>
        <v>18891</v>
      </c>
      <c r="M286" s="313">
        <f t="shared" si="382"/>
        <v>0</v>
      </c>
      <c r="N286" s="175">
        <f t="shared" si="382"/>
        <v>0</v>
      </c>
      <c r="O286" s="296">
        <f t="shared" si="382"/>
        <v>0</v>
      </c>
      <c r="P286" s="352"/>
      <c r="R286" s="206"/>
      <c r="S286" s="206"/>
      <c r="T286" s="206"/>
    </row>
    <row r="287" spans="1:20" s="21" customFormat="1" ht="13.5" thickTop="1" thickBot="1" x14ac:dyDescent="0.3">
      <c r="A287" s="989" t="s">
        <v>262</v>
      </c>
      <c r="B287" s="990"/>
      <c r="C287" s="183">
        <f t="shared" si="368"/>
        <v>-1190</v>
      </c>
      <c r="D287" s="242">
        <f>SUM(D24,D25,D41)-D51</f>
        <v>0</v>
      </c>
      <c r="E287" s="543">
        <f t="shared" ref="E287:F287" si="383">SUM(E24,E25,E41)-E51</f>
        <v>0</v>
      </c>
      <c r="F287" s="544">
        <f t="shared" si="383"/>
        <v>0</v>
      </c>
      <c r="G287" s="242">
        <f>SUM(G24,G25,G41)-G51</f>
        <v>0</v>
      </c>
      <c r="H287" s="177">
        <f t="shared" ref="H287:I287" si="384">SUM(H24,H25,H41)-H51</f>
        <v>0</v>
      </c>
      <c r="I287" s="544">
        <f t="shared" si="384"/>
        <v>0</v>
      </c>
      <c r="J287" s="272">
        <f>(J26+J43)-J51</f>
        <v>-1190</v>
      </c>
      <c r="K287" s="543">
        <f t="shared" ref="K287:L287" si="385">(K26+K43)-K51</f>
        <v>0</v>
      </c>
      <c r="L287" s="544">
        <f t="shared" si="385"/>
        <v>-1190</v>
      </c>
      <c r="M287" s="183">
        <f>M45-M51</f>
        <v>0</v>
      </c>
      <c r="N287" s="178">
        <f t="shared" ref="N287:O287" si="386">N45-N51</f>
        <v>0</v>
      </c>
      <c r="O287" s="297">
        <f t="shared" si="386"/>
        <v>0</v>
      </c>
      <c r="P287" s="185"/>
      <c r="R287" s="206"/>
      <c r="S287" s="206"/>
      <c r="T287" s="206"/>
    </row>
    <row r="288" spans="1:20" s="21" customFormat="1" ht="12.75" thickTop="1" x14ac:dyDescent="0.25">
      <c r="A288" s="991" t="s">
        <v>263</v>
      </c>
      <c r="B288" s="992"/>
      <c r="C288" s="163">
        <f t="shared" si="368"/>
        <v>1190</v>
      </c>
      <c r="D288" s="243">
        <f t="shared" ref="D288:O288" si="387">SUM(D289,D290)-D297+D298</f>
        <v>0</v>
      </c>
      <c r="E288" s="545">
        <f t="shared" si="387"/>
        <v>0</v>
      </c>
      <c r="F288" s="546">
        <f t="shared" si="387"/>
        <v>0</v>
      </c>
      <c r="G288" s="243">
        <f t="shared" si="387"/>
        <v>0</v>
      </c>
      <c r="H288" s="159">
        <f t="shared" si="387"/>
        <v>0</v>
      </c>
      <c r="I288" s="546">
        <f t="shared" si="387"/>
        <v>0</v>
      </c>
      <c r="J288" s="273">
        <f t="shared" si="387"/>
        <v>1190</v>
      </c>
      <c r="K288" s="545">
        <f t="shared" si="387"/>
        <v>0</v>
      </c>
      <c r="L288" s="546">
        <f t="shared" si="387"/>
        <v>1190</v>
      </c>
      <c r="M288" s="163">
        <f t="shared" si="387"/>
        <v>0</v>
      </c>
      <c r="N288" s="160">
        <f t="shared" si="387"/>
        <v>0</v>
      </c>
      <c r="O288" s="161">
        <f t="shared" si="387"/>
        <v>0</v>
      </c>
      <c r="P288" s="353"/>
      <c r="R288" s="206"/>
      <c r="S288" s="206"/>
      <c r="T288" s="206"/>
    </row>
    <row r="289" spans="1:20" s="21" customFormat="1" ht="12.75" thickBot="1" x14ac:dyDescent="0.3">
      <c r="A289" s="88" t="s">
        <v>264</v>
      </c>
      <c r="B289" s="88" t="s">
        <v>265</v>
      </c>
      <c r="C289" s="89">
        <f t="shared" si="368"/>
        <v>1190</v>
      </c>
      <c r="D289" s="225">
        <f t="shared" ref="D289:O289" si="388">D21-D283</f>
        <v>0</v>
      </c>
      <c r="E289" s="515">
        <f t="shared" si="388"/>
        <v>0</v>
      </c>
      <c r="F289" s="516">
        <f t="shared" si="388"/>
        <v>0</v>
      </c>
      <c r="G289" s="225">
        <f t="shared" si="388"/>
        <v>0</v>
      </c>
      <c r="H289" s="181">
        <f t="shared" si="388"/>
        <v>0</v>
      </c>
      <c r="I289" s="516">
        <f t="shared" si="388"/>
        <v>0</v>
      </c>
      <c r="J289" s="258">
        <f t="shared" si="388"/>
        <v>1190</v>
      </c>
      <c r="K289" s="515">
        <f t="shared" si="388"/>
        <v>0</v>
      </c>
      <c r="L289" s="516">
        <f t="shared" si="388"/>
        <v>1190</v>
      </c>
      <c r="M289" s="89">
        <f t="shared" si="388"/>
        <v>0</v>
      </c>
      <c r="N289" s="90">
        <f t="shared" si="388"/>
        <v>0</v>
      </c>
      <c r="O289" s="91">
        <f t="shared" si="388"/>
        <v>0</v>
      </c>
      <c r="P289" s="344"/>
      <c r="R289" s="206"/>
      <c r="S289" s="206"/>
      <c r="T289" s="206"/>
    </row>
    <row r="290" spans="1:20" s="21" customFormat="1" ht="12.75" hidden="1" thickTop="1" x14ac:dyDescent="0.25">
      <c r="A290" s="180" t="s">
        <v>266</v>
      </c>
      <c r="B290" s="180" t="s">
        <v>267</v>
      </c>
      <c r="C290" s="163">
        <f t="shared" si="368"/>
        <v>0</v>
      </c>
      <c r="D290" s="243">
        <f t="shared" ref="D290:O290" si="389">SUM(D291,D293,D295)-SUM(D292,D294,D296)</f>
        <v>0</v>
      </c>
      <c r="E290" s="160">
        <f t="shared" si="389"/>
        <v>0</v>
      </c>
      <c r="F290" s="173">
        <f t="shared" si="389"/>
        <v>0</v>
      </c>
      <c r="G290" s="243">
        <f t="shared" si="389"/>
        <v>0</v>
      </c>
      <c r="H290" s="273">
        <f t="shared" si="389"/>
        <v>0</v>
      </c>
      <c r="I290" s="161">
        <f t="shared" si="389"/>
        <v>0</v>
      </c>
      <c r="J290" s="273">
        <f t="shared" si="389"/>
        <v>0</v>
      </c>
      <c r="K290" s="160">
        <f t="shared" si="389"/>
        <v>0</v>
      </c>
      <c r="L290" s="159">
        <f t="shared" si="389"/>
        <v>0</v>
      </c>
      <c r="M290" s="163">
        <f t="shared" si="389"/>
        <v>0</v>
      </c>
      <c r="N290" s="160">
        <f t="shared" si="389"/>
        <v>0</v>
      </c>
      <c r="O290" s="161">
        <f t="shared" si="389"/>
        <v>0</v>
      </c>
      <c r="P290" s="353"/>
      <c r="R290" s="206"/>
      <c r="S290" s="206"/>
      <c r="T290" s="206"/>
    </row>
    <row r="291" spans="1:20" ht="12.75" hidden="1" thickTop="1" x14ac:dyDescent="0.25">
      <c r="A291" s="154" t="s">
        <v>268</v>
      </c>
      <c r="B291" s="83" t="s">
        <v>269</v>
      </c>
      <c r="C291" s="64">
        <f t="shared" si="368"/>
        <v>0</v>
      </c>
      <c r="D291" s="240"/>
      <c r="E291" s="66"/>
      <c r="F291" s="145">
        <f t="shared" ref="F291:F298" si="390">D291+E291</f>
        <v>0</v>
      </c>
      <c r="G291" s="240"/>
      <c r="H291" s="271"/>
      <c r="I291" s="309">
        <f t="shared" ref="I291:I298" si="391">G291+H291</f>
        <v>0</v>
      </c>
      <c r="J291" s="271"/>
      <c r="K291" s="66"/>
      <c r="L291" s="201">
        <f t="shared" ref="L291:L298" si="392">J291+K291</f>
        <v>0</v>
      </c>
      <c r="M291" s="331"/>
      <c r="N291" s="66"/>
      <c r="O291" s="309">
        <f t="shared" ref="O291:O298" si="393">M291+N291</f>
        <v>0</v>
      </c>
      <c r="P291" s="155"/>
      <c r="R291" s="206"/>
      <c r="S291" s="206"/>
      <c r="T291" s="206"/>
    </row>
    <row r="292" spans="1:20" ht="24.75" hidden="1" thickTop="1" x14ac:dyDescent="0.25">
      <c r="A292" s="146" t="s">
        <v>270</v>
      </c>
      <c r="B292" s="37" t="s">
        <v>271</v>
      </c>
      <c r="C292" s="58">
        <f t="shared" si="368"/>
        <v>0</v>
      </c>
      <c r="D292" s="231"/>
      <c r="E292" s="60"/>
      <c r="F292" s="147">
        <f t="shared" si="390"/>
        <v>0</v>
      </c>
      <c r="G292" s="231"/>
      <c r="H292" s="263"/>
      <c r="I292" s="114">
        <f t="shared" si="391"/>
        <v>0</v>
      </c>
      <c r="J292" s="263"/>
      <c r="K292" s="60"/>
      <c r="L292" s="136">
        <f t="shared" si="392"/>
        <v>0</v>
      </c>
      <c r="M292" s="325"/>
      <c r="N292" s="60"/>
      <c r="O292" s="114">
        <f t="shared" si="393"/>
        <v>0</v>
      </c>
      <c r="P292" s="111"/>
      <c r="R292" s="206"/>
      <c r="S292" s="206"/>
      <c r="T292" s="206"/>
    </row>
    <row r="293" spans="1:20" ht="12.75" hidden="1" thickTop="1" x14ac:dyDescent="0.25">
      <c r="A293" s="146" t="s">
        <v>272</v>
      </c>
      <c r="B293" s="37" t="s">
        <v>273</v>
      </c>
      <c r="C293" s="58">
        <f t="shared" si="368"/>
        <v>0</v>
      </c>
      <c r="D293" s="231"/>
      <c r="E293" s="60"/>
      <c r="F293" s="147">
        <f t="shared" si="390"/>
        <v>0</v>
      </c>
      <c r="G293" s="231"/>
      <c r="H293" s="263"/>
      <c r="I293" s="114">
        <f t="shared" si="391"/>
        <v>0</v>
      </c>
      <c r="J293" s="263"/>
      <c r="K293" s="60"/>
      <c r="L293" s="136">
        <f t="shared" si="392"/>
        <v>0</v>
      </c>
      <c r="M293" s="325"/>
      <c r="N293" s="60"/>
      <c r="O293" s="114">
        <f t="shared" si="393"/>
        <v>0</v>
      </c>
      <c r="P293" s="111"/>
      <c r="R293" s="206"/>
      <c r="S293" s="206"/>
      <c r="T293" s="206"/>
    </row>
    <row r="294" spans="1:20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60"/>
      <c r="F294" s="147">
        <f t="shared" si="390"/>
        <v>0</v>
      </c>
      <c r="G294" s="231"/>
      <c r="H294" s="263"/>
      <c r="I294" s="114">
        <f t="shared" si="391"/>
        <v>0</v>
      </c>
      <c r="J294" s="263"/>
      <c r="K294" s="60"/>
      <c r="L294" s="136">
        <f t="shared" si="392"/>
        <v>0</v>
      </c>
      <c r="M294" s="325"/>
      <c r="N294" s="60"/>
      <c r="O294" s="114">
        <f t="shared" si="393"/>
        <v>0</v>
      </c>
      <c r="P294" s="111"/>
      <c r="R294" s="206"/>
      <c r="S294" s="206"/>
      <c r="T294" s="206"/>
    </row>
    <row r="295" spans="1:20" ht="12.75" hidden="1" thickTop="1" x14ac:dyDescent="0.25">
      <c r="A295" s="146" t="s">
        <v>276</v>
      </c>
      <c r="B295" s="37" t="s">
        <v>277</v>
      </c>
      <c r="C295" s="58">
        <f t="shared" si="368"/>
        <v>0</v>
      </c>
      <c r="D295" s="231"/>
      <c r="E295" s="60"/>
      <c r="F295" s="147">
        <f t="shared" si="390"/>
        <v>0</v>
      </c>
      <c r="G295" s="231"/>
      <c r="H295" s="263"/>
      <c r="I295" s="114">
        <f t="shared" si="391"/>
        <v>0</v>
      </c>
      <c r="J295" s="263"/>
      <c r="K295" s="60"/>
      <c r="L295" s="136">
        <f t="shared" si="392"/>
        <v>0</v>
      </c>
      <c r="M295" s="325"/>
      <c r="N295" s="60"/>
      <c r="O295" s="114">
        <f t="shared" si="393"/>
        <v>0</v>
      </c>
      <c r="P295" s="111"/>
      <c r="R295" s="206"/>
      <c r="S295" s="206"/>
      <c r="T295" s="206"/>
    </row>
    <row r="296" spans="1:20" ht="24.75" hidden="1" thickTop="1" x14ac:dyDescent="0.25">
      <c r="A296" s="156" t="s">
        <v>278</v>
      </c>
      <c r="B296" s="157" t="s">
        <v>279</v>
      </c>
      <c r="C296" s="127">
        <f t="shared" si="368"/>
        <v>0</v>
      </c>
      <c r="D296" s="236"/>
      <c r="E296" s="129"/>
      <c r="F296" s="142">
        <f t="shared" si="390"/>
        <v>0</v>
      </c>
      <c r="G296" s="236"/>
      <c r="H296" s="267"/>
      <c r="I296" s="310">
        <f t="shared" si="391"/>
        <v>0</v>
      </c>
      <c r="J296" s="267"/>
      <c r="K296" s="129"/>
      <c r="L296" s="141">
        <f t="shared" si="392"/>
        <v>0</v>
      </c>
      <c r="M296" s="328"/>
      <c r="N296" s="129"/>
      <c r="O296" s="310">
        <f t="shared" si="393"/>
        <v>0</v>
      </c>
      <c r="P296" s="158"/>
      <c r="R296" s="206"/>
      <c r="S296" s="206"/>
      <c r="T296" s="206"/>
    </row>
    <row r="297" spans="1:20" s="21" customFormat="1" ht="13.5" hidden="1" thickTop="1" thickBot="1" x14ac:dyDescent="0.3">
      <c r="A297" s="182" t="s">
        <v>280</v>
      </c>
      <c r="B297" s="182" t="s">
        <v>281</v>
      </c>
      <c r="C297" s="183">
        <f t="shared" si="368"/>
        <v>0</v>
      </c>
      <c r="D297" s="244"/>
      <c r="E297" s="184"/>
      <c r="F297" s="179">
        <f t="shared" si="390"/>
        <v>0</v>
      </c>
      <c r="G297" s="244"/>
      <c r="H297" s="274"/>
      <c r="I297" s="297">
        <f t="shared" si="391"/>
        <v>0</v>
      </c>
      <c r="J297" s="274"/>
      <c r="K297" s="184"/>
      <c r="L297" s="177">
        <f t="shared" si="392"/>
        <v>0</v>
      </c>
      <c r="M297" s="332"/>
      <c r="N297" s="184"/>
      <c r="O297" s="297">
        <f t="shared" si="393"/>
        <v>0</v>
      </c>
      <c r="P297" s="185"/>
      <c r="R297" s="206"/>
      <c r="S297" s="206"/>
      <c r="T297" s="206"/>
    </row>
    <row r="298" spans="1:20" s="21" customFormat="1" ht="48.75" hidden="1" thickTop="1" x14ac:dyDescent="0.25">
      <c r="A298" s="180" t="s">
        <v>282</v>
      </c>
      <c r="B298" s="162" t="s">
        <v>283</v>
      </c>
      <c r="C298" s="163">
        <f t="shared" si="368"/>
        <v>0</v>
      </c>
      <c r="D298" s="235"/>
      <c r="E298" s="122"/>
      <c r="F298" s="285">
        <f t="shared" si="390"/>
        <v>0</v>
      </c>
      <c r="G298" s="235"/>
      <c r="H298" s="266"/>
      <c r="I298" s="117">
        <f t="shared" si="391"/>
        <v>0</v>
      </c>
      <c r="J298" s="266"/>
      <c r="K298" s="122"/>
      <c r="L298" s="126">
        <f t="shared" si="392"/>
        <v>0</v>
      </c>
      <c r="M298" s="327"/>
      <c r="N298" s="122"/>
      <c r="O298" s="117">
        <f t="shared" si="393"/>
        <v>0</v>
      </c>
      <c r="P298" s="123"/>
      <c r="R298" s="206"/>
      <c r="S298" s="206"/>
      <c r="T298" s="206"/>
    </row>
    <row r="299" spans="1:20" ht="12.75" thickTop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2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2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2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2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2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</sheetData>
  <sheetProtection algorithmName="SHA-512" hashValue="UuB4UQnX3H6bRQpuU2yWB7wWjzJ4NtGxTqLcIhh4U4JDGFWwxjypLnB7oZx4KPgaip0c3n6UgXR4mWFCuk6m7Q==" saltValue="vg7kpwmCmBKVNxT7657v7w==" spinCount="100000" sheet="1" objects="1" scenarios="1" formatCells="0" formatColumns="0" formatRows="0"/>
  <autoFilter ref="A18:P298">
    <filterColumn colId="2">
      <filters blank="1">
        <filter val="1 095"/>
        <filter val="1 100"/>
        <filter val="1 174"/>
        <filter val="1 190"/>
        <filter val="-1 190"/>
        <filter val="1 191"/>
        <filter val="1 260"/>
        <filter val="1 290"/>
        <filter val="1 457"/>
        <filter val="1 471"/>
        <filter val="1 943"/>
        <filter val="10 320"/>
        <filter val="13 986"/>
        <filter val="14 036"/>
        <filter val="140"/>
        <filter val="150"/>
        <filter val="162 292"/>
        <filter val="17 701"/>
        <filter val="180"/>
        <filter val="2 980"/>
        <filter val="21 272"/>
        <filter val="210 166"/>
        <filter val="220"/>
        <filter val="23 562"/>
        <filter val="24 240"/>
        <filter val="24 662"/>
        <filter val="24 842"/>
        <filter val="25 312"/>
        <filter val="3 031"/>
        <filter val="3 715"/>
        <filter val="300"/>
        <filter val="305"/>
        <filter val="31 370"/>
        <filter val="32"/>
        <filter val="35 430"/>
        <filter val="4 650"/>
        <filter val="4 947"/>
        <filter val="45 406"/>
        <filter val="450"/>
        <filter val="47 874"/>
        <filter val="5 832"/>
        <filter val="50"/>
        <filter val="6 194"/>
        <filter val="602 602"/>
        <filter val="64 593"/>
        <filter val="648 008"/>
        <filter val="7 606"/>
        <filter val="700"/>
        <filter val="73"/>
        <filter val="8 786"/>
        <filter val="80"/>
        <filter val="81 184"/>
        <filter val="858 174"/>
        <filter val="875"/>
        <filter val="91 504"/>
        <filter val="949 678"/>
        <filter val="955 629"/>
        <filter val="96"/>
        <filter val="974 520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7:B287"/>
    <mergeCell ref="A288:B288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44.pielikums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26"/>
  <sheetViews>
    <sheetView view="pageLayout" zoomScaleNormal="100" workbookViewId="0">
      <selection activeCell="U5" sqref="U5"/>
    </sheetView>
  </sheetViews>
  <sheetFormatPr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164"/>
      <c r="O1" s="369" t="s">
        <v>805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532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 t="s">
        <v>806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807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323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15" customHeight="1" x14ac:dyDescent="0.25">
      <c r="A7" s="2" t="s">
        <v>4</v>
      </c>
      <c r="B7" s="3"/>
      <c r="C7" s="956" t="s">
        <v>324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25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 t="s">
        <v>537</v>
      </c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 t="s">
        <v>538</v>
      </c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/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 t="s">
        <v>539</v>
      </c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70" t="s">
        <v>13</v>
      </c>
      <c r="D16" s="972" t="s">
        <v>311</v>
      </c>
      <c r="E16" s="974" t="s">
        <v>312</v>
      </c>
      <c r="F16" s="976" t="s">
        <v>14</v>
      </c>
      <c r="G16" s="978" t="s">
        <v>313</v>
      </c>
      <c r="H16" s="979" t="s">
        <v>319</v>
      </c>
      <c r="I16" s="993" t="s">
        <v>308</v>
      </c>
      <c r="J16" s="994" t="s">
        <v>314</v>
      </c>
      <c r="K16" s="994" t="s">
        <v>317</v>
      </c>
      <c r="L16" s="984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  <c r="Q16" s="476"/>
    </row>
    <row r="17" spans="1:17" s="11" customFormat="1" ht="71.25" customHeight="1" thickBot="1" x14ac:dyDescent="0.3">
      <c r="A17" s="964"/>
      <c r="B17" s="966"/>
      <c r="C17" s="971"/>
      <c r="D17" s="973"/>
      <c r="E17" s="975"/>
      <c r="F17" s="977"/>
      <c r="G17" s="978"/>
      <c r="H17" s="979"/>
      <c r="I17" s="993"/>
      <c r="J17" s="995"/>
      <c r="K17" s="995"/>
      <c r="L17" s="985"/>
      <c r="M17" s="987"/>
      <c r="N17" s="975"/>
      <c r="O17" s="981"/>
      <c r="P17" s="983"/>
    </row>
    <row r="18" spans="1:17" s="11" customFormat="1" ht="9.75" customHeight="1" thickTop="1" x14ac:dyDescent="0.25">
      <c r="A18" s="12" t="s">
        <v>17</v>
      </c>
      <c r="B18" s="12">
        <v>2</v>
      </c>
      <c r="C18" s="12">
        <v>3</v>
      </c>
      <c r="D18" s="210">
        <v>4</v>
      </c>
      <c r="E18" s="14">
        <v>5</v>
      </c>
      <c r="F18" s="659">
        <v>6</v>
      </c>
      <c r="G18" s="210">
        <v>7</v>
      </c>
      <c r="H18" s="245">
        <v>8</v>
      </c>
      <c r="I18" s="15">
        <v>9</v>
      </c>
      <c r="J18" s="245">
        <v>10</v>
      </c>
      <c r="K18" s="14">
        <v>11</v>
      </c>
      <c r="L18" s="659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7" s="21" customFormat="1" x14ac:dyDescent="0.25">
      <c r="A19" s="16"/>
      <c r="B19" s="17" t="s">
        <v>18</v>
      </c>
      <c r="C19" s="97"/>
      <c r="D19" s="211"/>
      <c r="E19" s="19"/>
      <c r="F19" s="660"/>
      <c r="G19" s="211"/>
      <c r="H19" s="246"/>
      <c r="I19" s="355"/>
      <c r="J19" s="246"/>
      <c r="K19" s="19"/>
      <c r="L19" s="660"/>
      <c r="M19" s="314"/>
      <c r="N19" s="19"/>
      <c r="O19" s="355"/>
      <c r="P19" s="20"/>
    </row>
    <row r="20" spans="1:17" s="21" customFormat="1" ht="12.75" thickBot="1" x14ac:dyDescent="0.3">
      <c r="A20" s="22"/>
      <c r="B20" s="23" t="s">
        <v>19</v>
      </c>
      <c r="C20" s="480">
        <f>F20+I20+L20+O20</f>
        <v>530315</v>
      </c>
      <c r="D20" s="212">
        <f>SUM(D21,D24,D25,D41,D43)</f>
        <v>510346</v>
      </c>
      <c r="E20" s="25">
        <f t="shared" ref="E20:F20" si="0">SUM(E21,E24,E25,E41,E43)</f>
        <v>0</v>
      </c>
      <c r="F20" s="661">
        <f t="shared" si="0"/>
        <v>510346</v>
      </c>
      <c r="G20" s="212">
        <f>SUM(G21,G24,G43)</f>
        <v>0</v>
      </c>
      <c r="H20" s="247">
        <f t="shared" ref="H20:I20" si="1">SUM(H21,H24,H43)</f>
        <v>0</v>
      </c>
      <c r="I20" s="26">
        <f t="shared" si="1"/>
        <v>0</v>
      </c>
      <c r="J20" s="247">
        <f>SUM(J21,J26,J43)</f>
        <v>19969</v>
      </c>
      <c r="K20" s="25">
        <f t="shared" ref="K20:L20" si="2">SUM(K21,K26,K43)</f>
        <v>0</v>
      </c>
      <c r="L20" s="661">
        <f t="shared" si="2"/>
        <v>19969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</row>
    <row r="21" spans="1:17" ht="12.75" thickTop="1" x14ac:dyDescent="0.25">
      <c r="A21" s="27"/>
      <c r="B21" s="28" t="s">
        <v>20</v>
      </c>
      <c r="C21" s="482">
        <f t="shared" ref="C21:C84" si="4">F21+I21+L21+O21</f>
        <v>1599</v>
      </c>
      <c r="D21" s="213">
        <f>SUM(D22:D23)</f>
        <v>0</v>
      </c>
      <c r="E21" s="30">
        <f t="shared" ref="E21" si="5">SUM(E22:E23)</f>
        <v>0</v>
      </c>
      <c r="F21" s="275">
        <f>SUM(F22:F23)</f>
        <v>0</v>
      </c>
      <c r="G21" s="213">
        <f>SUM(G22:G23)</f>
        <v>0</v>
      </c>
      <c r="H21" s="248">
        <f t="shared" ref="H21:I21" si="6">SUM(H22:H23)</f>
        <v>0</v>
      </c>
      <c r="I21" s="31">
        <f t="shared" si="6"/>
        <v>0</v>
      </c>
      <c r="J21" s="248">
        <f>SUM(J22:J23)</f>
        <v>1599</v>
      </c>
      <c r="K21" s="30">
        <f t="shared" ref="K21:L21" si="7">SUM(K22:K23)</f>
        <v>0</v>
      </c>
      <c r="L21" s="275">
        <f t="shared" si="7"/>
        <v>1599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</row>
    <row r="22" spans="1:17" hidden="1" x14ac:dyDescent="0.25">
      <c r="A22" s="32"/>
      <c r="B22" s="33" t="s">
        <v>21</v>
      </c>
      <c r="C22" s="34">
        <f t="shared" si="4"/>
        <v>0</v>
      </c>
      <c r="D22" s="214"/>
      <c r="E22" s="35"/>
      <c r="F22" s="354">
        <f>D22+E22</f>
        <v>0</v>
      </c>
      <c r="G22" s="214"/>
      <c r="H22" s="249"/>
      <c r="I22" s="356">
        <f>G22+H22</f>
        <v>0</v>
      </c>
      <c r="J22" s="249"/>
      <c r="K22" s="35"/>
      <c r="L22" s="199">
        <f>J22+K22</f>
        <v>0</v>
      </c>
      <c r="M22" s="315"/>
      <c r="N22" s="35"/>
      <c r="O22" s="356">
        <f>M22+N22</f>
        <v>0</v>
      </c>
      <c r="P22" s="36"/>
    </row>
    <row r="23" spans="1:17" x14ac:dyDescent="0.2">
      <c r="A23" s="37"/>
      <c r="B23" s="38" t="s">
        <v>22</v>
      </c>
      <c r="C23" s="563">
        <f t="shared" si="4"/>
        <v>1599</v>
      </c>
      <c r="D23" s="215"/>
      <c r="E23" s="40"/>
      <c r="F23" s="147">
        <f>D23+E23</f>
        <v>0</v>
      </c>
      <c r="G23" s="215"/>
      <c r="H23" s="250"/>
      <c r="I23" s="308">
        <f>G23+H23</f>
        <v>0</v>
      </c>
      <c r="J23" s="250">
        <v>1599</v>
      </c>
      <c r="K23" s="40"/>
      <c r="L23" s="662">
        <f>J23+K23</f>
        <v>1599</v>
      </c>
      <c r="M23" s="367"/>
      <c r="N23" s="40"/>
      <c r="O23" s="308">
        <f>M23+N23</f>
        <v>0</v>
      </c>
      <c r="P23" s="679"/>
    </row>
    <row r="24" spans="1:17" s="21" customFormat="1" ht="35.25" customHeight="1" thickBot="1" x14ac:dyDescent="0.25">
      <c r="A24" s="41">
        <v>19300</v>
      </c>
      <c r="B24" s="41" t="s">
        <v>304</v>
      </c>
      <c r="C24" s="488">
        <f>F24+I24</f>
        <v>510346</v>
      </c>
      <c r="D24" s="216">
        <v>510346</v>
      </c>
      <c r="E24" s="663"/>
      <c r="F24" s="664">
        <f>D24+E24</f>
        <v>510346</v>
      </c>
      <c r="G24" s="216"/>
      <c r="H24" s="251"/>
      <c r="I24" s="357">
        <f>G24+H24</f>
        <v>0</v>
      </c>
      <c r="J24" s="291" t="s">
        <v>23</v>
      </c>
      <c r="K24" s="43" t="s">
        <v>23</v>
      </c>
      <c r="L24" s="665" t="s">
        <v>23</v>
      </c>
      <c r="M24" s="316" t="s">
        <v>23</v>
      </c>
      <c r="N24" s="43" t="s">
        <v>23</v>
      </c>
      <c r="O24" s="44" t="s">
        <v>23</v>
      </c>
      <c r="P24" s="680"/>
      <c r="Q24" s="18"/>
    </row>
    <row r="25" spans="1:17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7"/>
      <c r="F25" s="285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298" t="s">
        <v>23</v>
      </c>
      <c r="M25" s="317" t="s">
        <v>23</v>
      </c>
      <c r="N25" s="48" t="s">
        <v>23</v>
      </c>
      <c r="O25" s="49" t="s">
        <v>23</v>
      </c>
      <c r="P25" s="336"/>
    </row>
    <row r="26" spans="1:17" s="21" customFormat="1" ht="36.75" thickTop="1" x14ac:dyDescent="0.25">
      <c r="A26" s="45">
        <v>21300</v>
      </c>
      <c r="B26" s="45" t="s">
        <v>305</v>
      </c>
      <c r="C26" s="490">
        <f>L26</f>
        <v>18370</v>
      </c>
      <c r="D26" s="218" t="s">
        <v>23</v>
      </c>
      <c r="E26" s="48" t="s">
        <v>23</v>
      </c>
      <c r="F26" s="276" t="s">
        <v>23</v>
      </c>
      <c r="G26" s="218" t="s">
        <v>23</v>
      </c>
      <c r="H26" s="252" t="s">
        <v>23</v>
      </c>
      <c r="I26" s="49" t="s">
        <v>23</v>
      </c>
      <c r="J26" s="106">
        <f>SUM(J27,J31,J33,J36)</f>
        <v>18370</v>
      </c>
      <c r="K26" s="50">
        <f t="shared" ref="K26:L26" si="9">SUM(K27,K31,K33,K36)</f>
        <v>0</v>
      </c>
      <c r="L26" s="285">
        <f t="shared" si="9"/>
        <v>18370</v>
      </c>
      <c r="M26" s="317" t="s">
        <v>23</v>
      </c>
      <c r="N26" s="48" t="s">
        <v>23</v>
      </c>
      <c r="O26" s="49" t="s">
        <v>23</v>
      </c>
      <c r="P26" s="336"/>
    </row>
    <row r="27" spans="1:17" s="21" customFormat="1" ht="24" hidden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8" t="s">
        <v>23</v>
      </c>
      <c r="F27" s="276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26">
        <f t="shared" si="11"/>
        <v>0</v>
      </c>
      <c r="M27" s="317" t="s">
        <v>23</v>
      </c>
      <c r="N27" s="48" t="s">
        <v>23</v>
      </c>
      <c r="O27" s="49" t="s">
        <v>23</v>
      </c>
      <c r="P27" s="336"/>
    </row>
    <row r="28" spans="1:17" hidden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54" t="s">
        <v>23</v>
      </c>
      <c r="F28" s="277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199">
        <f>J28+K28</f>
        <v>0</v>
      </c>
      <c r="M28" s="318" t="s">
        <v>23</v>
      </c>
      <c r="N28" s="54" t="s">
        <v>23</v>
      </c>
      <c r="O28" s="56" t="s">
        <v>23</v>
      </c>
      <c r="P28" s="337"/>
    </row>
    <row r="29" spans="1:17" hidden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59" t="s">
        <v>23</v>
      </c>
      <c r="F29" s="278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200">
        <f>J29+K29</f>
        <v>0</v>
      </c>
      <c r="M29" s="319" t="s">
        <v>23</v>
      </c>
      <c r="N29" s="59" t="s">
        <v>23</v>
      </c>
      <c r="O29" s="61" t="s">
        <v>23</v>
      </c>
      <c r="P29" s="338"/>
    </row>
    <row r="30" spans="1:17" ht="24" hidden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59" t="s">
        <v>23</v>
      </c>
      <c r="F30" s="278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200">
        <f>J30+K30</f>
        <v>0</v>
      </c>
      <c r="M30" s="319" t="s">
        <v>23</v>
      </c>
      <c r="N30" s="59" t="s">
        <v>23</v>
      </c>
      <c r="O30" s="61" t="s">
        <v>23</v>
      </c>
      <c r="P30" s="338"/>
    </row>
    <row r="31" spans="1:17" s="21" customFormat="1" ht="36" hidden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8" t="s">
        <v>23</v>
      </c>
      <c r="F31" s="276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26">
        <f t="shared" si="12"/>
        <v>0</v>
      </c>
      <c r="M31" s="317" t="s">
        <v>23</v>
      </c>
      <c r="N31" s="48" t="s">
        <v>23</v>
      </c>
      <c r="O31" s="49" t="s">
        <v>23</v>
      </c>
      <c r="P31" s="336"/>
    </row>
    <row r="32" spans="1:17" ht="36" hidden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65" t="s">
        <v>23</v>
      </c>
      <c r="F32" s="71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9">
        <f>J32+K32</f>
        <v>0</v>
      </c>
      <c r="M32" s="320" t="s">
        <v>23</v>
      </c>
      <c r="N32" s="65" t="s">
        <v>23</v>
      </c>
      <c r="O32" s="67" t="s">
        <v>23</v>
      </c>
      <c r="P32" s="339"/>
    </row>
    <row r="33" spans="1:16" s="21" customFormat="1" x14ac:dyDescent="0.25">
      <c r="A33" s="51">
        <v>21380</v>
      </c>
      <c r="B33" s="45" t="s">
        <v>31</v>
      </c>
      <c r="C33" s="490">
        <f t="shared" si="10"/>
        <v>1690</v>
      </c>
      <c r="D33" s="218" t="s">
        <v>23</v>
      </c>
      <c r="E33" s="48" t="s">
        <v>23</v>
      </c>
      <c r="F33" s="276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1690</v>
      </c>
      <c r="K33" s="50">
        <f t="shared" ref="K33:L33" si="13">SUM(K34:K35)</f>
        <v>0</v>
      </c>
      <c r="L33" s="285">
        <f t="shared" si="13"/>
        <v>1690</v>
      </c>
      <c r="M33" s="317" t="s">
        <v>23</v>
      </c>
      <c r="N33" s="48" t="s">
        <v>23</v>
      </c>
      <c r="O33" s="49" t="s">
        <v>23</v>
      </c>
      <c r="P33" s="336"/>
    </row>
    <row r="34" spans="1:16" x14ac:dyDescent="0.25">
      <c r="A34" s="33">
        <v>21381</v>
      </c>
      <c r="B34" s="52" t="s">
        <v>306</v>
      </c>
      <c r="C34" s="527">
        <f t="shared" si="10"/>
        <v>1690</v>
      </c>
      <c r="D34" s="219" t="s">
        <v>23</v>
      </c>
      <c r="E34" s="54" t="s">
        <v>23</v>
      </c>
      <c r="F34" s="277" t="s">
        <v>23</v>
      </c>
      <c r="G34" s="219" t="s">
        <v>23</v>
      </c>
      <c r="H34" s="253" t="s">
        <v>23</v>
      </c>
      <c r="I34" s="56" t="s">
        <v>23</v>
      </c>
      <c r="J34" s="262">
        <v>1690</v>
      </c>
      <c r="K34" s="55"/>
      <c r="L34" s="354">
        <f>J34+K34</f>
        <v>1690</v>
      </c>
      <c r="M34" s="318" t="s">
        <v>23</v>
      </c>
      <c r="N34" s="54" t="s">
        <v>23</v>
      </c>
      <c r="O34" s="56" t="s">
        <v>23</v>
      </c>
      <c r="P34" s="337"/>
    </row>
    <row r="35" spans="1:16" ht="24" hidden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59" t="s">
        <v>23</v>
      </c>
      <c r="F35" s="278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200">
        <f>J35+K35</f>
        <v>0</v>
      </c>
      <c r="M35" s="319" t="s">
        <v>23</v>
      </c>
      <c r="N35" s="59" t="s">
        <v>23</v>
      </c>
      <c r="O35" s="61" t="s">
        <v>23</v>
      </c>
      <c r="P35" s="338"/>
    </row>
    <row r="36" spans="1:16" s="21" customFormat="1" ht="25.5" customHeight="1" x14ac:dyDescent="0.25">
      <c r="A36" s="51">
        <v>21390</v>
      </c>
      <c r="B36" s="45" t="s">
        <v>307</v>
      </c>
      <c r="C36" s="490">
        <f t="shared" si="10"/>
        <v>16680</v>
      </c>
      <c r="D36" s="218" t="s">
        <v>23</v>
      </c>
      <c r="E36" s="48" t="s">
        <v>23</v>
      </c>
      <c r="F36" s="276" t="s">
        <v>23</v>
      </c>
      <c r="G36" s="218" t="s">
        <v>23</v>
      </c>
      <c r="H36" s="252" t="s">
        <v>23</v>
      </c>
      <c r="I36" s="49" t="s">
        <v>23</v>
      </c>
      <c r="J36" s="106">
        <f>SUM(J37:J40)</f>
        <v>16680</v>
      </c>
      <c r="K36" s="50">
        <f t="shared" ref="K36:L36" si="14">SUM(K37:K40)</f>
        <v>0</v>
      </c>
      <c r="L36" s="285">
        <f t="shared" si="14"/>
        <v>16680</v>
      </c>
      <c r="M36" s="317" t="s">
        <v>23</v>
      </c>
      <c r="N36" s="48" t="s">
        <v>23</v>
      </c>
      <c r="O36" s="49" t="s">
        <v>23</v>
      </c>
      <c r="P36" s="336"/>
    </row>
    <row r="37" spans="1:16" ht="24" hidden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54" t="s">
        <v>23</v>
      </c>
      <c r="F37" s="277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199">
        <f>J37+K37</f>
        <v>0</v>
      </c>
      <c r="M37" s="318" t="s">
        <v>23</v>
      </c>
      <c r="N37" s="54" t="s">
        <v>23</v>
      </c>
      <c r="O37" s="56" t="s">
        <v>23</v>
      </c>
      <c r="P37" s="337"/>
    </row>
    <row r="38" spans="1:16" x14ac:dyDescent="0.25">
      <c r="A38" s="38">
        <v>21393</v>
      </c>
      <c r="B38" s="57" t="s">
        <v>34</v>
      </c>
      <c r="C38" s="486">
        <f t="shared" si="10"/>
        <v>16680</v>
      </c>
      <c r="D38" s="220" t="s">
        <v>23</v>
      </c>
      <c r="E38" s="59" t="s">
        <v>23</v>
      </c>
      <c r="F38" s="278" t="s">
        <v>23</v>
      </c>
      <c r="G38" s="220" t="s">
        <v>23</v>
      </c>
      <c r="H38" s="254" t="s">
        <v>23</v>
      </c>
      <c r="I38" s="61" t="s">
        <v>23</v>
      </c>
      <c r="J38" s="263">
        <v>16680</v>
      </c>
      <c r="K38" s="60"/>
      <c r="L38" s="662">
        <f>J38+K38</f>
        <v>16680</v>
      </c>
      <c r="M38" s="319" t="s">
        <v>23</v>
      </c>
      <c r="N38" s="59" t="s">
        <v>23</v>
      </c>
      <c r="O38" s="61" t="s">
        <v>23</v>
      </c>
      <c r="P38" s="338"/>
    </row>
    <row r="39" spans="1:16" hidden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59" t="s">
        <v>23</v>
      </c>
      <c r="F39" s="278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200">
        <f>J39+K39</f>
        <v>0</v>
      </c>
      <c r="M39" s="319" t="s">
        <v>23</v>
      </c>
      <c r="N39" s="59" t="s">
        <v>23</v>
      </c>
      <c r="O39" s="61" t="s">
        <v>23</v>
      </c>
      <c r="P39" s="338"/>
    </row>
    <row r="40" spans="1:16" ht="24" hidden="1" x14ac:dyDescent="0.25">
      <c r="A40" s="190">
        <v>21399</v>
      </c>
      <c r="B40" s="165" t="s">
        <v>36</v>
      </c>
      <c r="C40" s="166">
        <f t="shared" si="10"/>
        <v>0</v>
      </c>
      <c r="D40" s="222" t="s">
        <v>23</v>
      </c>
      <c r="E40" s="76" t="s">
        <v>23</v>
      </c>
      <c r="F40" s="279" t="s">
        <v>23</v>
      </c>
      <c r="G40" s="222" t="s">
        <v>23</v>
      </c>
      <c r="H40" s="256" t="s">
        <v>23</v>
      </c>
      <c r="I40" s="192" t="s">
        <v>23</v>
      </c>
      <c r="J40" s="292"/>
      <c r="K40" s="191"/>
      <c r="L40" s="360">
        <f>J40+K40</f>
        <v>0</v>
      </c>
      <c r="M40" s="321" t="s">
        <v>23</v>
      </c>
      <c r="N40" s="76" t="s">
        <v>23</v>
      </c>
      <c r="O40" s="192" t="s">
        <v>23</v>
      </c>
      <c r="P40" s="340"/>
    </row>
    <row r="41" spans="1:16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170">
        <f t="shared" ref="E41:F41" si="15">SUM(E42)</f>
        <v>0</v>
      </c>
      <c r="F41" s="280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299" t="s">
        <v>23</v>
      </c>
      <c r="M41" s="322" t="s">
        <v>23</v>
      </c>
      <c r="N41" s="80" t="s">
        <v>23</v>
      </c>
      <c r="O41" s="189" t="s">
        <v>23</v>
      </c>
      <c r="P41" s="341"/>
    </row>
    <row r="42" spans="1:16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195"/>
      <c r="F42" s="290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300" t="s">
        <v>23</v>
      </c>
      <c r="M42" s="321" t="s">
        <v>23</v>
      </c>
      <c r="N42" s="76" t="s">
        <v>23</v>
      </c>
      <c r="O42" s="192" t="s">
        <v>23</v>
      </c>
      <c r="P42" s="340"/>
    </row>
    <row r="43" spans="1:16" s="21" customFormat="1" ht="24" hidden="1" x14ac:dyDescent="0.25">
      <c r="A43" s="51">
        <v>21490</v>
      </c>
      <c r="B43" s="45" t="s">
        <v>38</v>
      </c>
      <c r="C43" s="68">
        <f>F43+I43+L43</f>
        <v>0</v>
      </c>
      <c r="D43" s="74">
        <f>D44</f>
        <v>0</v>
      </c>
      <c r="E43" s="75">
        <f t="shared" ref="E43:L43" si="16">E44</f>
        <v>0</v>
      </c>
      <c r="F43" s="281">
        <f t="shared" si="16"/>
        <v>0</v>
      </c>
      <c r="G43" s="74">
        <f t="shared" si="16"/>
        <v>0</v>
      </c>
      <c r="H43" s="204">
        <f t="shared" si="16"/>
        <v>0</v>
      </c>
      <c r="I43" s="293">
        <f t="shared" si="16"/>
        <v>0</v>
      </c>
      <c r="J43" s="204">
        <f t="shared" si="16"/>
        <v>0</v>
      </c>
      <c r="K43" s="75">
        <f t="shared" si="16"/>
        <v>0</v>
      </c>
      <c r="L43" s="203">
        <f t="shared" si="16"/>
        <v>0</v>
      </c>
      <c r="M43" s="317" t="s">
        <v>23</v>
      </c>
      <c r="N43" s="48" t="s">
        <v>23</v>
      </c>
      <c r="O43" s="49" t="s">
        <v>23</v>
      </c>
      <c r="P43" s="336"/>
    </row>
    <row r="44" spans="1:16" s="21" customFormat="1" ht="24" hidden="1" x14ac:dyDescent="0.25">
      <c r="A44" s="38">
        <v>21499</v>
      </c>
      <c r="B44" s="57" t="s">
        <v>39</v>
      </c>
      <c r="C44" s="208">
        <f>F44+I44+L44</f>
        <v>0</v>
      </c>
      <c r="D44" s="301"/>
      <c r="E44" s="70"/>
      <c r="F44" s="145">
        <f>D44+E44</f>
        <v>0</v>
      </c>
      <c r="G44" s="301"/>
      <c r="H44" s="302"/>
      <c r="I44" s="358">
        <f>G44+H44</f>
        <v>0</v>
      </c>
      <c r="J44" s="302"/>
      <c r="K44" s="70"/>
      <c r="L44" s="359">
        <f>J44+K44</f>
        <v>0</v>
      </c>
      <c r="M44" s="320" t="s">
        <v>23</v>
      </c>
      <c r="N44" s="65" t="s">
        <v>23</v>
      </c>
      <c r="O44" s="67" t="s">
        <v>23</v>
      </c>
      <c r="P44" s="339"/>
    </row>
    <row r="45" spans="1:16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8" t="s">
        <v>23</v>
      </c>
      <c r="F45" s="276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298" t="s">
        <v>23</v>
      </c>
      <c r="M45" s="68">
        <f>SUM(M46:M47)</f>
        <v>0</v>
      </c>
      <c r="N45" s="75">
        <f t="shared" ref="N45:O45" si="17">SUM(N46:N47)</f>
        <v>0</v>
      </c>
      <c r="O45" s="293">
        <f t="shared" si="17"/>
        <v>0</v>
      </c>
      <c r="P45" s="342"/>
    </row>
    <row r="46" spans="1:16" ht="24" hidden="1" x14ac:dyDescent="0.25">
      <c r="A46" s="77">
        <v>23410</v>
      </c>
      <c r="B46" s="78" t="s">
        <v>41</v>
      </c>
      <c r="C46" s="82">
        <f t="shared" ref="C46:C47" si="18">O46</f>
        <v>0</v>
      </c>
      <c r="D46" s="224" t="s">
        <v>23</v>
      </c>
      <c r="E46" s="80" t="s">
        <v>23</v>
      </c>
      <c r="F46" s="282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299" t="s">
        <v>23</v>
      </c>
      <c r="M46" s="323"/>
      <c r="N46" s="303"/>
      <c r="O46" s="171">
        <f>M46+N46</f>
        <v>0</v>
      </c>
      <c r="P46" s="81"/>
    </row>
    <row r="47" spans="1:16" ht="24" hidden="1" x14ac:dyDescent="0.25">
      <c r="A47" s="77">
        <v>23510</v>
      </c>
      <c r="B47" s="78" t="s">
        <v>42</v>
      </c>
      <c r="C47" s="82">
        <f t="shared" si="18"/>
        <v>0</v>
      </c>
      <c r="D47" s="224" t="s">
        <v>23</v>
      </c>
      <c r="E47" s="80" t="s">
        <v>23</v>
      </c>
      <c r="F47" s="282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299" t="s">
        <v>23</v>
      </c>
      <c r="M47" s="323"/>
      <c r="N47" s="303"/>
      <c r="O47" s="171">
        <f>M47+N47</f>
        <v>0</v>
      </c>
      <c r="P47" s="81"/>
    </row>
    <row r="48" spans="1:16" x14ac:dyDescent="0.25">
      <c r="A48" s="83"/>
      <c r="B48" s="78"/>
      <c r="C48" s="525"/>
      <c r="D48" s="361"/>
      <c r="E48" s="601"/>
      <c r="F48" s="282"/>
      <c r="G48" s="361"/>
      <c r="H48" s="364"/>
      <c r="I48" s="308"/>
      <c r="J48" s="366"/>
      <c r="K48" s="303"/>
      <c r="L48" s="280"/>
      <c r="M48" s="323"/>
      <c r="N48" s="303"/>
      <c r="O48" s="171"/>
      <c r="P48" s="81"/>
    </row>
    <row r="49" spans="1:16" s="21" customFormat="1" x14ac:dyDescent="0.25">
      <c r="A49" s="85"/>
      <c r="B49" s="86" t="s">
        <v>43</v>
      </c>
      <c r="C49" s="514"/>
      <c r="D49" s="362"/>
      <c r="E49" s="363"/>
      <c r="F49" s="667"/>
      <c r="G49" s="362"/>
      <c r="H49" s="365"/>
      <c r="I49" s="172"/>
      <c r="J49" s="365"/>
      <c r="K49" s="363"/>
      <c r="L49" s="667"/>
      <c r="M49" s="368"/>
      <c r="N49" s="363"/>
      <c r="O49" s="172"/>
      <c r="P49" s="343"/>
    </row>
    <row r="50" spans="1:16" s="21" customFormat="1" ht="12.75" thickBot="1" x14ac:dyDescent="0.3">
      <c r="A50" s="88"/>
      <c r="B50" s="22" t="s">
        <v>44</v>
      </c>
      <c r="C50" s="516">
        <f t="shared" si="4"/>
        <v>530315</v>
      </c>
      <c r="D50" s="225">
        <f>SUM(D51,D283)</f>
        <v>510346</v>
      </c>
      <c r="E50" s="90">
        <f t="shared" ref="E50:F50" si="19">SUM(E51,E283)</f>
        <v>0</v>
      </c>
      <c r="F50" s="283">
        <f t="shared" si="19"/>
        <v>510346</v>
      </c>
      <c r="G50" s="225">
        <f>SUM(G51,G283)</f>
        <v>0</v>
      </c>
      <c r="H50" s="258">
        <f t="shared" ref="H50:I50" si="20">SUM(H51,H283)</f>
        <v>0</v>
      </c>
      <c r="I50" s="91">
        <f t="shared" si="20"/>
        <v>0</v>
      </c>
      <c r="J50" s="258">
        <f>SUM(J51,J283)</f>
        <v>19969</v>
      </c>
      <c r="K50" s="90">
        <f t="shared" ref="K50:L50" si="21">SUM(K51,K283)</f>
        <v>0</v>
      </c>
      <c r="L50" s="283">
        <f t="shared" si="21"/>
        <v>19969</v>
      </c>
      <c r="M50" s="89">
        <f>SUM(M51,M283)</f>
        <v>0</v>
      </c>
      <c r="N50" s="90">
        <f t="shared" ref="N50:O50" si="22">SUM(N51,N283)</f>
        <v>0</v>
      </c>
      <c r="O50" s="91">
        <f t="shared" si="22"/>
        <v>0</v>
      </c>
      <c r="P50" s="344"/>
    </row>
    <row r="51" spans="1:16" s="21" customFormat="1" ht="36.75" thickTop="1" x14ac:dyDescent="0.25">
      <c r="A51" s="92"/>
      <c r="B51" s="93" t="s">
        <v>45</v>
      </c>
      <c r="C51" s="518">
        <f t="shared" si="4"/>
        <v>530315</v>
      </c>
      <c r="D51" s="226">
        <f>SUM(D52,D194)</f>
        <v>510346</v>
      </c>
      <c r="E51" s="95">
        <f t="shared" ref="E51:F51" si="23">SUM(E52,E194)</f>
        <v>0</v>
      </c>
      <c r="F51" s="668">
        <f t="shared" si="23"/>
        <v>510346</v>
      </c>
      <c r="G51" s="226">
        <f>SUM(G52,G194)</f>
        <v>0</v>
      </c>
      <c r="H51" s="259">
        <f t="shared" ref="H51:I51" si="24">SUM(H52,H194)</f>
        <v>0</v>
      </c>
      <c r="I51" s="96">
        <f t="shared" si="24"/>
        <v>0</v>
      </c>
      <c r="J51" s="259">
        <f>SUM(J52,J194)</f>
        <v>19969</v>
      </c>
      <c r="K51" s="95">
        <f t="shared" ref="K51:L51" si="25">SUM(K52,K194)</f>
        <v>0</v>
      </c>
      <c r="L51" s="668">
        <f t="shared" si="25"/>
        <v>19969</v>
      </c>
      <c r="M51" s="94">
        <f>SUM(M52,M194)</f>
        <v>0</v>
      </c>
      <c r="N51" s="95">
        <f t="shared" ref="N51:O51" si="26">SUM(N52,N194)</f>
        <v>0</v>
      </c>
      <c r="O51" s="96">
        <f t="shared" si="26"/>
        <v>0</v>
      </c>
      <c r="P51" s="345"/>
    </row>
    <row r="52" spans="1:16" s="21" customFormat="1" ht="24" x14ac:dyDescent="0.25">
      <c r="A52" s="97"/>
      <c r="B52" s="16" t="s">
        <v>46</v>
      </c>
      <c r="C52" s="520">
        <f t="shared" si="4"/>
        <v>530315</v>
      </c>
      <c r="D52" s="227">
        <f>SUM(D53,D75,D173,D187)</f>
        <v>510346</v>
      </c>
      <c r="E52" s="99">
        <f t="shared" ref="E52:F52" si="27">SUM(E53,E75,E173,E187)</f>
        <v>0</v>
      </c>
      <c r="F52" s="586">
        <f t="shared" si="27"/>
        <v>510346</v>
      </c>
      <c r="G52" s="227">
        <f>SUM(G53,G75,G173,G187)</f>
        <v>0</v>
      </c>
      <c r="H52" s="260">
        <f t="shared" ref="H52:I52" si="28">SUM(H53,H75,H173,H187)</f>
        <v>0</v>
      </c>
      <c r="I52" s="100">
        <f t="shared" si="28"/>
        <v>0</v>
      </c>
      <c r="J52" s="260">
        <f>SUM(J53,J75,J173,J187)</f>
        <v>19969</v>
      </c>
      <c r="K52" s="99">
        <f t="shared" ref="K52:L52" si="29">SUM(K53,K75,K173,K187)</f>
        <v>0</v>
      </c>
      <c r="L52" s="586">
        <f t="shared" si="29"/>
        <v>19969</v>
      </c>
      <c r="M52" s="98">
        <f>SUM(M53,M75,M173,M187)</f>
        <v>0</v>
      </c>
      <c r="N52" s="99">
        <f t="shared" ref="N52:O52" si="30">SUM(N53,N75,N173,N187)</f>
        <v>0</v>
      </c>
      <c r="O52" s="100">
        <f t="shared" si="30"/>
        <v>0</v>
      </c>
      <c r="P52" s="346"/>
    </row>
    <row r="53" spans="1:16" s="21" customFormat="1" x14ac:dyDescent="0.25">
      <c r="A53" s="101">
        <v>1000</v>
      </c>
      <c r="B53" s="101" t="s">
        <v>47</v>
      </c>
      <c r="C53" s="522">
        <f t="shared" si="4"/>
        <v>84699</v>
      </c>
      <c r="D53" s="228">
        <f>SUM(D54,D67)</f>
        <v>83129</v>
      </c>
      <c r="E53" s="103">
        <f t="shared" ref="E53:F53" si="31">SUM(E54,E67)</f>
        <v>-3759</v>
      </c>
      <c r="F53" s="284">
        <f t="shared" si="31"/>
        <v>79370</v>
      </c>
      <c r="G53" s="228">
        <f>SUM(G54,G67)</f>
        <v>0</v>
      </c>
      <c r="H53" s="261">
        <f t="shared" ref="H53:I53" si="32">SUM(H54,H67)</f>
        <v>0</v>
      </c>
      <c r="I53" s="104">
        <f t="shared" si="32"/>
        <v>0</v>
      </c>
      <c r="J53" s="261">
        <f>SUM(J54,J67)</f>
        <v>5329</v>
      </c>
      <c r="K53" s="103">
        <f t="shared" ref="K53:L53" si="33">SUM(K54,K67)</f>
        <v>0</v>
      </c>
      <c r="L53" s="284">
        <f t="shared" si="33"/>
        <v>5329</v>
      </c>
      <c r="M53" s="102">
        <f>SUM(M54,M67)</f>
        <v>0</v>
      </c>
      <c r="N53" s="103">
        <f t="shared" ref="N53:O53" si="34">SUM(N54,N67)</f>
        <v>0</v>
      </c>
      <c r="O53" s="104">
        <f t="shared" si="34"/>
        <v>0</v>
      </c>
      <c r="P53" s="347"/>
    </row>
    <row r="54" spans="1:16" x14ac:dyDescent="0.25">
      <c r="A54" s="45">
        <v>1100</v>
      </c>
      <c r="B54" s="105" t="s">
        <v>48</v>
      </c>
      <c r="C54" s="490">
        <f t="shared" si="4"/>
        <v>80647</v>
      </c>
      <c r="D54" s="229">
        <f>SUM(D55,D58,D66)</f>
        <v>79154</v>
      </c>
      <c r="E54" s="50">
        <f t="shared" ref="E54:F54" si="35">SUM(E55,E58,E66)</f>
        <v>-3580</v>
      </c>
      <c r="F54" s="285">
        <f t="shared" si="35"/>
        <v>75574</v>
      </c>
      <c r="G54" s="229">
        <f>SUM(G55,G58,G66)</f>
        <v>0</v>
      </c>
      <c r="H54" s="106">
        <f t="shared" ref="H54:I54" si="36">SUM(H55,H58,H66)</f>
        <v>0</v>
      </c>
      <c r="I54" s="117">
        <f t="shared" si="36"/>
        <v>0</v>
      </c>
      <c r="J54" s="106">
        <f>SUM(J55,J58,J66)</f>
        <v>5073</v>
      </c>
      <c r="K54" s="50">
        <f t="shared" ref="K54:L54" si="37">SUM(K55,K58,K66)</f>
        <v>0</v>
      </c>
      <c r="L54" s="285">
        <f t="shared" si="37"/>
        <v>5073</v>
      </c>
      <c r="M54" s="130">
        <f>SUM(M55,M58,M66)</f>
        <v>0</v>
      </c>
      <c r="N54" s="131">
        <f t="shared" ref="N54:O54" si="38">SUM(N55,N58,N66)</f>
        <v>0</v>
      </c>
      <c r="O54" s="294">
        <f t="shared" si="38"/>
        <v>0</v>
      </c>
      <c r="P54" s="348"/>
    </row>
    <row r="55" spans="1:16" hidden="1" x14ac:dyDescent="0.25">
      <c r="A55" s="107">
        <v>1110</v>
      </c>
      <c r="B55" s="78" t="s">
        <v>49</v>
      </c>
      <c r="C55" s="84">
        <f t="shared" si="4"/>
        <v>0</v>
      </c>
      <c r="D55" s="132">
        <f>SUM(D56:D57)</f>
        <v>0</v>
      </c>
      <c r="E55" s="108">
        <f t="shared" ref="E55:F55" si="39">SUM(E56:E57)</f>
        <v>0</v>
      </c>
      <c r="F55" s="286">
        <f t="shared" si="39"/>
        <v>0</v>
      </c>
      <c r="G55" s="132">
        <f>SUM(G56:G57)</f>
        <v>0</v>
      </c>
      <c r="H55" s="207">
        <f t="shared" ref="H55:I55" si="40">SUM(H56:H57)</f>
        <v>0</v>
      </c>
      <c r="I55" s="109">
        <f t="shared" si="40"/>
        <v>0</v>
      </c>
      <c r="J55" s="207">
        <f>SUM(J56:J57)</f>
        <v>0</v>
      </c>
      <c r="K55" s="108">
        <f t="shared" ref="K55:L55" si="41">SUM(K56:K57)</f>
        <v>0</v>
      </c>
      <c r="L55" s="137">
        <f t="shared" si="41"/>
        <v>0</v>
      </c>
      <c r="M55" s="84">
        <f>SUM(M56:M57)</f>
        <v>0</v>
      </c>
      <c r="N55" s="108">
        <f t="shared" ref="N55:O55" si="42">SUM(N56:N57)</f>
        <v>0</v>
      </c>
      <c r="O55" s="109">
        <f t="shared" si="42"/>
        <v>0</v>
      </c>
      <c r="P55" s="116"/>
    </row>
    <row r="56" spans="1:16" hidden="1" x14ac:dyDescent="0.25">
      <c r="A56" s="33">
        <v>1111</v>
      </c>
      <c r="B56" s="52" t="s">
        <v>50</v>
      </c>
      <c r="C56" s="53">
        <f t="shared" si="4"/>
        <v>0</v>
      </c>
      <c r="D56" s="230"/>
      <c r="E56" s="55"/>
      <c r="F56" s="287">
        <f t="shared" ref="F56:F57" si="43">D56+E56</f>
        <v>0</v>
      </c>
      <c r="G56" s="230"/>
      <c r="H56" s="262"/>
      <c r="I56" s="120">
        <f t="shared" ref="I56:I57" si="44">G56+H56</f>
        <v>0</v>
      </c>
      <c r="J56" s="262"/>
      <c r="K56" s="55"/>
      <c r="L56" s="140">
        <f t="shared" ref="L56:L57" si="45">J56+K56</f>
        <v>0</v>
      </c>
      <c r="M56" s="324"/>
      <c r="N56" s="55"/>
      <c r="O56" s="120">
        <f>M56+N56</f>
        <v>0</v>
      </c>
      <c r="P56" s="110"/>
    </row>
    <row r="57" spans="1:16" ht="24" hidden="1" customHeight="1" x14ac:dyDescent="0.25">
      <c r="A57" s="38">
        <v>1119</v>
      </c>
      <c r="B57" s="57" t="s">
        <v>51</v>
      </c>
      <c r="C57" s="58">
        <f t="shared" si="4"/>
        <v>0</v>
      </c>
      <c r="D57" s="231"/>
      <c r="E57" s="60"/>
      <c r="F57" s="147">
        <f t="shared" si="43"/>
        <v>0</v>
      </c>
      <c r="G57" s="231"/>
      <c r="H57" s="263"/>
      <c r="I57" s="114">
        <f t="shared" si="44"/>
        <v>0</v>
      </c>
      <c r="J57" s="263"/>
      <c r="K57" s="60"/>
      <c r="L57" s="136">
        <f t="shared" si="45"/>
        <v>0</v>
      </c>
      <c r="M57" s="325"/>
      <c r="N57" s="60"/>
      <c r="O57" s="114">
        <f>M57+N57</f>
        <v>0</v>
      </c>
      <c r="P57" s="111"/>
    </row>
    <row r="58" spans="1:16" hidden="1" x14ac:dyDescent="0.25">
      <c r="A58" s="112">
        <v>1140</v>
      </c>
      <c r="B58" s="57" t="s">
        <v>295</v>
      </c>
      <c r="C58" s="58">
        <f t="shared" si="4"/>
        <v>0</v>
      </c>
      <c r="D58" s="232">
        <f>SUM(D59:D65)</f>
        <v>0</v>
      </c>
      <c r="E58" s="113">
        <f t="shared" ref="E58:F58" si="46">SUM(E59:E65)</f>
        <v>0</v>
      </c>
      <c r="F58" s="147">
        <f t="shared" si="46"/>
        <v>0</v>
      </c>
      <c r="G58" s="232">
        <f>SUM(G59:G65)</f>
        <v>0</v>
      </c>
      <c r="H58" s="121">
        <f t="shared" ref="H58:I58" si="47">SUM(H59:H65)</f>
        <v>0</v>
      </c>
      <c r="I58" s="114">
        <f t="shared" si="47"/>
        <v>0</v>
      </c>
      <c r="J58" s="121">
        <f>SUM(J59:J65)</f>
        <v>0</v>
      </c>
      <c r="K58" s="113">
        <f t="shared" ref="K58:L58" si="48">SUM(K59:K65)</f>
        <v>0</v>
      </c>
      <c r="L58" s="136">
        <f t="shared" si="48"/>
        <v>0</v>
      </c>
      <c r="M58" s="58">
        <f>SUM(M59:M65)</f>
        <v>0</v>
      </c>
      <c r="N58" s="113">
        <f t="shared" ref="N58:O58" si="49">SUM(N59:N65)</f>
        <v>0</v>
      </c>
      <c r="O58" s="114">
        <f t="shared" si="49"/>
        <v>0</v>
      </c>
      <c r="P58" s="111"/>
    </row>
    <row r="59" spans="1:16" hidden="1" x14ac:dyDescent="0.25">
      <c r="A59" s="38">
        <v>1141</v>
      </c>
      <c r="B59" s="57" t="s">
        <v>52</v>
      </c>
      <c r="C59" s="58">
        <f t="shared" si="4"/>
        <v>0</v>
      </c>
      <c r="D59" s="231"/>
      <c r="E59" s="60"/>
      <c r="F59" s="147">
        <f t="shared" ref="F59:F66" si="50">D59+E59</f>
        <v>0</v>
      </c>
      <c r="G59" s="231"/>
      <c r="H59" s="263"/>
      <c r="I59" s="114">
        <f t="shared" ref="I59:I66" si="51">G59+H59</f>
        <v>0</v>
      </c>
      <c r="J59" s="263"/>
      <c r="K59" s="60"/>
      <c r="L59" s="136">
        <f t="shared" ref="L59:L66" si="52">J59+K59</f>
        <v>0</v>
      </c>
      <c r="M59" s="325"/>
      <c r="N59" s="60"/>
      <c r="O59" s="114">
        <f t="shared" ref="O59:O66" si="53">M59+N59</f>
        <v>0</v>
      </c>
      <c r="P59" s="111"/>
    </row>
    <row r="60" spans="1:16" ht="24.75" hidden="1" customHeight="1" x14ac:dyDescent="0.25">
      <c r="A60" s="38">
        <v>1142</v>
      </c>
      <c r="B60" s="57" t="s">
        <v>53</v>
      </c>
      <c r="C60" s="58">
        <f t="shared" si="4"/>
        <v>0</v>
      </c>
      <c r="D60" s="231"/>
      <c r="E60" s="60"/>
      <c r="F60" s="147">
        <f t="shared" si="50"/>
        <v>0</v>
      </c>
      <c r="G60" s="231"/>
      <c r="H60" s="263"/>
      <c r="I60" s="114">
        <f t="shared" si="51"/>
        <v>0</v>
      </c>
      <c r="J60" s="263"/>
      <c r="K60" s="60"/>
      <c r="L60" s="136">
        <f>J60+K60</f>
        <v>0</v>
      </c>
      <c r="M60" s="325"/>
      <c r="N60" s="60"/>
      <c r="O60" s="114">
        <f t="shared" si="53"/>
        <v>0</v>
      </c>
      <c r="P60" s="111"/>
    </row>
    <row r="61" spans="1:16" ht="24" hidden="1" x14ac:dyDescent="0.25">
      <c r="A61" s="38">
        <v>1145</v>
      </c>
      <c r="B61" s="57" t="s">
        <v>54</v>
      </c>
      <c r="C61" s="58">
        <f t="shared" si="4"/>
        <v>0</v>
      </c>
      <c r="D61" s="231"/>
      <c r="E61" s="60"/>
      <c r="F61" s="147">
        <f t="shared" si="50"/>
        <v>0</v>
      </c>
      <c r="G61" s="231"/>
      <c r="H61" s="263"/>
      <c r="I61" s="114">
        <f t="shared" si="51"/>
        <v>0</v>
      </c>
      <c r="J61" s="263"/>
      <c r="K61" s="60"/>
      <c r="L61" s="136">
        <f t="shared" si="52"/>
        <v>0</v>
      </c>
      <c r="M61" s="325"/>
      <c r="N61" s="60"/>
      <c r="O61" s="114">
        <f>M61+N61</f>
        <v>0</v>
      </c>
      <c r="P61" s="111"/>
    </row>
    <row r="62" spans="1:16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/>
      <c r="E62" s="60"/>
      <c r="F62" s="147">
        <f t="shared" si="50"/>
        <v>0</v>
      </c>
      <c r="G62" s="231"/>
      <c r="H62" s="263"/>
      <c r="I62" s="114">
        <f t="shared" si="51"/>
        <v>0</v>
      </c>
      <c r="J62" s="263"/>
      <c r="K62" s="60"/>
      <c r="L62" s="136">
        <f t="shared" si="52"/>
        <v>0</v>
      </c>
      <c r="M62" s="325"/>
      <c r="N62" s="60"/>
      <c r="O62" s="114">
        <f t="shared" si="53"/>
        <v>0</v>
      </c>
      <c r="P62" s="111"/>
    </row>
    <row r="63" spans="1:16" hidden="1" x14ac:dyDescent="0.25">
      <c r="A63" s="38">
        <v>1147</v>
      </c>
      <c r="B63" s="57" t="s">
        <v>56</v>
      </c>
      <c r="C63" s="58">
        <f t="shared" si="4"/>
        <v>0</v>
      </c>
      <c r="D63" s="231"/>
      <c r="E63" s="60"/>
      <c r="F63" s="147">
        <f t="shared" si="50"/>
        <v>0</v>
      </c>
      <c r="G63" s="231"/>
      <c r="H63" s="263"/>
      <c r="I63" s="114">
        <f t="shared" si="51"/>
        <v>0</v>
      </c>
      <c r="J63" s="263"/>
      <c r="K63" s="60"/>
      <c r="L63" s="136">
        <f t="shared" si="52"/>
        <v>0</v>
      </c>
      <c r="M63" s="325"/>
      <c r="N63" s="60"/>
      <c r="O63" s="114">
        <f t="shared" si="53"/>
        <v>0</v>
      </c>
      <c r="P63" s="111"/>
    </row>
    <row r="64" spans="1:16" hidden="1" x14ac:dyDescent="0.25">
      <c r="A64" s="38">
        <v>1148</v>
      </c>
      <c r="B64" s="57" t="s">
        <v>57</v>
      </c>
      <c r="C64" s="58">
        <f t="shared" si="4"/>
        <v>0</v>
      </c>
      <c r="D64" s="231"/>
      <c r="E64" s="60"/>
      <c r="F64" s="147">
        <f t="shared" si="50"/>
        <v>0</v>
      </c>
      <c r="G64" s="231"/>
      <c r="H64" s="263"/>
      <c r="I64" s="114">
        <f t="shared" si="51"/>
        <v>0</v>
      </c>
      <c r="J64" s="263"/>
      <c r="K64" s="60"/>
      <c r="L64" s="136">
        <f t="shared" si="52"/>
        <v>0</v>
      </c>
      <c r="M64" s="325"/>
      <c r="N64" s="60"/>
      <c r="O64" s="114">
        <f t="shared" si="53"/>
        <v>0</v>
      </c>
      <c r="P64" s="111"/>
    </row>
    <row r="65" spans="1:16" ht="24" hidden="1" customHeight="1" x14ac:dyDescent="0.25">
      <c r="A65" s="38">
        <v>1149</v>
      </c>
      <c r="B65" s="57" t="s">
        <v>58</v>
      </c>
      <c r="C65" s="58">
        <f>F65+I65+L65+O65</f>
        <v>0</v>
      </c>
      <c r="D65" s="231"/>
      <c r="E65" s="60"/>
      <c r="F65" s="147">
        <f t="shared" si="50"/>
        <v>0</v>
      </c>
      <c r="G65" s="231"/>
      <c r="H65" s="263"/>
      <c r="I65" s="114">
        <f t="shared" si="51"/>
        <v>0</v>
      </c>
      <c r="J65" s="263"/>
      <c r="K65" s="60"/>
      <c r="L65" s="136">
        <f t="shared" si="52"/>
        <v>0</v>
      </c>
      <c r="M65" s="325"/>
      <c r="N65" s="60"/>
      <c r="O65" s="114">
        <f t="shared" si="53"/>
        <v>0</v>
      </c>
      <c r="P65" s="111"/>
    </row>
    <row r="66" spans="1:16" ht="36" x14ac:dyDescent="0.25">
      <c r="A66" s="107">
        <v>1150</v>
      </c>
      <c r="B66" s="78" t="s">
        <v>59</v>
      </c>
      <c r="C66" s="525">
        <f>F66+I66+L66+O66</f>
        <v>80647</v>
      </c>
      <c r="D66" s="233">
        <v>79154</v>
      </c>
      <c r="E66" s="115">
        <v>-3580</v>
      </c>
      <c r="F66" s="286">
        <f t="shared" si="50"/>
        <v>75574</v>
      </c>
      <c r="G66" s="233"/>
      <c r="H66" s="264"/>
      <c r="I66" s="109">
        <f t="shared" si="51"/>
        <v>0</v>
      </c>
      <c r="J66" s="264">
        <v>5073</v>
      </c>
      <c r="K66" s="115"/>
      <c r="L66" s="286">
        <f t="shared" si="52"/>
        <v>5073</v>
      </c>
      <c r="M66" s="326"/>
      <c r="N66" s="115"/>
      <c r="O66" s="109">
        <f t="shared" si="53"/>
        <v>0</v>
      </c>
      <c r="P66" s="370" t="s">
        <v>808</v>
      </c>
    </row>
    <row r="67" spans="1:16" ht="24" x14ac:dyDescent="0.25">
      <c r="A67" s="45">
        <v>1200</v>
      </c>
      <c r="B67" s="105" t="s">
        <v>296</v>
      </c>
      <c r="C67" s="490">
        <f t="shared" si="4"/>
        <v>4052</v>
      </c>
      <c r="D67" s="229">
        <f>SUM(D68:D69)</f>
        <v>3975</v>
      </c>
      <c r="E67" s="50">
        <f t="shared" ref="E67:F67" si="54">SUM(E68:E69)</f>
        <v>-179</v>
      </c>
      <c r="F67" s="285">
        <f t="shared" si="54"/>
        <v>3796</v>
      </c>
      <c r="G67" s="229">
        <f>SUM(G68:G69)</f>
        <v>0</v>
      </c>
      <c r="H67" s="106">
        <f t="shared" ref="H67:I67" si="55">SUM(H68:H69)</f>
        <v>0</v>
      </c>
      <c r="I67" s="117">
        <f t="shared" si="55"/>
        <v>0</v>
      </c>
      <c r="J67" s="106">
        <f>SUM(J68:J69)</f>
        <v>256</v>
      </c>
      <c r="K67" s="50">
        <f t="shared" ref="K67:L67" si="56">SUM(K68:K69)</f>
        <v>0</v>
      </c>
      <c r="L67" s="285">
        <f t="shared" si="56"/>
        <v>256</v>
      </c>
      <c r="M67" s="46">
        <f>SUM(M68:M69)</f>
        <v>0</v>
      </c>
      <c r="N67" s="50">
        <f t="shared" ref="N67:O67" si="57">SUM(N68:N69)</f>
        <v>0</v>
      </c>
      <c r="O67" s="117">
        <f t="shared" si="57"/>
        <v>0</v>
      </c>
      <c r="P67" s="123"/>
    </row>
    <row r="68" spans="1:16" ht="24" x14ac:dyDescent="0.25">
      <c r="A68" s="565">
        <v>1210</v>
      </c>
      <c r="B68" s="52" t="s">
        <v>60</v>
      </c>
      <c r="C68" s="527">
        <f t="shared" si="4"/>
        <v>4052</v>
      </c>
      <c r="D68" s="230">
        <v>3975</v>
      </c>
      <c r="E68" s="55">
        <v>-179</v>
      </c>
      <c r="F68" s="287">
        <f>D68+E68</f>
        <v>3796</v>
      </c>
      <c r="G68" s="230"/>
      <c r="H68" s="262"/>
      <c r="I68" s="120">
        <f>G68+H68</f>
        <v>0</v>
      </c>
      <c r="J68" s="262">
        <v>256</v>
      </c>
      <c r="K68" s="55"/>
      <c r="L68" s="287">
        <f>J68+K68</f>
        <v>256</v>
      </c>
      <c r="M68" s="324"/>
      <c r="N68" s="55"/>
      <c r="O68" s="120">
        <f>M68+N68</f>
        <v>0</v>
      </c>
      <c r="P68" s="370" t="s">
        <v>808</v>
      </c>
    </row>
    <row r="69" spans="1:16" ht="24" hidden="1" x14ac:dyDescent="0.25">
      <c r="A69" s="112">
        <v>1220</v>
      </c>
      <c r="B69" s="57" t="s">
        <v>61</v>
      </c>
      <c r="C69" s="58">
        <f t="shared" si="4"/>
        <v>0</v>
      </c>
      <c r="D69" s="232">
        <f>SUM(D70:D74)</f>
        <v>0</v>
      </c>
      <c r="E69" s="113">
        <f t="shared" ref="E69:F69" si="58">SUM(E70:E74)</f>
        <v>0</v>
      </c>
      <c r="F69" s="147">
        <f t="shared" si="58"/>
        <v>0</v>
      </c>
      <c r="G69" s="232">
        <f>SUM(G70:G74)</f>
        <v>0</v>
      </c>
      <c r="H69" s="121">
        <f t="shared" ref="H69:I69" si="59">SUM(H70:H74)</f>
        <v>0</v>
      </c>
      <c r="I69" s="114">
        <f t="shared" si="59"/>
        <v>0</v>
      </c>
      <c r="J69" s="121">
        <f>SUM(J70:J74)</f>
        <v>0</v>
      </c>
      <c r="K69" s="113">
        <f t="shared" ref="K69:L69" si="60">SUM(K70:K74)</f>
        <v>0</v>
      </c>
      <c r="L69" s="136">
        <f t="shared" si="60"/>
        <v>0</v>
      </c>
      <c r="M69" s="58">
        <f>SUM(M70:M74)</f>
        <v>0</v>
      </c>
      <c r="N69" s="113">
        <f t="shared" ref="N69:O69" si="61">SUM(N70:N74)</f>
        <v>0</v>
      </c>
      <c r="O69" s="114">
        <f t="shared" si="61"/>
        <v>0</v>
      </c>
      <c r="P69" s="372"/>
    </row>
    <row r="70" spans="1:16" ht="48" hidden="1" x14ac:dyDescent="0.25">
      <c r="A70" s="38">
        <v>1221</v>
      </c>
      <c r="B70" s="57" t="s">
        <v>297</v>
      </c>
      <c r="C70" s="58">
        <f t="shared" si="4"/>
        <v>0</v>
      </c>
      <c r="D70" s="231"/>
      <c r="E70" s="60"/>
      <c r="F70" s="147">
        <f t="shared" ref="F70:F74" si="62">D70+E70</f>
        <v>0</v>
      </c>
      <c r="G70" s="231"/>
      <c r="H70" s="263"/>
      <c r="I70" s="114">
        <f t="shared" ref="I70:I74" si="63">G70+H70</f>
        <v>0</v>
      </c>
      <c r="J70" s="263"/>
      <c r="K70" s="60"/>
      <c r="L70" s="136">
        <f t="shared" ref="L70:L74" si="64">J70+K70</f>
        <v>0</v>
      </c>
      <c r="M70" s="325"/>
      <c r="N70" s="60"/>
      <c r="O70" s="114">
        <f t="shared" ref="O70:O74" si="65">M70+N70</f>
        <v>0</v>
      </c>
      <c r="P70" s="372"/>
    </row>
    <row r="71" spans="1:16" hidden="1" x14ac:dyDescent="0.25">
      <c r="A71" s="38">
        <v>1223</v>
      </c>
      <c r="B71" s="57" t="s">
        <v>62</v>
      </c>
      <c r="C71" s="58">
        <f t="shared" si="4"/>
        <v>0</v>
      </c>
      <c r="D71" s="231"/>
      <c r="E71" s="60"/>
      <c r="F71" s="147">
        <f t="shared" si="62"/>
        <v>0</v>
      </c>
      <c r="G71" s="231"/>
      <c r="H71" s="263"/>
      <c r="I71" s="114">
        <f t="shared" si="63"/>
        <v>0</v>
      </c>
      <c r="J71" s="263"/>
      <c r="K71" s="60"/>
      <c r="L71" s="136">
        <f t="shared" si="64"/>
        <v>0</v>
      </c>
      <c r="M71" s="325"/>
      <c r="N71" s="60"/>
      <c r="O71" s="114">
        <f t="shared" si="65"/>
        <v>0</v>
      </c>
      <c r="P71" s="372"/>
    </row>
    <row r="72" spans="1:16" hidden="1" x14ac:dyDescent="0.25">
      <c r="A72" s="38">
        <v>1225</v>
      </c>
      <c r="B72" s="57" t="s">
        <v>63</v>
      </c>
      <c r="C72" s="58">
        <f t="shared" si="4"/>
        <v>0</v>
      </c>
      <c r="D72" s="231"/>
      <c r="E72" s="60"/>
      <c r="F72" s="147">
        <f t="shared" si="62"/>
        <v>0</v>
      </c>
      <c r="G72" s="231"/>
      <c r="H72" s="263"/>
      <c r="I72" s="114">
        <f t="shared" si="63"/>
        <v>0</v>
      </c>
      <c r="J72" s="263"/>
      <c r="K72" s="60"/>
      <c r="L72" s="136">
        <f t="shared" si="64"/>
        <v>0</v>
      </c>
      <c r="M72" s="325"/>
      <c r="N72" s="60"/>
      <c r="O72" s="114">
        <f t="shared" si="65"/>
        <v>0</v>
      </c>
      <c r="P72" s="372"/>
    </row>
    <row r="73" spans="1:16" ht="36" hidden="1" x14ac:dyDescent="0.25">
      <c r="A73" s="38">
        <v>1227</v>
      </c>
      <c r="B73" s="57" t="s">
        <v>64</v>
      </c>
      <c r="C73" s="58">
        <f t="shared" si="4"/>
        <v>0</v>
      </c>
      <c r="D73" s="231"/>
      <c r="E73" s="60"/>
      <c r="F73" s="147">
        <f t="shared" si="62"/>
        <v>0</v>
      </c>
      <c r="G73" s="231"/>
      <c r="H73" s="263"/>
      <c r="I73" s="114">
        <f t="shared" si="63"/>
        <v>0</v>
      </c>
      <c r="J73" s="263"/>
      <c r="K73" s="60"/>
      <c r="L73" s="136">
        <f t="shared" si="64"/>
        <v>0</v>
      </c>
      <c r="M73" s="325"/>
      <c r="N73" s="60"/>
      <c r="O73" s="114">
        <f t="shared" si="65"/>
        <v>0</v>
      </c>
      <c r="P73" s="372"/>
    </row>
    <row r="74" spans="1:16" ht="48" hidden="1" x14ac:dyDescent="0.25">
      <c r="A74" s="38">
        <v>1228</v>
      </c>
      <c r="B74" s="57" t="s">
        <v>298</v>
      </c>
      <c r="C74" s="58">
        <f t="shared" si="4"/>
        <v>0</v>
      </c>
      <c r="D74" s="231"/>
      <c r="E74" s="60"/>
      <c r="F74" s="147">
        <f t="shared" si="62"/>
        <v>0</v>
      </c>
      <c r="G74" s="231"/>
      <c r="H74" s="263"/>
      <c r="I74" s="114">
        <f t="shared" si="63"/>
        <v>0</v>
      </c>
      <c r="J74" s="263"/>
      <c r="K74" s="60"/>
      <c r="L74" s="136">
        <f t="shared" si="64"/>
        <v>0</v>
      </c>
      <c r="M74" s="325"/>
      <c r="N74" s="60"/>
      <c r="O74" s="114">
        <f t="shared" si="65"/>
        <v>0</v>
      </c>
      <c r="P74" s="372"/>
    </row>
    <row r="75" spans="1:16" x14ac:dyDescent="0.25">
      <c r="A75" s="101">
        <v>2000</v>
      </c>
      <c r="B75" s="101" t="s">
        <v>65</v>
      </c>
      <c r="C75" s="522">
        <f t="shared" si="4"/>
        <v>445616</v>
      </c>
      <c r="D75" s="228">
        <f>SUM(D76,D83,D130,D164,D165,D172)</f>
        <v>427217</v>
      </c>
      <c r="E75" s="103">
        <f t="shared" ref="E75:F75" si="66">SUM(E76,E83,E130,E164,E165,E172)</f>
        <v>3759</v>
      </c>
      <c r="F75" s="284">
        <f t="shared" si="66"/>
        <v>430976</v>
      </c>
      <c r="G75" s="228">
        <f>SUM(G76,G83,G130,G164,G165,G172)</f>
        <v>0</v>
      </c>
      <c r="H75" s="261">
        <f t="shared" ref="H75:I75" si="67">SUM(H76,H83,H130,H164,H165,H172)</f>
        <v>0</v>
      </c>
      <c r="I75" s="104">
        <f t="shared" si="67"/>
        <v>0</v>
      </c>
      <c r="J75" s="261">
        <f>SUM(J76,J83,J130,J164,J165,J172)</f>
        <v>14640</v>
      </c>
      <c r="K75" s="103">
        <f t="shared" ref="K75:L75" si="68">SUM(K76,K83,K130,K164,K165,K172)</f>
        <v>0</v>
      </c>
      <c r="L75" s="284">
        <f t="shared" si="68"/>
        <v>14640</v>
      </c>
      <c r="M75" s="102">
        <f>SUM(M76,M83,M130,M164,M165,M172)</f>
        <v>0</v>
      </c>
      <c r="N75" s="103">
        <f t="shared" ref="N75:O75" si="69">SUM(N76,N83,N130,N164,N165,N172)</f>
        <v>0</v>
      </c>
      <c r="O75" s="104">
        <f t="shared" si="69"/>
        <v>0</v>
      </c>
      <c r="P75" s="582"/>
    </row>
    <row r="76" spans="1:16" ht="24" x14ac:dyDescent="0.25">
      <c r="A76" s="45">
        <v>2100</v>
      </c>
      <c r="B76" s="105" t="s">
        <v>66</v>
      </c>
      <c r="C76" s="490">
        <f t="shared" si="4"/>
        <v>1570</v>
      </c>
      <c r="D76" s="229">
        <f>SUM(D77,D80)</f>
        <v>1570</v>
      </c>
      <c r="E76" s="50">
        <f t="shared" ref="E76:F76" si="70">SUM(E77,E80)</f>
        <v>0</v>
      </c>
      <c r="F76" s="285">
        <f t="shared" si="70"/>
        <v>1570</v>
      </c>
      <c r="G76" s="229">
        <f>SUM(G77,G80)</f>
        <v>0</v>
      </c>
      <c r="H76" s="106">
        <f t="shared" ref="H76:I76" si="71">SUM(H77,H80)</f>
        <v>0</v>
      </c>
      <c r="I76" s="117">
        <f t="shared" si="71"/>
        <v>0</v>
      </c>
      <c r="J76" s="106">
        <f>SUM(J77,J80)</f>
        <v>0</v>
      </c>
      <c r="K76" s="50">
        <f t="shared" ref="K76:L76" si="72">SUM(K77,K80)</f>
        <v>0</v>
      </c>
      <c r="L76" s="285">
        <f t="shared" si="72"/>
        <v>0</v>
      </c>
      <c r="M76" s="46">
        <f>SUM(M77,M80)</f>
        <v>0</v>
      </c>
      <c r="N76" s="50">
        <f t="shared" ref="N76:O76" si="73">SUM(N77,N80)</f>
        <v>0</v>
      </c>
      <c r="O76" s="117">
        <f t="shared" si="73"/>
        <v>0</v>
      </c>
      <c r="P76" s="581"/>
    </row>
    <row r="77" spans="1:16" ht="24" hidden="1" x14ac:dyDescent="0.25">
      <c r="A77" s="565">
        <v>2110</v>
      </c>
      <c r="B77" s="52" t="s">
        <v>67</v>
      </c>
      <c r="C77" s="53">
        <f t="shared" si="4"/>
        <v>0</v>
      </c>
      <c r="D77" s="234">
        <f>SUM(D78:D79)</f>
        <v>0</v>
      </c>
      <c r="E77" s="119">
        <f t="shared" ref="E77:F77" si="74">SUM(E78:E79)</f>
        <v>0</v>
      </c>
      <c r="F77" s="287">
        <f t="shared" si="74"/>
        <v>0</v>
      </c>
      <c r="G77" s="234">
        <f>SUM(G78:G79)</f>
        <v>0</v>
      </c>
      <c r="H77" s="265">
        <f t="shared" ref="H77:I77" si="75">SUM(H78:H79)</f>
        <v>0</v>
      </c>
      <c r="I77" s="120">
        <f t="shared" si="75"/>
        <v>0</v>
      </c>
      <c r="J77" s="265">
        <f>SUM(J78:J79)</f>
        <v>0</v>
      </c>
      <c r="K77" s="119">
        <f t="shared" ref="K77:L77" si="76">SUM(K78:K79)</f>
        <v>0</v>
      </c>
      <c r="L77" s="140">
        <f t="shared" si="76"/>
        <v>0</v>
      </c>
      <c r="M77" s="53">
        <f>SUM(M78:M79)</f>
        <v>0</v>
      </c>
      <c r="N77" s="119">
        <f t="shared" ref="N77:O77" si="77">SUM(N78:N79)</f>
        <v>0</v>
      </c>
      <c r="O77" s="120">
        <f t="shared" si="77"/>
        <v>0</v>
      </c>
      <c r="P77" s="583"/>
    </row>
    <row r="78" spans="1:16" hidden="1" x14ac:dyDescent="0.25">
      <c r="A78" s="38">
        <v>2111</v>
      </c>
      <c r="B78" s="57" t="s">
        <v>68</v>
      </c>
      <c r="C78" s="58">
        <f t="shared" si="4"/>
        <v>0</v>
      </c>
      <c r="D78" s="231"/>
      <c r="E78" s="60"/>
      <c r="F78" s="147">
        <f t="shared" ref="F78:F79" si="78">D78+E78</f>
        <v>0</v>
      </c>
      <c r="G78" s="231"/>
      <c r="H78" s="263"/>
      <c r="I78" s="114">
        <f t="shared" ref="I78:I79" si="79">G78+H78</f>
        <v>0</v>
      </c>
      <c r="J78" s="263"/>
      <c r="K78" s="60"/>
      <c r="L78" s="136">
        <f t="shared" ref="L78:L79" si="80">J78+K78</f>
        <v>0</v>
      </c>
      <c r="M78" s="325"/>
      <c r="N78" s="60"/>
      <c r="O78" s="114">
        <f t="shared" ref="O78:O79" si="81">M78+N78</f>
        <v>0</v>
      </c>
      <c r="P78" s="372"/>
    </row>
    <row r="79" spans="1:16" ht="24" hidden="1" x14ac:dyDescent="0.25">
      <c r="A79" s="38">
        <v>2112</v>
      </c>
      <c r="B79" s="57" t="s">
        <v>69</v>
      </c>
      <c r="C79" s="58">
        <f t="shared" si="4"/>
        <v>0</v>
      </c>
      <c r="D79" s="231"/>
      <c r="E79" s="60"/>
      <c r="F79" s="147">
        <f t="shared" si="78"/>
        <v>0</v>
      </c>
      <c r="G79" s="231"/>
      <c r="H79" s="263"/>
      <c r="I79" s="114">
        <f t="shared" si="79"/>
        <v>0</v>
      </c>
      <c r="J79" s="263"/>
      <c r="K79" s="60"/>
      <c r="L79" s="136">
        <f t="shared" si="80"/>
        <v>0</v>
      </c>
      <c r="M79" s="325"/>
      <c r="N79" s="60"/>
      <c r="O79" s="114">
        <f t="shared" si="81"/>
        <v>0</v>
      </c>
      <c r="P79" s="372"/>
    </row>
    <row r="80" spans="1:16" ht="24" x14ac:dyDescent="0.25">
      <c r="A80" s="112">
        <v>2120</v>
      </c>
      <c r="B80" s="57" t="s">
        <v>70</v>
      </c>
      <c r="C80" s="486">
        <f t="shared" si="4"/>
        <v>1570</v>
      </c>
      <c r="D80" s="232">
        <f>SUM(D81:D82)</f>
        <v>1570</v>
      </c>
      <c r="E80" s="113">
        <f t="shared" ref="E80:F80" si="82">SUM(E81:E82)</f>
        <v>0</v>
      </c>
      <c r="F80" s="147">
        <f t="shared" si="82"/>
        <v>1570</v>
      </c>
      <c r="G80" s="232">
        <f>SUM(G81:G82)</f>
        <v>0</v>
      </c>
      <c r="H80" s="121">
        <f t="shared" ref="H80:I80" si="83">SUM(H81:H82)</f>
        <v>0</v>
      </c>
      <c r="I80" s="114">
        <f t="shared" si="83"/>
        <v>0</v>
      </c>
      <c r="J80" s="121">
        <f>SUM(J81:J82)</f>
        <v>0</v>
      </c>
      <c r="K80" s="113">
        <f t="shared" ref="K80:L80" si="84">SUM(K81:K82)</f>
        <v>0</v>
      </c>
      <c r="L80" s="147">
        <f t="shared" si="84"/>
        <v>0</v>
      </c>
      <c r="M80" s="58">
        <f>SUM(M81:M82)</f>
        <v>0</v>
      </c>
      <c r="N80" s="113">
        <f t="shared" ref="N80:O80" si="85">SUM(N81:N82)</f>
        <v>0</v>
      </c>
      <c r="O80" s="114">
        <f t="shared" si="85"/>
        <v>0</v>
      </c>
      <c r="P80" s="372"/>
    </row>
    <row r="81" spans="1:16" x14ac:dyDescent="0.25">
      <c r="A81" s="38">
        <v>2121</v>
      </c>
      <c r="B81" s="57" t="s">
        <v>68</v>
      </c>
      <c r="C81" s="486">
        <f t="shared" si="4"/>
        <v>1570</v>
      </c>
      <c r="D81" s="231">
        <v>1570</v>
      </c>
      <c r="E81" s="60"/>
      <c r="F81" s="147">
        <f t="shared" ref="F81:F82" si="86">D81+E81</f>
        <v>1570</v>
      </c>
      <c r="G81" s="231"/>
      <c r="H81" s="263"/>
      <c r="I81" s="114">
        <f t="shared" ref="I81:I82" si="87">G81+H81</f>
        <v>0</v>
      </c>
      <c r="J81" s="263"/>
      <c r="K81" s="60"/>
      <c r="L81" s="147">
        <f t="shared" ref="L81:L82" si="88">J81+K81</f>
        <v>0</v>
      </c>
      <c r="M81" s="325"/>
      <c r="N81" s="60"/>
      <c r="O81" s="114">
        <f t="shared" ref="O81:O82" si="89">M81+N81</f>
        <v>0</v>
      </c>
      <c r="P81" s="370"/>
    </row>
    <row r="82" spans="1:16" ht="24" hidden="1" x14ac:dyDescent="0.25">
      <c r="A82" s="38">
        <v>2122</v>
      </c>
      <c r="B82" s="57" t="s">
        <v>69</v>
      </c>
      <c r="C82" s="58">
        <f t="shared" si="4"/>
        <v>0</v>
      </c>
      <c r="D82" s="231"/>
      <c r="E82" s="60"/>
      <c r="F82" s="147">
        <f t="shared" si="86"/>
        <v>0</v>
      </c>
      <c r="G82" s="231"/>
      <c r="H82" s="263"/>
      <c r="I82" s="114">
        <f t="shared" si="87"/>
        <v>0</v>
      </c>
      <c r="J82" s="263"/>
      <c r="K82" s="60"/>
      <c r="L82" s="136">
        <f t="shared" si="88"/>
        <v>0</v>
      </c>
      <c r="M82" s="325"/>
      <c r="N82" s="60"/>
      <c r="O82" s="114">
        <f t="shared" si="89"/>
        <v>0</v>
      </c>
      <c r="P82" s="372"/>
    </row>
    <row r="83" spans="1:16" x14ac:dyDescent="0.25">
      <c r="A83" s="45">
        <v>2200</v>
      </c>
      <c r="B83" s="105" t="s">
        <v>71</v>
      </c>
      <c r="C83" s="490">
        <f t="shared" si="4"/>
        <v>361279</v>
      </c>
      <c r="D83" s="229">
        <f>SUM(D84,D89,D95,D103,D112,D116,D122,D128)</f>
        <v>348144</v>
      </c>
      <c r="E83" s="50">
        <f t="shared" ref="E83:F83" si="90">SUM(E84,E89,E95,E103,E112,E116,E122,E128)</f>
        <v>3715</v>
      </c>
      <c r="F83" s="285">
        <f t="shared" si="90"/>
        <v>351859</v>
      </c>
      <c r="G83" s="229">
        <f>SUM(G84,G89,G95,G103,G112,G116,G122,G128)</f>
        <v>0</v>
      </c>
      <c r="H83" s="106">
        <f t="shared" ref="H83:I83" si="91">SUM(H84,H89,H95,H103,H112,H116,H122,H128)</f>
        <v>0</v>
      </c>
      <c r="I83" s="117">
        <f t="shared" si="91"/>
        <v>0</v>
      </c>
      <c r="J83" s="106">
        <f>SUM(J84,J89,J95,J103,J112,J116,J122,J128)</f>
        <v>9420</v>
      </c>
      <c r="K83" s="50">
        <f t="shared" ref="K83:L83" si="92">SUM(K84,K89,K95,K103,K112,K116,K122,K128)</f>
        <v>0</v>
      </c>
      <c r="L83" s="285">
        <f t="shared" si="92"/>
        <v>9420</v>
      </c>
      <c r="M83" s="166">
        <f>SUM(M84,M89,M95,M103,M112,M116,M122,M128)</f>
        <v>0</v>
      </c>
      <c r="N83" s="167">
        <f t="shared" ref="N83:O83" si="93">SUM(N84,N89,N95,N103,N112,N116,N122,N128)</f>
        <v>0</v>
      </c>
      <c r="O83" s="168">
        <f t="shared" si="93"/>
        <v>0</v>
      </c>
      <c r="P83" s="584"/>
    </row>
    <row r="84" spans="1:16" ht="24" hidden="1" x14ac:dyDescent="0.25">
      <c r="A84" s="107">
        <v>2210</v>
      </c>
      <c r="B84" s="78" t="s">
        <v>72</v>
      </c>
      <c r="C84" s="84">
        <f t="shared" si="4"/>
        <v>0</v>
      </c>
      <c r="D84" s="132">
        <f>SUM(D85:D88)</f>
        <v>0</v>
      </c>
      <c r="E84" s="108">
        <f t="shared" ref="E84:F84" si="94">SUM(E85:E88)</f>
        <v>0</v>
      </c>
      <c r="F84" s="286">
        <f t="shared" si="94"/>
        <v>0</v>
      </c>
      <c r="G84" s="132">
        <f>SUM(G85:G88)</f>
        <v>0</v>
      </c>
      <c r="H84" s="207">
        <f t="shared" ref="H84:I84" si="95">SUM(H85:H88)</f>
        <v>0</v>
      </c>
      <c r="I84" s="109">
        <f t="shared" si="95"/>
        <v>0</v>
      </c>
      <c r="J84" s="207">
        <f>SUM(J85:J88)</f>
        <v>0</v>
      </c>
      <c r="K84" s="108">
        <f t="shared" ref="K84:L84" si="96">SUM(K85:K88)</f>
        <v>0</v>
      </c>
      <c r="L84" s="137">
        <f t="shared" si="96"/>
        <v>0</v>
      </c>
      <c r="M84" s="84">
        <f>SUM(M85:M88)</f>
        <v>0</v>
      </c>
      <c r="N84" s="108">
        <f t="shared" ref="N84:O84" si="97">SUM(N85:N88)</f>
        <v>0</v>
      </c>
      <c r="O84" s="109">
        <f t="shared" si="97"/>
        <v>0</v>
      </c>
      <c r="P84" s="370"/>
    </row>
    <row r="85" spans="1:16" ht="24" hidden="1" x14ac:dyDescent="0.25">
      <c r="A85" s="33">
        <v>2211</v>
      </c>
      <c r="B85" s="52" t="s">
        <v>73</v>
      </c>
      <c r="C85" s="53">
        <f t="shared" ref="C85:C148" si="98">F85+I85+L85+O85</f>
        <v>0</v>
      </c>
      <c r="D85" s="230"/>
      <c r="E85" s="55"/>
      <c r="F85" s="287">
        <f t="shared" ref="F85:F88" si="99">D85+E85</f>
        <v>0</v>
      </c>
      <c r="G85" s="230"/>
      <c r="H85" s="262"/>
      <c r="I85" s="120">
        <f t="shared" ref="I85:I88" si="100">G85+H85</f>
        <v>0</v>
      </c>
      <c r="J85" s="262"/>
      <c r="K85" s="55"/>
      <c r="L85" s="140">
        <f t="shared" ref="L85:L88" si="101">J85+K85</f>
        <v>0</v>
      </c>
      <c r="M85" s="324"/>
      <c r="N85" s="55"/>
      <c r="O85" s="120">
        <f t="shared" ref="O85:O88" si="102">M85+N85</f>
        <v>0</v>
      </c>
      <c r="P85" s="583"/>
    </row>
    <row r="86" spans="1:16" ht="36" hidden="1" x14ac:dyDescent="0.25">
      <c r="A86" s="38">
        <v>2212</v>
      </c>
      <c r="B86" s="57" t="s">
        <v>74</v>
      </c>
      <c r="C86" s="58">
        <f t="shared" si="98"/>
        <v>0</v>
      </c>
      <c r="D86" s="231"/>
      <c r="E86" s="60"/>
      <c r="F86" s="147">
        <f t="shared" si="99"/>
        <v>0</v>
      </c>
      <c r="G86" s="231"/>
      <c r="H86" s="263"/>
      <c r="I86" s="114">
        <f t="shared" si="100"/>
        <v>0</v>
      </c>
      <c r="J86" s="263"/>
      <c r="K86" s="60"/>
      <c r="L86" s="136">
        <f t="shared" si="101"/>
        <v>0</v>
      </c>
      <c r="M86" s="325"/>
      <c r="N86" s="60"/>
      <c r="O86" s="114">
        <f t="shared" si="102"/>
        <v>0</v>
      </c>
      <c r="P86" s="372"/>
    </row>
    <row r="87" spans="1:16" ht="24" hidden="1" x14ac:dyDescent="0.25">
      <c r="A87" s="38">
        <v>2214</v>
      </c>
      <c r="B87" s="57" t="s">
        <v>75</v>
      </c>
      <c r="C87" s="58">
        <f t="shared" si="98"/>
        <v>0</v>
      </c>
      <c r="D87" s="231"/>
      <c r="E87" s="60"/>
      <c r="F87" s="147">
        <f t="shared" si="99"/>
        <v>0</v>
      </c>
      <c r="G87" s="231"/>
      <c r="H87" s="263"/>
      <c r="I87" s="114">
        <f t="shared" si="100"/>
        <v>0</v>
      </c>
      <c r="J87" s="263"/>
      <c r="K87" s="60"/>
      <c r="L87" s="136">
        <f t="shared" si="101"/>
        <v>0</v>
      </c>
      <c r="M87" s="325"/>
      <c r="N87" s="60"/>
      <c r="O87" s="114">
        <f t="shared" si="102"/>
        <v>0</v>
      </c>
      <c r="P87" s="372"/>
    </row>
    <row r="88" spans="1:16" hidden="1" x14ac:dyDescent="0.25">
      <c r="A88" s="38">
        <v>2219</v>
      </c>
      <c r="B88" s="57" t="s">
        <v>76</v>
      </c>
      <c r="C88" s="58">
        <f t="shared" si="98"/>
        <v>0</v>
      </c>
      <c r="D88" s="231"/>
      <c r="E88" s="60"/>
      <c r="F88" s="147">
        <f t="shared" si="99"/>
        <v>0</v>
      </c>
      <c r="G88" s="231"/>
      <c r="H88" s="263"/>
      <c r="I88" s="114">
        <f t="shared" si="100"/>
        <v>0</v>
      </c>
      <c r="J88" s="263"/>
      <c r="K88" s="60"/>
      <c r="L88" s="136">
        <f t="shared" si="101"/>
        <v>0</v>
      </c>
      <c r="M88" s="325"/>
      <c r="N88" s="60"/>
      <c r="O88" s="114">
        <f t="shared" si="102"/>
        <v>0</v>
      </c>
      <c r="P88" s="372"/>
    </row>
    <row r="89" spans="1:16" ht="24" x14ac:dyDescent="0.25">
      <c r="A89" s="112">
        <v>2220</v>
      </c>
      <c r="B89" s="57" t="s">
        <v>77</v>
      </c>
      <c r="C89" s="486">
        <f t="shared" si="98"/>
        <v>200</v>
      </c>
      <c r="D89" s="232">
        <f>SUM(D90:D94)</f>
        <v>200</v>
      </c>
      <c r="E89" s="113">
        <f t="shared" ref="E89:F89" si="103">SUM(E90:E94)</f>
        <v>0</v>
      </c>
      <c r="F89" s="147">
        <f t="shared" si="103"/>
        <v>200</v>
      </c>
      <c r="G89" s="232">
        <f>SUM(G90:G94)</f>
        <v>0</v>
      </c>
      <c r="H89" s="121">
        <f t="shared" ref="H89:I89" si="104">SUM(H90:H94)</f>
        <v>0</v>
      </c>
      <c r="I89" s="114">
        <f t="shared" si="104"/>
        <v>0</v>
      </c>
      <c r="J89" s="121">
        <f>SUM(J90:J94)</f>
        <v>0</v>
      </c>
      <c r="K89" s="113">
        <f t="shared" ref="K89:L89" si="105">SUM(K90:K94)</f>
        <v>0</v>
      </c>
      <c r="L89" s="147">
        <f t="shared" si="105"/>
        <v>0</v>
      </c>
      <c r="M89" s="58">
        <f>SUM(M90:M94)</f>
        <v>0</v>
      </c>
      <c r="N89" s="113">
        <f t="shared" ref="N89:O89" si="106">SUM(N90:N94)</f>
        <v>0</v>
      </c>
      <c r="O89" s="114">
        <f t="shared" si="106"/>
        <v>0</v>
      </c>
      <c r="P89" s="372"/>
    </row>
    <row r="90" spans="1:16" ht="24" hidden="1" x14ac:dyDescent="0.25">
      <c r="A90" s="38">
        <v>2221</v>
      </c>
      <c r="B90" s="57" t="s">
        <v>289</v>
      </c>
      <c r="C90" s="58">
        <f t="shared" si="98"/>
        <v>0</v>
      </c>
      <c r="D90" s="231"/>
      <c r="E90" s="60"/>
      <c r="F90" s="147">
        <f t="shared" ref="F90:F94" si="107">D90+E90</f>
        <v>0</v>
      </c>
      <c r="G90" s="231"/>
      <c r="H90" s="263"/>
      <c r="I90" s="114">
        <f t="shared" ref="I90:I94" si="108">G90+H90</f>
        <v>0</v>
      </c>
      <c r="J90" s="263"/>
      <c r="K90" s="60"/>
      <c r="L90" s="136">
        <f t="shared" ref="L90:L94" si="109">J90+K90</f>
        <v>0</v>
      </c>
      <c r="M90" s="325"/>
      <c r="N90" s="60"/>
      <c r="O90" s="114">
        <f t="shared" ref="O90:O94" si="110">M90+N90</f>
        <v>0</v>
      </c>
      <c r="P90" s="372"/>
    </row>
    <row r="91" spans="1:16" hidden="1" x14ac:dyDescent="0.25">
      <c r="A91" s="38">
        <v>2222</v>
      </c>
      <c r="B91" s="57" t="s">
        <v>78</v>
      </c>
      <c r="C91" s="58">
        <f t="shared" si="98"/>
        <v>0</v>
      </c>
      <c r="D91" s="231"/>
      <c r="E91" s="60"/>
      <c r="F91" s="147">
        <f t="shared" si="107"/>
        <v>0</v>
      </c>
      <c r="G91" s="231"/>
      <c r="H91" s="263"/>
      <c r="I91" s="114">
        <f t="shared" si="108"/>
        <v>0</v>
      </c>
      <c r="J91" s="263"/>
      <c r="K91" s="60"/>
      <c r="L91" s="136">
        <f t="shared" si="109"/>
        <v>0</v>
      </c>
      <c r="M91" s="325"/>
      <c r="N91" s="60"/>
      <c r="O91" s="114">
        <f t="shared" si="110"/>
        <v>0</v>
      </c>
      <c r="P91" s="372"/>
    </row>
    <row r="92" spans="1:16" x14ac:dyDescent="0.25">
      <c r="A92" s="38">
        <v>2223</v>
      </c>
      <c r="B92" s="57" t="s">
        <v>79</v>
      </c>
      <c r="C92" s="486">
        <f t="shared" si="98"/>
        <v>200</v>
      </c>
      <c r="D92" s="231">
        <v>200</v>
      </c>
      <c r="E92" s="60"/>
      <c r="F92" s="147">
        <f t="shared" si="107"/>
        <v>200</v>
      </c>
      <c r="G92" s="231"/>
      <c r="H92" s="263"/>
      <c r="I92" s="114">
        <f t="shared" si="108"/>
        <v>0</v>
      </c>
      <c r="J92" s="263"/>
      <c r="K92" s="60"/>
      <c r="L92" s="147">
        <f t="shared" si="109"/>
        <v>0</v>
      </c>
      <c r="M92" s="325"/>
      <c r="N92" s="60"/>
      <c r="O92" s="114">
        <f t="shared" si="110"/>
        <v>0</v>
      </c>
      <c r="P92" s="372"/>
    </row>
    <row r="93" spans="1:16" ht="48" hidden="1" x14ac:dyDescent="0.25">
      <c r="A93" s="38">
        <v>2224</v>
      </c>
      <c r="B93" s="57" t="s">
        <v>299</v>
      </c>
      <c r="C93" s="58">
        <f t="shared" si="98"/>
        <v>0</v>
      </c>
      <c r="D93" s="231"/>
      <c r="E93" s="60"/>
      <c r="F93" s="147">
        <f t="shared" si="107"/>
        <v>0</v>
      </c>
      <c r="G93" s="231"/>
      <c r="H93" s="263"/>
      <c r="I93" s="114">
        <f t="shared" si="108"/>
        <v>0</v>
      </c>
      <c r="J93" s="263"/>
      <c r="K93" s="60"/>
      <c r="L93" s="136">
        <f t="shared" si="109"/>
        <v>0</v>
      </c>
      <c r="M93" s="325"/>
      <c r="N93" s="60"/>
      <c r="O93" s="114">
        <f t="shared" si="110"/>
        <v>0</v>
      </c>
      <c r="P93" s="372"/>
    </row>
    <row r="94" spans="1:16" ht="24" hidden="1" x14ac:dyDescent="0.25">
      <c r="A94" s="38">
        <v>2229</v>
      </c>
      <c r="B94" s="57" t="s">
        <v>80</v>
      </c>
      <c r="C94" s="58">
        <f t="shared" si="98"/>
        <v>0</v>
      </c>
      <c r="D94" s="231"/>
      <c r="E94" s="60"/>
      <c r="F94" s="147">
        <f t="shared" si="107"/>
        <v>0</v>
      </c>
      <c r="G94" s="231"/>
      <c r="H94" s="263"/>
      <c r="I94" s="114">
        <f t="shared" si="108"/>
        <v>0</v>
      </c>
      <c r="J94" s="263"/>
      <c r="K94" s="60"/>
      <c r="L94" s="136">
        <f t="shared" si="109"/>
        <v>0</v>
      </c>
      <c r="M94" s="325"/>
      <c r="N94" s="60"/>
      <c r="O94" s="114">
        <f t="shared" si="110"/>
        <v>0</v>
      </c>
      <c r="P94" s="372"/>
    </row>
    <row r="95" spans="1:16" ht="36" x14ac:dyDescent="0.25">
      <c r="A95" s="112">
        <v>2230</v>
      </c>
      <c r="B95" s="57" t="s">
        <v>81</v>
      </c>
      <c r="C95" s="486">
        <f t="shared" si="98"/>
        <v>41650</v>
      </c>
      <c r="D95" s="232">
        <f>SUM(D96:D102)</f>
        <v>41900</v>
      </c>
      <c r="E95" s="113">
        <f t="shared" ref="E95:F95" si="111">SUM(E96:E102)</f>
        <v>-250</v>
      </c>
      <c r="F95" s="147">
        <f t="shared" si="111"/>
        <v>41650</v>
      </c>
      <c r="G95" s="232">
        <f>SUM(G96:G102)</f>
        <v>0</v>
      </c>
      <c r="H95" s="121">
        <f t="shared" ref="H95:I95" si="112">SUM(H96:H102)</f>
        <v>0</v>
      </c>
      <c r="I95" s="114">
        <f t="shared" si="112"/>
        <v>0</v>
      </c>
      <c r="J95" s="121">
        <f>SUM(J96:J102)</f>
        <v>0</v>
      </c>
      <c r="K95" s="113">
        <f t="shared" ref="K95:L95" si="113">SUM(K96:K102)</f>
        <v>0</v>
      </c>
      <c r="L95" s="147">
        <f t="shared" si="113"/>
        <v>0</v>
      </c>
      <c r="M95" s="58">
        <f>SUM(M96:M102)</f>
        <v>0</v>
      </c>
      <c r="N95" s="113">
        <f t="shared" ref="N95:O95" si="114">SUM(N96:N102)</f>
        <v>0</v>
      </c>
      <c r="O95" s="114">
        <f t="shared" si="114"/>
        <v>0</v>
      </c>
      <c r="P95" s="372"/>
    </row>
    <row r="96" spans="1:16" ht="24" x14ac:dyDescent="0.25">
      <c r="A96" s="38">
        <v>2231</v>
      </c>
      <c r="B96" s="57" t="s">
        <v>82</v>
      </c>
      <c r="C96" s="486">
        <f t="shared" si="98"/>
        <v>3750</v>
      </c>
      <c r="D96" s="231">
        <v>4000</v>
      </c>
      <c r="E96" s="60">
        <v>-250</v>
      </c>
      <c r="F96" s="147">
        <f t="shared" ref="F96:F102" si="115">D96+E96</f>
        <v>3750</v>
      </c>
      <c r="G96" s="231"/>
      <c r="H96" s="263"/>
      <c r="I96" s="114">
        <f t="shared" ref="I96:I102" si="116">G96+H96</f>
        <v>0</v>
      </c>
      <c r="J96" s="263"/>
      <c r="K96" s="60"/>
      <c r="L96" s="147">
        <f t="shared" ref="L96:L102" si="117">J96+K96</f>
        <v>0</v>
      </c>
      <c r="M96" s="325"/>
      <c r="N96" s="60"/>
      <c r="O96" s="114">
        <f t="shared" ref="O96:O102" si="118">M96+N96</f>
        <v>0</v>
      </c>
      <c r="P96" s="370" t="s">
        <v>808</v>
      </c>
    </row>
    <row r="97" spans="1:16" ht="24.75" customHeight="1" x14ac:dyDescent="0.25">
      <c r="A97" s="38">
        <v>2232</v>
      </c>
      <c r="B97" s="57" t="s">
        <v>83</v>
      </c>
      <c r="C97" s="486">
        <f t="shared" si="98"/>
        <v>100</v>
      </c>
      <c r="D97" s="231">
        <v>100</v>
      </c>
      <c r="E97" s="60"/>
      <c r="F97" s="147">
        <f t="shared" si="115"/>
        <v>100</v>
      </c>
      <c r="G97" s="231"/>
      <c r="H97" s="263"/>
      <c r="I97" s="114">
        <f t="shared" si="116"/>
        <v>0</v>
      </c>
      <c r="J97" s="263"/>
      <c r="K97" s="60"/>
      <c r="L97" s="147">
        <f t="shared" si="117"/>
        <v>0</v>
      </c>
      <c r="M97" s="325"/>
      <c r="N97" s="60"/>
      <c r="O97" s="114">
        <f t="shared" si="118"/>
        <v>0</v>
      </c>
      <c r="P97" s="372"/>
    </row>
    <row r="98" spans="1:16" ht="24" hidden="1" x14ac:dyDescent="0.25">
      <c r="A98" s="33">
        <v>2233</v>
      </c>
      <c r="B98" s="52" t="s">
        <v>84</v>
      </c>
      <c r="C98" s="53">
        <f t="shared" si="98"/>
        <v>0</v>
      </c>
      <c r="D98" s="230"/>
      <c r="E98" s="55"/>
      <c r="F98" s="287">
        <f t="shared" si="115"/>
        <v>0</v>
      </c>
      <c r="G98" s="230"/>
      <c r="H98" s="262"/>
      <c r="I98" s="120">
        <f t="shared" si="116"/>
        <v>0</v>
      </c>
      <c r="J98" s="262"/>
      <c r="K98" s="55"/>
      <c r="L98" s="140">
        <f t="shared" si="117"/>
        <v>0</v>
      </c>
      <c r="M98" s="324"/>
      <c r="N98" s="55"/>
      <c r="O98" s="120">
        <f t="shared" si="118"/>
        <v>0</v>
      </c>
      <c r="P98" s="583"/>
    </row>
    <row r="99" spans="1:16" ht="36" hidden="1" x14ac:dyDescent="0.25">
      <c r="A99" s="38">
        <v>2234</v>
      </c>
      <c r="B99" s="57" t="s">
        <v>85</v>
      </c>
      <c r="C99" s="58">
        <f t="shared" si="98"/>
        <v>0</v>
      </c>
      <c r="D99" s="231"/>
      <c r="E99" s="60"/>
      <c r="F99" s="147">
        <f t="shared" si="115"/>
        <v>0</v>
      </c>
      <c r="G99" s="231"/>
      <c r="H99" s="263"/>
      <c r="I99" s="114">
        <f t="shared" si="116"/>
        <v>0</v>
      </c>
      <c r="J99" s="263"/>
      <c r="K99" s="60"/>
      <c r="L99" s="136">
        <f t="shared" si="117"/>
        <v>0</v>
      </c>
      <c r="M99" s="325"/>
      <c r="N99" s="60"/>
      <c r="O99" s="114">
        <f t="shared" si="118"/>
        <v>0</v>
      </c>
      <c r="P99" s="372"/>
    </row>
    <row r="100" spans="1:16" ht="24" hidden="1" x14ac:dyDescent="0.25">
      <c r="A100" s="38">
        <v>2235</v>
      </c>
      <c r="B100" s="57" t="s">
        <v>86</v>
      </c>
      <c r="C100" s="58">
        <f t="shared" si="98"/>
        <v>0</v>
      </c>
      <c r="D100" s="231"/>
      <c r="E100" s="60"/>
      <c r="F100" s="147">
        <f t="shared" si="115"/>
        <v>0</v>
      </c>
      <c r="G100" s="231"/>
      <c r="H100" s="263"/>
      <c r="I100" s="114">
        <f t="shared" si="116"/>
        <v>0</v>
      </c>
      <c r="J100" s="263"/>
      <c r="K100" s="60"/>
      <c r="L100" s="136">
        <f t="shared" si="117"/>
        <v>0</v>
      </c>
      <c r="M100" s="325"/>
      <c r="N100" s="60"/>
      <c r="O100" s="114">
        <f t="shared" si="118"/>
        <v>0</v>
      </c>
      <c r="P100" s="372"/>
    </row>
    <row r="101" spans="1:16" hidden="1" x14ac:dyDescent="0.25">
      <c r="A101" s="38">
        <v>2236</v>
      </c>
      <c r="B101" s="57" t="s">
        <v>87</v>
      </c>
      <c r="C101" s="58">
        <f t="shared" si="98"/>
        <v>0</v>
      </c>
      <c r="D101" s="231"/>
      <c r="E101" s="60"/>
      <c r="F101" s="147">
        <f t="shared" si="115"/>
        <v>0</v>
      </c>
      <c r="G101" s="231"/>
      <c r="H101" s="263"/>
      <c r="I101" s="114">
        <f t="shared" si="116"/>
        <v>0</v>
      </c>
      <c r="J101" s="263"/>
      <c r="K101" s="60"/>
      <c r="L101" s="136">
        <f t="shared" si="117"/>
        <v>0</v>
      </c>
      <c r="M101" s="325"/>
      <c r="N101" s="60"/>
      <c r="O101" s="114">
        <f t="shared" si="118"/>
        <v>0</v>
      </c>
      <c r="P101" s="372"/>
    </row>
    <row r="102" spans="1:16" ht="24" x14ac:dyDescent="0.25">
      <c r="A102" s="38">
        <v>2239</v>
      </c>
      <c r="B102" s="57" t="s">
        <v>88</v>
      </c>
      <c r="C102" s="486">
        <f t="shared" si="98"/>
        <v>37800</v>
      </c>
      <c r="D102" s="231">
        <v>37800</v>
      </c>
      <c r="E102" s="60"/>
      <c r="F102" s="147">
        <f t="shared" si="115"/>
        <v>37800</v>
      </c>
      <c r="G102" s="231"/>
      <c r="H102" s="263"/>
      <c r="I102" s="114">
        <f t="shared" si="116"/>
        <v>0</v>
      </c>
      <c r="J102" s="263"/>
      <c r="K102" s="60"/>
      <c r="L102" s="147">
        <f t="shared" si="117"/>
        <v>0</v>
      </c>
      <c r="M102" s="325"/>
      <c r="N102" s="60"/>
      <c r="O102" s="114">
        <f t="shared" si="118"/>
        <v>0</v>
      </c>
      <c r="P102" s="372"/>
    </row>
    <row r="103" spans="1:16" ht="36" x14ac:dyDescent="0.25">
      <c r="A103" s="112">
        <v>2240</v>
      </c>
      <c r="B103" s="57" t="s">
        <v>89</v>
      </c>
      <c r="C103" s="486">
        <f t="shared" si="98"/>
        <v>700</v>
      </c>
      <c r="D103" s="232">
        <f>SUM(D104:D111)</f>
        <v>700</v>
      </c>
      <c r="E103" s="113">
        <f t="shared" ref="E103:F103" si="119">SUM(E104:E111)</f>
        <v>0</v>
      </c>
      <c r="F103" s="147">
        <f t="shared" si="119"/>
        <v>700</v>
      </c>
      <c r="G103" s="232">
        <f>SUM(G104:G111)</f>
        <v>0</v>
      </c>
      <c r="H103" s="121">
        <f t="shared" ref="H103:I103" si="120">SUM(H104:H111)</f>
        <v>0</v>
      </c>
      <c r="I103" s="114">
        <f t="shared" si="120"/>
        <v>0</v>
      </c>
      <c r="J103" s="121">
        <f>SUM(J104:J111)</f>
        <v>0</v>
      </c>
      <c r="K103" s="113">
        <f t="shared" ref="K103:L103" si="121">SUM(K104:K111)</f>
        <v>0</v>
      </c>
      <c r="L103" s="147">
        <f t="shared" si="121"/>
        <v>0</v>
      </c>
      <c r="M103" s="58">
        <f>SUM(M104:M111)</f>
        <v>0</v>
      </c>
      <c r="N103" s="113">
        <f t="shared" ref="N103:O103" si="122">SUM(N104:N111)</f>
        <v>0</v>
      </c>
      <c r="O103" s="114">
        <f t="shared" si="122"/>
        <v>0</v>
      </c>
      <c r="P103" s="372"/>
    </row>
    <row r="104" spans="1:16" hidden="1" x14ac:dyDescent="0.25">
      <c r="A104" s="38">
        <v>2241</v>
      </c>
      <c r="B104" s="57" t="s">
        <v>90</v>
      </c>
      <c r="C104" s="58">
        <f t="shared" si="98"/>
        <v>0</v>
      </c>
      <c r="D104" s="231"/>
      <c r="E104" s="60"/>
      <c r="F104" s="147">
        <f t="shared" ref="F104:F111" si="123">D104+E104</f>
        <v>0</v>
      </c>
      <c r="G104" s="231"/>
      <c r="H104" s="263"/>
      <c r="I104" s="114">
        <f t="shared" ref="I104:I111" si="124">G104+H104</f>
        <v>0</v>
      </c>
      <c r="J104" s="263"/>
      <c r="K104" s="60"/>
      <c r="L104" s="136">
        <f t="shared" ref="L104:L111" si="125">J104+K104</f>
        <v>0</v>
      </c>
      <c r="M104" s="325"/>
      <c r="N104" s="60"/>
      <c r="O104" s="114">
        <f t="shared" ref="O104:O111" si="126">M104+N104</f>
        <v>0</v>
      </c>
      <c r="P104" s="372"/>
    </row>
    <row r="105" spans="1:16" ht="24" hidden="1" x14ac:dyDescent="0.25">
      <c r="A105" s="38">
        <v>2242</v>
      </c>
      <c r="B105" s="57" t="s">
        <v>91</v>
      </c>
      <c r="C105" s="58">
        <f t="shared" si="98"/>
        <v>0</v>
      </c>
      <c r="D105" s="231"/>
      <c r="E105" s="60"/>
      <c r="F105" s="147">
        <f t="shared" si="123"/>
        <v>0</v>
      </c>
      <c r="G105" s="231"/>
      <c r="H105" s="263"/>
      <c r="I105" s="114">
        <f t="shared" si="124"/>
        <v>0</v>
      </c>
      <c r="J105" s="263"/>
      <c r="K105" s="60"/>
      <c r="L105" s="136">
        <f t="shared" si="125"/>
        <v>0</v>
      </c>
      <c r="M105" s="325"/>
      <c r="N105" s="60"/>
      <c r="O105" s="114">
        <f t="shared" si="126"/>
        <v>0</v>
      </c>
      <c r="P105" s="372"/>
    </row>
    <row r="106" spans="1:16" ht="24" hidden="1" x14ac:dyDescent="0.25">
      <c r="A106" s="38">
        <v>2243</v>
      </c>
      <c r="B106" s="57" t="s">
        <v>92</v>
      </c>
      <c r="C106" s="58">
        <f t="shared" si="98"/>
        <v>0</v>
      </c>
      <c r="D106" s="231"/>
      <c r="E106" s="60"/>
      <c r="F106" s="147">
        <f t="shared" si="123"/>
        <v>0</v>
      </c>
      <c r="G106" s="231"/>
      <c r="H106" s="263"/>
      <c r="I106" s="114">
        <f t="shared" si="124"/>
        <v>0</v>
      </c>
      <c r="J106" s="263"/>
      <c r="K106" s="60"/>
      <c r="L106" s="136">
        <f t="shared" si="125"/>
        <v>0</v>
      </c>
      <c r="M106" s="325"/>
      <c r="N106" s="60"/>
      <c r="O106" s="114">
        <f t="shared" si="126"/>
        <v>0</v>
      </c>
      <c r="P106" s="372"/>
    </row>
    <row r="107" spans="1:16" hidden="1" x14ac:dyDescent="0.25">
      <c r="A107" s="38">
        <v>2244</v>
      </c>
      <c r="B107" s="57" t="s">
        <v>93</v>
      </c>
      <c r="C107" s="58">
        <f t="shared" si="98"/>
        <v>0</v>
      </c>
      <c r="D107" s="231"/>
      <c r="E107" s="60"/>
      <c r="F107" s="147">
        <f t="shared" si="123"/>
        <v>0</v>
      </c>
      <c r="G107" s="231"/>
      <c r="H107" s="263"/>
      <c r="I107" s="114">
        <f t="shared" si="124"/>
        <v>0</v>
      </c>
      <c r="J107" s="263"/>
      <c r="K107" s="60"/>
      <c r="L107" s="136">
        <f t="shared" si="125"/>
        <v>0</v>
      </c>
      <c r="M107" s="325"/>
      <c r="N107" s="60"/>
      <c r="O107" s="114">
        <f t="shared" si="126"/>
        <v>0</v>
      </c>
      <c r="P107" s="372"/>
    </row>
    <row r="108" spans="1:16" ht="24" hidden="1" x14ac:dyDescent="0.25">
      <c r="A108" s="38">
        <v>2246</v>
      </c>
      <c r="B108" s="57" t="s">
        <v>94</v>
      </c>
      <c r="C108" s="58">
        <f t="shared" si="98"/>
        <v>0</v>
      </c>
      <c r="D108" s="231"/>
      <c r="E108" s="60"/>
      <c r="F108" s="147">
        <f t="shared" si="123"/>
        <v>0</v>
      </c>
      <c r="G108" s="231"/>
      <c r="H108" s="263"/>
      <c r="I108" s="114">
        <f t="shared" si="124"/>
        <v>0</v>
      </c>
      <c r="J108" s="263"/>
      <c r="K108" s="60"/>
      <c r="L108" s="136">
        <f t="shared" si="125"/>
        <v>0</v>
      </c>
      <c r="M108" s="325"/>
      <c r="N108" s="60"/>
      <c r="O108" s="114">
        <f t="shared" si="126"/>
        <v>0</v>
      </c>
      <c r="P108" s="372"/>
    </row>
    <row r="109" spans="1:16" x14ac:dyDescent="0.25">
      <c r="A109" s="38">
        <v>2247</v>
      </c>
      <c r="B109" s="57" t="s">
        <v>95</v>
      </c>
      <c r="C109" s="486">
        <f t="shared" si="98"/>
        <v>100</v>
      </c>
      <c r="D109" s="231">
        <v>100</v>
      </c>
      <c r="E109" s="60"/>
      <c r="F109" s="147">
        <f t="shared" si="123"/>
        <v>100</v>
      </c>
      <c r="G109" s="231"/>
      <c r="H109" s="263"/>
      <c r="I109" s="114">
        <f t="shared" si="124"/>
        <v>0</v>
      </c>
      <c r="J109" s="263"/>
      <c r="K109" s="60"/>
      <c r="L109" s="147">
        <f t="shared" si="125"/>
        <v>0</v>
      </c>
      <c r="M109" s="325"/>
      <c r="N109" s="60"/>
      <c r="O109" s="114">
        <f t="shared" si="126"/>
        <v>0</v>
      </c>
      <c r="P109" s="372"/>
    </row>
    <row r="110" spans="1:16" ht="24" x14ac:dyDescent="0.25">
      <c r="A110" s="38">
        <v>2248</v>
      </c>
      <c r="B110" s="57" t="s">
        <v>300</v>
      </c>
      <c r="C110" s="486">
        <f t="shared" si="98"/>
        <v>600</v>
      </c>
      <c r="D110" s="231">
        <v>600</v>
      </c>
      <c r="E110" s="60"/>
      <c r="F110" s="147">
        <f t="shared" si="123"/>
        <v>600</v>
      </c>
      <c r="G110" s="231"/>
      <c r="H110" s="263"/>
      <c r="I110" s="114">
        <f t="shared" si="124"/>
        <v>0</v>
      </c>
      <c r="J110" s="263"/>
      <c r="K110" s="60"/>
      <c r="L110" s="147">
        <f t="shared" si="125"/>
        <v>0</v>
      </c>
      <c r="M110" s="325"/>
      <c r="N110" s="60"/>
      <c r="O110" s="114">
        <f t="shared" si="126"/>
        <v>0</v>
      </c>
      <c r="P110" s="372"/>
    </row>
    <row r="111" spans="1:16" ht="24" hidden="1" x14ac:dyDescent="0.25">
      <c r="A111" s="38">
        <v>2249</v>
      </c>
      <c r="B111" s="57" t="s">
        <v>96</v>
      </c>
      <c r="C111" s="58">
        <f t="shared" si="98"/>
        <v>0</v>
      </c>
      <c r="D111" s="231"/>
      <c r="E111" s="60"/>
      <c r="F111" s="147">
        <f t="shared" si="123"/>
        <v>0</v>
      </c>
      <c r="G111" s="231"/>
      <c r="H111" s="263"/>
      <c r="I111" s="114">
        <f t="shared" si="124"/>
        <v>0</v>
      </c>
      <c r="J111" s="263"/>
      <c r="K111" s="60"/>
      <c r="L111" s="136">
        <f t="shared" si="125"/>
        <v>0</v>
      </c>
      <c r="M111" s="325"/>
      <c r="N111" s="60"/>
      <c r="O111" s="114">
        <f t="shared" si="126"/>
        <v>0</v>
      </c>
      <c r="P111" s="372"/>
    </row>
    <row r="112" spans="1:16" hidden="1" x14ac:dyDescent="0.25">
      <c r="A112" s="112">
        <v>2250</v>
      </c>
      <c r="B112" s="57" t="s">
        <v>97</v>
      </c>
      <c r="C112" s="58">
        <f t="shared" si="98"/>
        <v>0</v>
      </c>
      <c r="D112" s="232">
        <f>SUM(D113:D115)</f>
        <v>0</v>
      </c>
      <c r="E112" s="113">
        <f t="shared" ref="E112:F112" si="127">SUM(E113:E115)</f>
        <v>0</v>
      </c>
      <c r="F112" s="147">
        <f t="shared" si="127"/>
        <v>0</v>
      </c>
      <c r="G112" s="232">
        <f>SUM(G113:G115)</f>
        <v>0</v>
      </c>
      <c r="H112" s="121">
        <f t="shared" ref="H112:I112" si="128">SUM(H113:H115)</f>
        <v>0</v>
      </c>
      <c r="I112" s="114">
        <f t="shared" si="128"/>
        <v>0</v>
      </c>
      <c r="J112" s="121">
        <f>SUM(J113:J115)</f>
        <v>0</v>
      </c>
      <c r="K112" s="113">
        <f t="shared" ref="K112:L112" si="129">SUM(K113:K115)</f>
        <v>0</v>
      </c>
      <c r="L112" s="136">
        <f t="shared" si="129"/>
        <v>0</v>
      </c>
      <c r="M112" s="58">
        <f>SUM(M113:M115)</f>
        <v>0</v>
      </c>
      <c r="N112" s="113">
        <f t="shared" ref="N112:O112" si="130">SUM(N113:N115)</f>
        <v>0</v>
      </c>
      <c r="O112" s="114">
        <f t="shared" si="130"/>
        <v>0</v>
      </c>
      <c r="P112" s="372"/>
    </row>
    <row r="113" spans="1:16" hidden="1" x14ac:dyDescent="0.25">
      <c r="A113" s="38">
        <v>2251</v>
      </c>
      <c r="B113" s="57" t="s">
        <v>98</v>
      </c>
      <c r="C113" s="58">
        <f t="shared" si="98"/>
        <v>0</v>
      </c>
      <c r="D113" s="231"/>
      <c r="E113" s="60"/>
      <c r="F113" s="147">
        <f t="shared" ref="F113:F115" si="131">D113+E113</f>
        <v>0</v>
      </c>
      <c r="G113" s="231"/>
      <c r="H113" s="263"/>
      <c r="I113" s="114">
        <f t="shared" ref="I113:I115" si="132">G113+H113</f>
        <v>0</v>
      </c>
      <c r="J113" s="263"/>
      <c r="K113" s="60"/>
      <c r="L113" s="136">
        <f t="shared" ref="L113:L115" si="133">J113+K113</f>
        <v>0</v>
      </c>
      <c r="M113" s="325"/>
      <c r="N113" s="60"/>
      <c r="O113" s="114">
        <f t="shared" ref="O113:O115" si="134">M113+N113</f>
        <v>0</v>
      </c>
      <c r="P113" s="372"/>
    </row>
    <row r="114" spans="1:16" ht="24" hidden="1" x14ac:dyDescent="0.25">
      <c r="A114" s="38">
        <v>2252</v>
      </c>
      <c r="B114" s="57" t="s">
        <v>99</v>
      </c>
      <c r="C114" s="58">
        <f t="shared" si="98"/>
        <v>0</v>
      </c>
      <c r="D114" s="231"/>
      <c r="E114" s="60"/>
      <c r="F114" s="147">
        <f t="shared" si="131"/>
        <v>0</v>
      </c>
      <c r="G114" s="231"/>
      <c r="H114" s="263"/>
      <c r="I114" s="114">
        <f t="shared" si="132"/>
        <v>0</v>
      </c>
      <c r="J114" s="263"/>
      <c r="K114" s="60"/>
      <c r="L114" s="136">
        <f t="shared" si="133"/>
        <v>0</v>
      </c>
      <c r="M114" s="325"/>
      <c r="N114" s="60"/>
      <c r="O114" s="114">
        <f t="shared" si="134"/>
        <v>0</v>
      </c>
      <c r="P114" s="372"/>
    </row>
    <row r="115" spans="1:16" ht="24" hidden="1" x14ac:dyDescent="0.25">
      <c r="A115" s="38">
        <v>2259</v>
      </c>
      <c r="B115" s="57" t="s">
        <v>100</v>
      </c>
      <c r="C115" s="58">
        <f t="shared" si="98"/>
        <v>0</v>
      </c>
      <c r="D115" s="231"/>
      <c r="E115" s="60"/>
      <c r="F115" s="147">
        <f t="shared" si="131"/>
        <v>0</v>
      </c>
      <c r="G115" s="231"/>
      <c r="H115" s="263"/>
      <c r="I115" s="114">
        <f t="shared" si="132"/>
        <v>0</v>
      </c>
      <c r="J115" s="263"/>
      <c r="K115" s="60"/>
      <c r="L115" s="136">
        <f t="shared" si="133"/>
        <v>0</v>
      </c>
      <c r="M115" s="325"/>
      <c r="N115" s="60"/>
      <c r="O115" s="114">
        <f t="shared" si="134"/>
        <v>0</v>
      </c>
      <c r="P115" s="372"/>
    </row>
    <row r="116" spans="1:16" x14ac:dyDescent="0.25">
      <c r="A116" s="112">
        <v>2260</v>
      </c>
      <c r="B116" s="57" t="s">
        <v>101</v>
      </c>
      <c r="C116" s="486">
        <f t="shared" si="98"/>
        <v>184445</v>
      </c>
      <c r="D116" s="232">
        <f>SUM(D117:D121)</f>
        <v>183148</v>
      </c>
      <c r="E116" s="113">
        <f t="shared" ref="E116:F116" si="135">SUM(E117:E121)</f>
        <v>97</v>
      </c>
      <c r="F116" s="147">
        <f t="shared" si="135"/>
        <v>183245</v>
      </c>
      <c r="G116" s="232">
        <f>SUM(G117:G121)</f>
        <v>0</v>
      </c>
      <c r="H116" s="121">
        <f t="shared" ref="H116:I116" si="136">SUM(H117:H121)</f>
        <v>0</v>
      </c>
      <c r="I116" s="114">
        <f t="shared" si="136"/>
        <v>0</v>
      </c>
      <c r="J116" s="121">
        <f>SUM(J117:J121)</f>
        <v>1200</v>
      </c>
      <c r="K116" s="113">
        <f t="shared" ref="K116:L116" si="137">SUM(K117:K121)</f>
        <v>0</v>
      </c>
      <c r="L116" s="147">
        <f t="shared" si="137"/>
        <v>1200</v>
      </c>
      <c r="M116" s="58">
        <f>SUM(M117:M121)</f>
        <v>0</v>
      </c>
      <c r="N116" s="113">
        <f t="shared" ref="N116:O116" si="138">SUM(N117:N121)</f>
        <v>0</v>
      </c>
      <c r="O116" s="114">
        <f t="shared" si="138"/>
        <v>0</v>
      </c>
      <c r="P116" s="372"/>
    </row>
    <row r="117" spans="1:16" x14ac:dyDescent="0.25">
      <c r="A117" s="38">
        <v>2261</v>
      </c>
      <c r="B117" s="57" t="s">
        <v>102</v>
      </c>
      <c r="C117" s="486">
        <f t="shared" si="98"/>
        <v>240</v>
      </c>
      <c r="D117" s="231">
        <v>240</v>
      </c>
      <c r="E117" s="60"/>
      <c r="F117" s="147">
        <f t="shared" ref="F117:F121" si="139">D117+E117</f>
        <v>240</v>
      </c>
      <c r="G117" s="231"/>
      <c r="H117" s="263"/>
      <c r="I117" s="114">
        <f t="shared" ref="I117:I121" si="140">G117+H117</f>
        <v>0</v>
      </c>
      <c r="J117" s="263"/>
      <c r="K117" s="60"/>
      <c r="L117" s="147">
        <f t="shared" ref="L117:L121" si="141">J117+K117</f>
        <v>0</v>
      </c>
      <c r="M117" s="325"/>
      <c r="N117" s="60"/>
      <c r="O117" s="114">
        <f t="shared" ref="O117:O121" si="142">M117+N117</f>
        <v>0</v>
      </c>
      <c r="P117" s="372"/>
    </row>
    <row r="118" spans="1:16" ht="24" x14ac:dyDescent="0.25">
      <c r="A118" s="38">
        <v>2262</v>
      </c>
      <c r="B118" s="57" t="s">
        <v>103</v>
      </c>
      <c r="C118" s="486">
        <f t="shared" si="98"/>
        <v>23682</v>
      </c>
      <c r="D118" s="231">
        <v>23847</v>
      </c>
      <c r="E118" s="60">
        <v>-565</v>
      </c>
      <c r="F118" s="147">
        <f t="shared" si="139"/>
        <v>23282</v>
      </c>
      <c r="G118" s="231"/>
      <c r="H118" s="263"/>
      <c r="I118" s="114">
        <f t="shared" si="140"/>
        <v>0</v>
      </c>
      <c r="J118" s="263">
        <v>400</v>
      </c>
      <c r="K118" s="60"/>
      <c r="L118" s="147">
        <f t="shared" si="141"/>
        <v>400</v>
      </c>
      <c r="M118" s="325"/>
      <c r="N118" s="60"/>
      <c r="O118" s="114">
        <f t="shared" si="142"/>
        <v>0</v>
      </c>
      <c r="P118" s="370" t="s">
        <v>808</v>
      </c>
    </row>
    <row r="119" spans="1:16" hidden="1" x14ac:dyDescent="0.25">
      <c r="A119" s="38">
        <v>2263</v>
      </c>
      <c r="B119" s="57" t="s">
        <v>104</v>
      </c>
      <c r="C119" s="58">
        <f t="shared" si="98"/>
        <v>0</v>
      </c>
      <c r="D119" s="231"/>
      <c r="E119" s="60"/>
      <c r="F119" s="147">
        <f t="shared" si="139"/>
        <v>0</v>
      </c>
      <c r="G119" s="231"/>
      <c r="H119" s="263"/>
      <c r="I119" s="114">
        <f t="shared" si="140"/>
        <v>0</v>
      </c>
      <c r="J119" s="263"/>
      <c r="K119" s="60"/>
      <c r="L119" s="136">
        <f t="shared" si="141"/>
        <v>0</v>
      </c>
      <c r="M119" s="325"/>
      <c r="N119" s="60"/>
      <c r="O119" s="114">
        <f t="shared" si="142"/>
        <v>0</v>
      </c>
      <c r="P119" s="372"/>
    </row>
    <row r="120" spans="1:16" ht="24" x14ac:dyDescent="0.25">
      <c r="A120" s="38">
        <v>2264</v>
      </c>
      <c r="B120" s="57" t="s">
        <v>105</v>
      </c>
      <c r="C120" s="486">
        <f t="shared" si="98"/>
        <v>158793</v>
      </c>
      <c r="D120" s="231">
        <v>158131</v>
      </c>
      <c r="E120" s="60">
        <v>662</v>
      </c>
      <c r="F120" s="147">
        <f t="shared" si="139"/>
        <v>158793</v>
      </c>
      <c r="G120" s="231"/>
      <c r="H120" s="263"/>
      <c r="I120" s="114">
        <f t="shared" si="140"/>
        <v>0</v>
      </c>
      <c r="J120" s="263"/>
      <c r="K120" s="60"/>
      <c r="L120" s="147">
        <f t="shared" si="141"/>
        <v>0</v>
      </c>
      <c r="M120" s="325"/>
      <c r="N120" s="60"/>
      <c r="O120" s="114">
        <f t="shared" si="142"/>
        <v>0</v>
      </c>
      <c r="P120" s="370" t="s">
        <v>808</v>
      </c>
    </row>
    <row r="121" spans="1:16" x14ac:dyDescent="0.25">
      <c r="A121" s="38">
        <v>2269</v>
      </c>
      <c r="B121" s="57" t="s">
        <v>106</v>
      </c>
      <c r="C121" s="486">
        <f t="shared" si="98"/>
        <v>1730</v>
      </c>
      <c r="D121" s="231">
        <v>930</v>
      </c>
      <c r="E121" s="60"/>
      <c r="F121" s="147">
        <f t="shared" si="139"/>
        <v>930</v>
      </c>
      <c r="G121" s="231"/>
      <c r="H121" s="263"/>
      <c r="I121" s="114">
        <f t="shared" si="140"/>
        <v>0</v>
      </c>
      <c r="J121" s="263">
        <v>800</v>
      </c>
      <c r="K121" s="60"/>
      <c r="L121" s="147">
        <f t="shared" si="141"/>
        <v>800</v>
      </c>
      <c r="M121" s="325"/>
      <c r="N121" s="60"/>
      <c r="O121" s="114">
        <f t="shared" si="142"/>
        <v>0</v>
      </c>
      <c r="P121" s="370"/>
    </row>
    <row r="122" spans="1:16" x14ac:dyDescent="0.25">
      <c r="A122" s="112">
        <v>2270</v>
      </c>
      <c r="B122" s="57" t="s">
        <v>107</v>
      </c>
      <c r="C122" s="486">
        <f t="shared" si="98"/>
        <v>134284</v>
      </c>
      <c r="D122" s="232">
        <f>SUM(D123:D127)</f>
        <v>122196</v>
      </c>
      <c r="E122" s="113">
        <f t="shared" ref="E122:F122" si="143">SUM(E123:E127)</f>
        <v>3868</v>
      </c>
      <c r="F122" s="147">
        <f t="shared" si="143"/>
        <v>126064</v>
      </c>
      <c r="G122" s="232">
        <f>SUM(G123:G127)</f>
        <v>0</v>
      </c>
      <c r="H122" s="121">
        <f t="shared" ref="H122:I122" si="144">SUM(H123:H127)</f>
        <v>0</v>
      </c>
      <c r="I122" s="114">
        <f t="shared" si="144"/>
        <v>0</v>
      </c>
      <c r="J122" s="121">
        <f>SUM(J123:J127)</f>
        <v>8220</v>
      </c>
      <c r="K122" s="113">
        <f t="shared" ref="K122:L122" si="145">SUM(K123:K127)</f>
        <v>0</v>
      </c>
      <c r="L122" s="147">
        <f t="shared" si="145"/>
        <v>8220</v>
      </c>
      <c r="M122" s="58">
        <f>SUM(M123:M127)</f>
        <v>0</v>
      </c>
      <c r="N122" s="113">
        <f t="shared" ref="N122:O122" si="146">SUM(N123:N127)</f>
        <v>0</v>
      </c>
      <c r="O122" s="114">
        <f t="shared" si="146"/>
        <v>0</v>
      </c>
      <c r="P122" s="372"/>
    </row>
    <row r="123" spans="1:16" hidden="1" x14ac:dyDescent="0.25">
      <c r="A123" s="38">
        <v>2272</v>
      </c>
      <c r="B123" s="146" t="s">
        <v>108</v>
      </c>
      <c r="C123" s="58">
        <f t="shared" si="98"/>
        <v>0</v>
      </c>
      <c r="D123" s="231"/>
      <c r="E123" s="60"/>
      <c r="F123" s="147">
        <f t="shared" ref="F123:F127" si="147">D123+E123</f>
        <v>0</v>
      </c>
      <c r="G123" s="231"/>
      <c r="H123" s="263"/>
      <c r="I123" s="114">
        <f t="shared" ref="I123:I127" si="148">G123+H123</f>
        <v>0</v>
      </c>
      <c r="J123" s="263"/>
      <c r="K123" s="60"/>
      <c r="L123" s="136">
        <f t="shared" ref="L123:L127" si="149">J123+K123</f>
        <v>0</v>
      </c>
      <c r="M123" s="325"/>
      <c r="N123" s="60"/>
      <c r="O123" s="114">
        <f t="shared" ref="O123:O127" si="150">M123+N123</f>
        <v>0</v>
      </c>
      <c r="P123" s="372"/>
    </row>
    <row r="124" spans="1:16" ht="24" hidden="1" x14ac:dyDescent="0.25">
      <c r="A124" s="38">
        <v>2274</v>
      </c>
      <c r="B124" s="186" t="s">
        <v>290</v>
      </c>
      <c r="C124" s="58">
        <f t="shared" si="98"/>
        <v>0</v>
      </c>
      <c r="D124" s="231"/>
      <c r="E124" s="60"/>
      <c r="F124" s="147">
        <f t="shared" si="147"/>
        <v>0</v>
      </c>
      <c r="G124" s="231"/>
      <c r="H124" s="263"/>
      <c r="I124" s="114">
        <f t="shared" si="148"/>
        <v>0</v>
      </c>
      <c r="J124" s="263"/>
      <c r="K124" s="60"/>
      <c r="L124" s="136">
        <f t="shared" si="149"/>
        <v>0</v>
      </c>
      <c r="M124" s="325"/>
      <c r="N124" s="60"/>
      <c r="O124" s="114">
        <f t="shared" si="150"/>
        <v>0</v>
      </c>
      <c r="P124" s="372"/>
    </row>
    <row r="125" spans="1:16" ht="24" x14ac:dyDescent="0.25">
      <c r="A125" s="38">
        <v>2275</v>
      </c>
      <c r="B125" s="57" t="s">
        <v>109</v>
      </c>
      <c r="C125" s="486">
        <f t="shared" si="98"/>
        <v>4600</v>
      </c>
      <c r="D125" s="231">
        <v>4600</v>
      </c>
      <c r="E125" s="60"/>
      <c r="F125" s="147">
        <f t="shared" si="147"/>
        <v>4600</v>
      </c>
      <c r="G125" s="231"/>
      <c r="H125" s="263"/>
      <c r="I125" s="114">
        <f t="shared" si="148"/>
        <v>0</v>
      </c>
      <c r="J125" s="263"/>
      <c r="K125" s="60"/>
      <c r="L125" s="147">
        <f t="shared" si="149"/>
        <v>0</v>
      </c>
      <c r="M125" s="325"/>
      <c r="N125" s="60"/>
      <c r="O125" s="114">
        <f t="shared" si="150"/>
        <v>0</v>
      </c>
      <c r="P125" s="370"/>
    </row>
    <row r="126" spans="1:16" ht="36" hidden="1" x14ac:dyDescent="0.25">
      <c r="A126" s="38">
        <v>2276</v>
      </c>
      <c r="B126" s="57" t="s">
        <v>110</v>
      </c>
      <c r="C126" s="58">
        <f t="shared" si="98"/>
        <v>0</v>
      </c>
      <c r="D126" s="231"/>
      <c r="E126" s="60"/>
      <c r="F126" s="147">
        <f t="shared" si="147"/>
        <v>0</v>
      </c>
      <c r="G126" s="231"/>
      <c r="H126" s="263"/>
      <c r="I126" s="114">
        <f t="shared" si="148"/>
        <v>0</v>
      </c>
      <c r="J126" s="263"/>
      <c r="K126" s="60"/>
      <c r="L126" s="136">
        <f t="shared" si="149"/>
        <v>0</v>
      </c>
      <c r="M126" s="325"/>
      <c r="N126" s="60"/>
      <c r="O126" s="114">
        <f t="shared" si="150"/>
        <v>0</v>
      </c>
      <c r="P126" s="372"/>
    </row>
    <row r="127" spans="1:16" ht="24" x14ac:dyDescent="0.25">
      <c r="A127" s="38">
        <v>2279</v>
      </c>
      <c r="B127" s="57" t="s">
        <v>111</v>
      </c>
      <c r="C127" s="486">
        <f t="shared" si="98"/>
        <v>129684</v>
      </c>
      <c r="D127" s="231">
        <v>117596</v>
      </c>
      <c r="E127" s="60">
        <v>3868</v>
      </c>
      <c r="F127" s="147">
        <f t="shared" si="147"/>
        <v>121464</v>
      </c>
      <c r="G127" s="231"/>
      <c r="H127" s="263"/>
      <c r="I127" s="114">
        <f t="shared" si="148"/>
        <v>0</v>
      </c>
      <c r="J127" s="263">
        <v>8220</v>
      </c>
      <c r="K127" s="60"/>
      <c r="L127" s="147">
        <f t="shared" si="149"/>
        <v>8220</v>
      </c>
      <c r="M127" s="325"/>
      <c r="N127" s="60"/>
      <c r="O127" s="114">
        <f t="shared" si="150"/>
        <v>0</v>
      </c>
      <c r="P127" s="370" t="s">
        <v>808</v>
      </c>
    </row>
    <row r="128" spans="1:16" ht="24" hidden="1" x14ac:dyDescent="0.25">
      <c r="A128" s="565">
        <v>2280</v>
      </c>
      <c r="B128" s="52" t="s">
        <v>301</v>
      </c>
      <c r="C128" s="53">
        <f t="shared" si="98"/>
        <v>0</v>
      </c>
      <c r="D128" s="234">
        <f t="shared" ref="D128:O128" si="151">SUM(D129)</f>
        <v>0</v>
      </c>
      <c r="E128" s="119">
        <f t="shared" si="151"/>
        <v>0</v>
      </c>
      <c r="F128" s="287">
        <f t="shared" si="151"/>
        <v>0</v>
      </c>
      <c r="G128" s="234">
        <f t="shared" si="151"/>
        <v>0</v>
      </c>
      <c r="H128" s="265">
        <f t="shared" si="151"/>
        <v>0</v>
      </c>
      <c r="I128" s="120">
        <f t="shared" si="151"/>
        <v>0</v>
      </c>
      <c r="J128" s="265">
        <f t="shared" si="151"/>
        <v>0</v>
      </c>
      <c r="K128" s="119">
        <f t="shared" si="151"/>
        <v>0</v>
      </c>
      <c r="L128" s="140">
        <f t="shared" si="151"/>
        <v>0</v>
      </c>
      <c r="M128" s="58">
        <f t="shared" si="151"/>
        <v>0</v>
      </c>
      <c r="N128" s="113">
        <f t="shared" si="151"/>
        <v>0</v>
      </c>
      <c r="O128" s="114">
        <f t="shared" si="151"/>
        <v>0</v>
      </c>
      <c r="P128" s="372"/>
    </row>
    <row r="129" spans="1:16" ht="24" hidden="1" x14ac:dyDescent="0.25">
      <c r="A129" s="38">
        <v>2283</v>
      </c>
      <c r="B129" s="57" t="s">
        <v>112</v>
      </c>
      <c r="C129" s="58">
        <f t="shared" si="98"/>
        <v>0</v>
      </c>
      <c r="D129" s="231"/>
      <c r="E129" s="60"/>
      <c r="F129" s="147">
        <f>D129+E129</f>
        <v>0</v>
      </c>
      <c r="G129" s="231"/>
      <c r="H129" s="263"/>
      <c r="I129" s="114">
        <f>G129+H129</f>
        <v>0</v>
      </c>
      <c r="J129" s="263"/>
      <c r="K129" s="60"/>
      <c r="L129" s="136">
        <f>J129+K129</f>
        <v>0</v>
      </c>
      <c r="M129" s="325"/>
      <c r="N129" s="60"/>
      <c r="O129" s="114">
        <f>M129+N129</f>
        <v>0</v>
      </c>
      <c r="P129" s="372"/>
    </row>
    <row r="130" spans="1:16" ht="38.25" customHeight="1" x14ac:dyDescent="0.25">
      <c r="A130" s="45">
        <v>2300</v>
      </c>
      <c r="B130" s="105" t="s">
        <v>113</v>
      </c>
      <c r="C130" s="490">
        <f t="shared" si="98"/>
        <v>82767</v>
      </c>
      <c r="D130" s="229">
        <f>SUM(D131,D136,D140,D141,D144,D151,D159,D160,D163)</f>
        <v>77503</v>
      </c>
      <c r="E130" s="50">
        <f t="shared" ref="E130:F130" si="152">SUM(E131,E136,E140,E141,E144,E151,E159,E160,E163)</f>
        <v>44</v>
      </c>
      <c r="F130" s="285">
        <f t="shared" si="152"/>
        <v>77547</v>
      </c>
      <c r="G130" s="229">
        <f>SUM(G131,G136,G140,G141,G144,G151,G159,G160,G163)</f>
        <v>0</v>
      </c>
      <c r="H130" s="106">
        <f t="shared" ref="H130:I130" si="153">SUM(H131,H136,H140,H141,H144,H151,H159,H160,H163)</f>
        <v>0</v>
      </c>
      <c r="I130" s="117">
        <f t="shared" si="153"/>
        <v>0</v>
      </c>
      <c r="J130" s="106">
        <f>SUM(J131,J136,J140,J141,J144,J151,J159,J160,J163)</f>
        <v>5220</v>
      </c>
      <c r="K130" s="50">
        <f t="shared" ref="K130:L130" si="154">SUM(K131,K136,K140,K141,K144,K151,K159,K160,K163)</f>
        <v>0</v>
      </c>
      <c r="L130" s="285">
        <f t="shared" si="154"/>
        <v>5220</v>
      </c>
      <c r="M130" s="46">
        <f>SUM(M131,M136,M140,M141,M144,M151,M159,M160,M163)</f>
        <v>0</v>
      </c>
      <c r="N130" s="50">
        <f t="shared" ref="N130:O130" si="155">SUM(N131,N136,N140,N141,N144,N151,N159,N160,N163)</f>
        <v>0</v>
      </c>
      <c r="O130" s="117">
        <f t="shared" si="155"/>
        <v>0</v>
      </c>
      <c r="P130" s="581"/>
    </row>
    <row r="131" spans="1:16" ht="24" x14ac:dyDescent="0.25">
      <c r="A131" s="565">
        <v>2310</v>
      </c>
      <c r="B131" s="52" t="s">
        <v>114</v>
      </c>
      <c r="C131" s="527">
        <f t="shared" si="98"/>
        <v>45253</v>
      </c>
      <c r="D131" s="234">
        <f t="shared" ref="D131:O131" si="156">SUM(D132:D135)</f>
        <v>39989</v>
      </c>
      <c r="E131" s="119">
        <f t="shared" si="156"/>
        <v>44</v>
      </c>
      <c r="F131" s="287">
        <f t="shared" si="156"/>
        <v>40033</v>
      </c>
      <c r="G131" s="234">
        <f t="shared" si="156"/>
        <v>0</v>
      </c>
      <c r="H131" s="265">
        <f t="shared" si="156"/>
        <v>0</v>
      </c>
      <c r="I131" s="120">
        <f t="shared" si="156"/>
        <v>0</v>
      </c>
      <c r="J131" s="265">
        <f t="shared" si="156"/>
        <v>5220</v>
      </c>
      <c r="K131" s="119">
        <f t="shared" si="156"/>
        <v>0</v>
      </c>
      <c r="L131" s="287">
        <f t="shared" si="156"/>
        <v>5220</v>
      </c>
      <c r="M131" s="53">
        <f t="shared" si="156"/>
        <v>0</v>
      </c>
      <c r="N131" s="119">
        <f t="shared" si="156"/>
        <v>0</v>
      </c>
      <c r="O131" s="120">
        <f t="shared" si="156"/>
        <v>0</v>
      </c>
      <c r="P131" s="583"/>
    </row>
    <row r="132" spans="1:16" ht="14.25" hidden="1" customHeight="1" x14ac:dyDescent="0.25">
      <c r="A132" s="38">
        <v>2311</v>
      </c>
      <c r="B132" s="57" t="s">
        <v>115</v>
      </c>
      <c r="C132" s="58">
        <f t="shared" si="98"/>
        <v>0</v>
      </c>
      <c r="D132" s="231"/>
      <c r="E132" s="60"/>
      <c r="F132" s="147">
        <f t="shared" ref="F132:F135" si="157">D132+E132</f>
        <v>0</v>
      </c>
      <c r="G132" s="231"/>
      <c r="H132" s="263"/>
      <c r="I132" s="114">
        <f t="shared" ref="I132:I135" si="158">G132+H132</f>
        <v>0</v>
      </c>
      <c r="J132" s="263"/>
      <c r="K132" s="60"/>
      <c r="L132" s="136">
        <f t="shared" ref="L132:L135" si="159">J132+K132</f>
        <v>0</v>
      </c>
      <c r="M132" s="325"/>
      <c r="N132" s="60"/>
      <c r="O132" s="114">
        <f t="shared" ref="O132:O135" si="160">M132+N132</f>
        <v>0</v>
      </c>
      <c r="P132" s="372"/>
    </row>
    <row r="133" spans="1:16" ht="24" x14ac:dyDescent="0.25">
      <c r="A133" s="38">
        <v>2312</v>
      </c>
      <c r="B133" s="57" t="s">
        <v>116</v>
      </c>
      <c r="C133" s="486">
        <f t="shared" si="98"/>
        <v>3144</v>
      </c>
      <c r="D133" s="231">
        <v>1912</v>
      </c>
      <c r="E133" s="60">
        <v>112</v>
      </c>
      <c r="F133" s="147">
        <f t="shared" si="157"/>
        <v>2024</v>
      </c>
      <c r="G133" s="231"/>
      <c r="H133" s="263"/>
      <c r="I133" s="114">
        <f t="shared" si="158"/>
        <v>0</v>
      </c>
      <c r="J133" s="263">
        <v>1120</v>
      </c>
      <c r="K133" s="60"/>
      <c r="L133" s="147">
        <f t="shared" si="159"/>
        <v>1120</v>
      </c>
      <c r="M133" s="325"/>
      <c r="N133" s="60"/>
      <c r="O133" s="114">
        <f t="shared" si="160"/>
        <v>0</v>
      </c>
      <c r="P133" s="370" t="s">
        <v>808</v>
      </c>
    </row>
    <row r="134" spans="1:16" hidden="1" x14ac:dyDescent="0.25">
      <c r="A134" s="38">
        <v>2313</v>
      </c>
      <c r="B134" s="57" t="s">
        <v>117</v>
      </c>
      <c r="C134" s="58">
        <f t="shared" si="98"/>
        <v>0</v>
      </c>
      <c r="D134" s="231"/>
      <c r="E134" s="60"/>
      <c r="F134" s="147">
        <f t="shared" si="157"/>
        <v>0</v>
      </c>
      <c r="G134" s="231"/>
      <c r="H134" s="263"/>
      <c r="I134" s="114">
        <f t="shared" si="158"/>
        <v>0</v>
      </c>
      <c r="J134" s="263"/>
      <c r="K134" s="60"/>
      <c r="L134" s="136">
        <f t="shared" si="159"/>
        <v>0</v>
      </c>
      <c r="M134" s="325"/>
      <c r="N134" s="60"/>
      <c r="O134" s="114">
        <f t="shared" si="160"/>
        <v>0</v>
      </c>
      <c r="P134" s="372"/>
    </row>
    <row r="135" spans="1:16" ht="36" customHeight="1" x14ac:dyDescent="0.25">
      <c r="A135" s="38">
        <v>2314</v>
      </c>
      <c r="B135" s="57" t="s">
        <v>291</v>
      </c>
      <c r="C135" s="486">
        <f t="shared" si="98"/>
        <v>42109</v>
      </c>
      <c r="D135" s="231">
        <v>38077</v>
      </c>
      <c r="E135" s="60">
        <v>-68</v>
      </c>
      <c r="F135" s="147">
        <f t="shared" si="157"/>
        <v>38009</v>
      </c>
      <c r="G135" s="231"/>
      <c r="H135" s="263"/>
      <c r="I135" s="114">
        <f t="shared" si="158"/>
        <v>0</v>
      </c>
      <c r="J135" s="263">
        <v>4100</v>
      </c>
      <c r="K135" s="60"/>
      <c r="L135" s="147">
        <f t="shared" si="159"/>
        <v>4100</v>
      </c>
      <c r="M135" s="325"/>
      <c r="N135" s="60"/>
      <c r="O135" s="114">
        <f t="shared" si="160"/>
        <v>0</v>
      </c>
      <c r="P135" s="370" t="s">
        <v>808</v>
      </c>
    </row>
    <row r="136" spans="1:16" hidden="1" x14ac:dyDescent="0.25">
      <c r="A136" s="112">
        <v>2320</v>
      </c>
      <c r="B136" s="57" t="s">
        <v>118</v>
      </c>
      <c r="C136" s="58">
        <f t="shared" si="98"/>
        <v>0</v>
      </c>
      <c r="D136" s="232">
        <f>SUM(D137:D139)</f>
        <v>0</v>
      </c>
      <c r="E136" s="113">
        <f t="shared" ref="E136:F136" si="161">SUM(E137:E139)</f>
        <v>0</v>
      </c>
      <c r="F136" s="147">
        <f t="shared" si="161"/>
        <v>0</v>
      </c>
      <c r="G136" s="232">
        <f>SUM(G137:G139)</f>
        <v>0</v>
      </c>
      <c r="H136" s="121">
        <f t="shared" ref="H136:I136" si="162">SUM(H137:H139)</f>
        <v>0</v>
      </c>
      <c r="I136" s="114">
        <f t="shared" si="162"/>
        <v>0</v>
      </c>
      <c r="J136" s="121">
        <f>SUM(J137:J139)</f>
        <v>0</v>
      </c>
      <c r="K136" s="113">
        <f t="shared" ref="K136:L136" si="163">SUM(K137:K139)</f>
        <v>0</v>
      </c>
      <c r="L136" s="136">
        <f t="shared" si="163"/>
        <v>0</v>
      </c>
      <c r="M136" s="58">
        <f>SUM(M137:M139)</f>
        <v>0</v>
      </c>
      <c r="N136" s="113">
        <f t="shared" ref="N136:O136" si="164">SUM(N137:N139)</f>
        <v>0</v>
      </c>
      <c r="O136" s="114">
        <f t="shared" si="164"/>
        <v>0</v>
      </c>
      <c r="P136" s="372"/>
    </row>
    <row r="137" spans="1:16" hidden="1" x14ac:dyDescent="0.25">
      <c r="A137" s="38">
        <v>2321</v>
      </c>
      <c r="B137" s="57" t="s">
        <v>119</v>
      </c>
      <c r="C137" s="58">
        <f t="shared" si="98"/>
        <v>0</v>
      </c>
      <c r="D137" s="231"/>
      <c r="E137" s="60"/>
      <c r="F137" s="147">
        <f t="shared" ref="F137:F140" si="165">D137+E137</f>
        <v>0</v>
      </c>
      <c r="G137" s="231"/>
      <c r="H137" s="263"/>
      <c r="I137" s="114">
        <f t="shared" ref="I137:I140" si="166">G137+H137</f>
        <v>0</v>
      </c>
      <c r="J137" s="263"/>
      <c r="K137" s="60"/>
      <c r="L137" s="136">
        <f t="shared" ref="L137:L140" si="167">J137+K137</f>
        <v>0</v>
      </c>
      <c r="M137" s="325"/>
      <c r="N137" s="60"/>
      <c r="O137" s="114">
        <f t="shared" ref="O137:O140" si="168">M137+N137</f>
        <v>0</v>
      </c>
      <c r="P137" s="372"/>
    </row>
    <row r="138" spans="1:16" hidden="1" x14ac:dyDescent="0.25">
      <c r="A138" s="38">
        <v>2322</v>
      </c>
      <c r="B138" s="57" t="s">
        <v>120</v>
      </c>
      <c r="C138" s="58">
        <f t="shared" si="98"/>
        <v>0</v>
      </c>
      <c r="D138" s="231"/>
      <c r="E138" s="60"/>
      <c r="F138" s="147">
        <f t="shared" si="165"/>
        <v>0</v>
      </c>
      <c r="G138" s="231"/>
      <c r="H138" s="263"/>
      <c r="I138" s="114">
        <f t="shared" si="166"/>
        <v>0</v>
      </c>
      <c r="J138" s="263"/>
      <c r="K138" s="60"/>
      <c r="L138" s="136">
        <f t="shared" si="167"/>
        <v>0</v>
      </c>
      <c r="M138" s="325"/>
      <c r="N138" s="60"/>
      <c r="O138" s="114">
        <f t="shared" si="168"/>
        <v>0</v>
      </c>
      <c r="P138" s="372"/>
    </row>
    <row r="139" spans="1:16" ht="10.5" hidden="1" customHeight="1" x14ac:dyDescent="0.25">
      <c r="A139" s="38">
        <v>2329</v>
      </c>
      <c r="B139" s="57" t="s">
        <v>121</v>
      </c>
      <c r="C139" s="58">
        <f t="shared" si="98"/>
        <v>0</v>
      </c>
      <c r="D139" s="231"/>
      <c r="E139" s="60"/>
      <c r="F139" s="147">
        <f t="shared" si="165"/>
        <v>0</v>
      </c>
      <c r="G139" s="231"/>
      <c r="H139" s="263"/>
      <c r="I139" s="114">
        <f t="shared" si="166"/>
        <v>0</v>
      </c>
      <c r="J139" s="263"/>
      <c r="K139" s="60"/>
      <c r="L139" s="136">
        <f t="shared" si="167"/>
        <v>0</v>
      </c>
      <c r="M139" s="325"/>
      <c r="N139" s="60"/>
      <c r="O139" s="114">
        <f t="shared" si="168"/>
        <v>0</v>
      </c>
      <c r="P139" s="372"/>
    </row>
    <row r="140" spans="1:16" hidden="1" x14ac:dyDescent="0.25">
      <c r="A140" s="112">
        <v>2330</v>
      </c>
      <c r="B140" s="57" t="s">
        <v>122</v>
      </c>
      <c r="C140" s="58">
        <f t="shared" si="98"/>
        <v>0</v>
      </c>
      <c r="D140" s="231"/>
      <c r="E140" s="60"/>
      <c r="F140" s="147">
        <f t="shared" si="165"/>
        <v>0</v>
      </c>
      <c r="G140" s="231"/>
      <c r="H140" s="263"/>
      <c r="I140" s="114">
        <f t="shared" si="166"/>
        <v>0</v>
      </c>
      <c r="J140" s="263"/>
      <c r="K140" s="60"/>
      <c r="L140" s="136">
        <f t="shared" si="167"/>
        <v>0</v>
      </c>
      <c r="M140" s="325"/>
      <c r="N140" s="60"/>
      <c r="O140" s="114">
        <f t="shared" si="168"/>
        <v>0</v>
      </c>
      <c r="P140" s="372"/>
    </row>
    <row r="141" spans="1:16" ht="48" hidden="1" x14ac:dyDescent="0.25">
      <c r="A141" s="112">
        <v>2340</v>
      </c>
      <c r="B141" s="57" t="s">
        <v>302</v>
      </c>
      <c r="C141" s="58">
        <f t="shared" si="98"/>
        <v>0</v>
      </c>
      <c r="D141" s="232">
        <f>SUM(D142:D143)</f>
        <v>0</v>
      </c>
      <c r="E141" s="113">
        <f t="shared" ref="E141:F141" si="169">SUM(E142:E143)</f>
        <v>0</v>
      </c>
      <c r="F141" s="147">
        <f t="shared" si="169"/>
        <v>0</v>
      </c>
      <c r="G141" s="232">
        <f>SUM(G142:G143)</f>
        <v>0</v>
      </c>
      <c r="H141" s="121">
        <f t="shared" ref="H141:I141" si="170">SUM(H142:H143)</f>
        <v>0</v>
      </c>
      <c r="I141" s="114">
        <f t="shared" si="170"/>
        <v>0</v>
      </c>
      <c r="J141" s="121">
        <f>SUM(J142:J143)</f>
        <v>0</v>
      </c>
      <c r="K141" s="113">
        <f t="shared" ref="K141:L141" si="171">SUM(K142:K143)</f>
        <v>0</v>
      </c>
      <c r="L141" s="136">
        <f t="shared" si="171"/>
        <v>0</v>
      </c>
      <c r="M141" s="58">
        <f>SUM(M142:M143)</f>
        <v>0</v>
      </c>
      <c r="N141" s="113">
        <f t="shared" ref="N141:O141" si="172">SUM(N142:N143)</f>
        <v>0</v>
      </c>
      <c r="O141" s="114">
        <f t="shared" si="172"/>
        <v>0</v>
      </c>
      <c r="P141" s="372"/>
    </row>
    <row r="142" spans="1:16" hidden="1" x14ac:dyDescent="0.25">
      <c r="A142" s="38">
        <v>2341</v>
      </c>
      <c r="B142" s="57" t="s">
        <v>123</v>
      </c>
      <c r="C142" s="58">
        <f t="shared" si="98"/>
        <v>0</v>
      </c>
      <c r="D142" s="231"/>
      <c r="E142" s="60"/>
      <c r="F142" s="147">
        <f t="shared" ref="F142:F143" si="173">D142+E142</f>
        <v>0</v>
      </c>
      <c r="G142" s="231"/>
      <c r="H142" s="263"/>
      <c r="I142" s="114">
        <f t="shared" ref="I142:I143" si="174">G142+H142</f>
        <v>0</v>
      </c>
      <c r="J142" s="263"/>
      <c r="K142" s="60"/>
      <c r="L142" s="136">
        <f t="shared" ref="L142:L143" si="175">J142+K142</f>
        <v>0</v>
      </c>
      <c r="M142" s="325"/>
      <c r="N142" s="60"/>
      <c r="O142" s="114">
        <f t="shared" ref="O142:O143" si="176">M142+N142</f>
        <v>0</v>
      </c>
      <c r="P142" s="372"/>
    </row>
    <row r="143" spans="1:16" ht="24" hidden="1" x14ac:dyDescent="0.25">
      <c r="A143" s="38">
        <v>2344</v>
      </c>
      <c r="B143" s="57" t="s">
        <v>124</v>
      </c>
      <c r="C143" s="58">
        <f t="shared" si="98"/>
        <v>0</v>
      </c>
      <c r="D143" s="231"/>
      <c r="E143" s="60"/>
      <c r="F143" s="147">
        <f t="shared" si="173"/>
        <v>0</v>
      </c>
      <c r="G143" s="231"/>
      <c r="H143" s="263"/>
      <c r="I143" s="114">
        <f t="shared" si="174"/>
        <v>0</v>
      </c>
      <c r="J143" s="263"/>
      <c r="K143" s="60"/>
      <c r="L143" s="136">
        <f t="shared" si="175"/>
        <v>0</v>
      </c>
      <c r="M143" s="325"/>
      <c r="N143" s="60"/>
      <c r="O143" s="114">
        <f t="shared" si="176"/>
        <v>0</v>
      </c>
      <c r="P143" s="372"/>
    </row>
    <row r="144" spans="1:16" ht="24" hidden="1" x14ac:dyDescent="0.25">
      <c r="A144" s="107">
        <v>2350</v>
      </c>
      <c r="B144" s="78" t="s">
        <v>125</v>
      </c>
      <c r="C144" s="84">
        <f t="shared" si="98"/>
        <v>0</v>
      </c>
      <c r="D144" s="132">
        <f>SUM(D145:D150)</f>
        <v>0</v>
      </c>
      <c r="E144" s="108">
        <f t="shared" ref="E144:F144" si="177">SUM(E145:E150)</f>
        <v>0</v>
      </c>
      <c r="F144" s="286">
        <f t="shared" si="177"/>
        <v>0</v>
      </c>
      <c r="G144" s="132">
        <f>SUM(G145:G150)</f>
        <v>0</v>
      </c>
      <c r="H144" s="207">
        <f t="shared" ref="H144:I144" si="178">SUM(H145:H150)</f>
        <v>0</v>
      </c>
      <c r="I144" s="109">
        <f t="shared" si="178"/>
        <v>0</v>
      </c>
      <c r="J144" s="207">
        <f>SUM(J145:J150)</f>
        <v>0</v>
      </c>
      <c r="K144" s="108">
        <f t="shared" ref="K144:L144" si="179">SUM(K145:K150)</f>
        <v>0</v>
      </c>
      <c r="L144" s="137">
        <f t="shared" si="179"/>
        <v>0</v>
      </c>
      <c r="M144" s="84">
        <f>SUM(M145:M150)</f>
        <v>0</v>
      </c>
      <c r="N144" s="108">
        <f t="shared" ref="N144:O144" si="180">SUM(N145:N150)</f>
        <v>0</v>
      </c>
      <c r="O144" s="109">
        <f t="shared" si="180"/>
        <v>0</v>
      </c>
      <c r="P144" s="370"/>
    </row>
    <row r="145" spans="1:16" hidden="1" x14ac:dyDescent="0.25">
      <c r="A145" s="33">
        <v>2351</v>
      </c>
      <c r="B145" s="52" t="s">
        <v>126</v>
      </c>
      <c r="C145" s="53">
        <f t="shared" si="98"/>
        <v>0</v>
      </c>
      <c r="D145" s="230"/>
      <c r="E145" s="55"/>
      <c r="F145" s="287">
        <f t="shared" ref="F145:F150" si="181">D145+E145</f>
        <v>0</v>
      </c>
      <c r="G145" s="230"/>
      <c r="H145" s="262"/>
      <c r="I145" s="120">
        <f t="shared" ref="I145:I150" si="182">G145+H145</f>
        <v>0</v>
      </c>
      <c r="J145" s="262"/>
      <c r="K145" s="55"/>
      <c r="L145" s="140">
        <f t="shared" ref="L145:L150" si="183">J145+K145</f>
        <v>0</v>
      </c>
      <c r="M145" s="324"/>
      <c r="N145" s="55"/>
      <c r="O145" s="120">
        <f t="shared" ref="O145:O150" si="184">M145+N145</f>
        <v>0</v>
      </c>
      <c r="P145" s="583"/>
    </row>
    <row r="146" spans="1:16" hidden="1" x14ac:dyDescent="0.25">
      <c r="A146" s="38">
        <v>2352</v>
      </c>
      <c r="B146" s="57" t="s">
        <v>127</v>
      </c>
      <c r="C146" s="58">
        <f t="shared" si="98"/>
        <v>0</v>
      </c>
      <c r="D146" s="231"/>
      <c r="E146" s="60"/>
      <c r="F146" s="147">
        <f t="shared" si="181"/>
        <v>0</v>
      </c>
      <c r="G146" s="231"/>
      <c r="H146" s="263"/>
      <c r="I146" s="114">
        <f t="shared" si="182"/>
        <v>0</v>
      </c>
      <c r="J146" s="263"/>
      <c r="K146" s="60"/>
      <c r="L146" s="136">
        <f t="shared" si="183"/>
        <v>0</v>
      </c>
      <c r="M146" s="325"/>
      <c r="N146" s="60"/>
      <c r="O146" s="114">
        <f t="shared" si="184"/>
        <v>0</v>
      </c>
      <c r="P146" s="372"/>
    </row>
    <row r="147" spans="1:16" ht="24" hidden="1" x14ac:dyDescent="0.25">
      <c r="A147" s="38">
        <v>2353</v>
      </c>
      <c r="B147" s="57" t="s">
        <v>128</v>
      </c>
      <c r="C147" s="58">
        <f t="shared" si="98"/>
        <v>0</v>
      </c>
      <c r="D147" s="231"/>
      <c r="E147" s="60"/>
      <c r="F147" s="147">
        <f t="shared" si="181"/>
        <v>0</v>
      </c>
      <c r="G147" s="231"/>
      <c r="H147" s="263"/>
      <c r="I147" s="114">
        <f t="shared" si="182"/>
        <v>0</v>
      </c>
      <c r="J147" s="263"/>
      <c r="K147" s="60"/>
      <c r="L147" s="136">
        <f t="shared" si="183"/>
        <v>0</v>
      </c>
      <c r="M147" s="325"/>
      <c r="N147" s="60"/>
      <c r="O147" s="114">
        <f t="shared" si="184"/>
        <v>0</v>
      </c>
      <c r="P147" s="372"/>
    </row>
    <row r="148" spans="1:16" ht="24" hidden="1" x14ac:dyDescent="0.25">
      <c r="A148" s="38">
        <v>2354</v>
      </c>
      <c r="B148" s="57" t="s">
        <v>129</v>
      </c>
      <c r="C148" s="58">
        <f t="shared" si="98"/>
        <v>0</v>
      </c>
      <c r="D148" s="231"/>
      <c r="E148" s="60"/>
      <c r="F148" s="147">
        <f t="shared" si="181"/>
        <v>0</v>
      </c>
      <c r="G148" s="231"/>
      <c r="H148" s="263"/>
      <c r="I148" s="114">
        <f t="shared" si="182"/>
        <v>0</v>
      </c>
      <c r="J148" s="263"/>
      <c r="K148" s="60"/>
      <c r="L148" s="136">
        <f t="shared" si="183"/>
        <v>0</v>
      </c>
      <c r="M148" s="325"/>
      <c r="N148" s="60"/>
      <c r="O148" s="114">
        <f t="shared" si="184"/>
        <v>0</v>
      </c>
      <c r="P148" s="372"/>
    </row>
    <row r="149" spans="1:16" ht="24" hidden="1" x14ac:dyDescent="0.25">
      <c r="A149" s="38">
        <v>2355</v>
      </c>
      <c r="B149" s="57" t="s">
        <v>130</v>
      </c>
      <c r="C149" s="58">
        <f t="shared" ref="C149:C212" si="185">F149+I149+L149+O149</f>
        <v>0</v>
      </c>
      <c r="D149" s="231"/>
      <c r="E149" s="60"/>
      <c r="F149" s="147">
        <f t="shared" si="181"/>
        <v>0</v>
      </c>
      <c r="G149" s="231"/>
      <c r="H149" s="263"/>
      <c r="I149" s="114">
        <f t="shared" si="182"/>
        <v>0</v>
      </c>
      <c r="J149" s="263"/>
      <c r="K149" s="60"/>
      <c r="L149" s="136">
        <f t="shared" si="183"/>
        <v>0</v>
      </c>
      <c r="M149" s="325"/>
      <c r="N149" s="60"/>
      <c r="O149" s="114">
        <f t="shared" si="184"/>
        <v>0</v>
      </c>
      <c r="P149" s="372"/>
    </row>
    <row r="150" spans="1:16" ht="24" hidden="1" x14ac:dyDescent="0.25">
      <c r="A150" s="38">
        <v>2359</v>
      </c>
      <c r="B150" s="57" t="s">
        <v>131</v>
      </c>
      <c r="C150" s="58">
        <f t="shared" si="185"/>
        <v>0</v>
      </c>
      <c r="D150" s="231"/>
      <c r="E150" s="60"/>
      <c r="F150" s="147">
        <f t="shared" si="181"/>
        <v>0</v>
      </c>
      <c r="G150" s="231"/>
      <c r="H150" s="263"/>
      <c r="I150" s="114">
        <f t="shared" si="182"/>
        <v>0</v>
      </c>
      <c r="J150" s="263"/>
      <c r="K150" s="60"/>
      <c r="L150" s="136">
        <f t="shared" si="183"/>
        <v>0</v>
      </c>
      <c r="M150" s="325"/>
      <c r="N150" s="60"/>
      <c r="O150" s="114">
        <f t="shared" si="184"/>
        <v>0</v>
      </c>
      <c r="P150" s="372"/>
    </row>
    <row r="151" spans="1:16" ht="24.75" customHeight="1" x14ac:dyDescent="0.25">
      <c r="A151" s="112">
        <v>2360</v>
      </c>
      <c r="B151" s="57" t="s">
        <v>132</v>
      </c>
      <c r="C151" s="486">
        <f t="shared" si="185"/>
        <v>36928</v>
      </c>
      <c r="D151" s="232">
        <f>SUM(D152:D158)</f>
        <v>36928</v>
      </c>
      <c r="E151" s="113">
        <f t="shared" ref="E151:F151" si="186">SUM(E152:E158)</f>
        <v>0</v>
      </c>
      <c r="F151" s="147">
        <f t="shared" si="186"/>
        <v>36928</v>
      </c>
      <c r="G151" s="232">
        <f>SUM(G152:G158)</f>
        <v>0</v>
      </c>
      <c r="H151" s="121">
        <f t="shared" ref="H151:I151" si="187">SUM(H152:H158)</f>
        <v>0</v>
      </c>
      <c r="I151" s="114">
        <f t="shared" si="187"/>
        <v>0</v>
      </c>
      <c r="J151" s="121">
        <f>SUM(J152:J158)</f>
        <v>0</v>
      </c>
      <c r="K151" s="113">
        <f t="shared" ref="K151:L151" si="188">SUM(K152:K158)</f>
        <v>0</v>
      </c>
      <c r="L151" s="147">
        <f t="shared" si="188"/>
        <v>0</v>
      </c>
      <c r="M151" s="58">
        <f>SUM(M152:M158)</f>
        <v>0</v>
      </c>
      <c r="N151" s="113">
        <f t="shared" ref="N151:O151" si="189">SUM(N152:N158)</f>
        <v>0</v>
      </c>
      <c r="O151" s="114">
        <f t="shared" si="189"/>
        <v>0</v>
      </c>
      <c r="P151" s="372"/>
    </row>
    <row r="152" spans="1:16" x14ac:dyDescent="0.25">
      <c r="A152" s="37">
        <v>2361</v>
      </c>
      <c r="B152" s="57" t="s">
        <v>133</v>
      </c>
      <c r="C152" s="486">
        <f t="shared" si="185"/>
        <v>36013</v>
      </c>
      <c r="D152" s="231">
        <v>36013</v>
      </c>
      <c r="E152" s="60"/>
      <c r="F152" s="147">
        <f t="shared" ref="F152:F159" si="190">D152+E152</f>
        <v>36013</v>
      </c>
      <c r="G152" s="231"/>
      <c r="H152" s="263"/>
      <c r="I152" s="114">
        <f t="shared" ref="I152:I159" si="191">G152+H152</f>
        <v>0</v>
      </c>
      <c r="J152" s="263"/>
      <c r="K152" s="60"/>
      <c r="L152" s="147">
        <f t="shared" ref="L152:L159" si="192">J152+K152</f>
        <v>0</v>
      </c>
      <c r="M152" s="325"/>
      <c r="N152" s="60"/>
      <c r="O152" s="114">
        <f t="shared" ref="O152:O159" si="193">M152+N152</f>
        <v>0</v>
      </c>
      <c r="P152" s="370"/>
    </row>
    <row r="153" spans="1:16" ht="24" hidden="1" x14ac:dyDescent="0.25">
      <c r="A153" s="37">
        <v>2362</v>
      </c>
      <c r="B153" s="57" t="s">
        <v>134</v>
      </c>
      <c r="C153" s="58">
        <f t="shared" si="185"/>
        <v>0</v>
      </c>
      <c r="D153" s="231"/>
      <c r="E153" s="60"/>
      <c r="F153" s="147">
        <f t="shared" si="190"/>
        <v>0</v>
      </c>
      <c r="G153" s="231"/>
      <c r="H153" s="263"/>
      <c r="I153" s="114">
        <f t="shared" si="191"/>
        <v>0</v>
      </c>
      <c r="J153" s="263"/>
      <c r="K153" s="60"/>
      <c r="L153" s="136">
        <f t="shared" si="192"/>
        <v>0</v>
      </c>
      <c r="M153" s="325"/>
      <c r="N153" s="60"/>
      <c r="O153" s="114">
        <f t="shared" si="193"/>
        <v>0</v>
      </c>
      <c r="P153" s="372"/>
    </row>
    <row r="154" spans="1:16" x14ac:dyDescent="0.25">
      <c r="A154" s="37">
        <v>2363</v>
      </c>
      <c r="B154" s="57" t="s">
        <v>135</v>
      </c>
      <c r="C154" s="486">
        <f t="shared" si="185"/>
        <v>915</v>
      </c>
      <c r="D154" s="231">
        <v>915</v>
      </c>
      <c r="E154" s="60"/>
      <c r="F154" s="147">
        <f t="shared" si="190"/>
        <v>915</v>
      </c>
      <c r="G154" s="231"/>
      <c r="H154" s="263"/>
      <c r="I154" s="114">
        <f t="shared" si="191"/>
        <v>0</v>
      </c>
      <c r="J154" s="263"/>
      <c r="K154" s="60"/>
      <c r="L154" s="147">
        <f t="shared" si="192"/>
        <v>0</v>
      </c>
      <c r="M154" s="325"/>
      <c r="N154" s="60"/>
      <c r="O154" s="114">
        <f t="shared" si="193"/>
        <v>0</v>
      </c>
      <c r="P154" s="372"/>
    </row>
    <row r="155" spans="1:16" hidden="1" x14ac:dyDescent="0.25">
      <c r="A155" s="37">
        <v>2364</v>
      </c>
      <c r="B155" s="57" t="s">
        <v>136</v>
      </c>
      <c r="C155" s="58">
        <f t="shared" si="185"/>
        <v>0</v>
      </c>
      <c r="D155" s="231"/>
      <c r="E155" s="60"/>
      <c r="F155" s="147">
        <f t="shared" si="190"/>
        <v>0</v>
      </c>
      <c r="G155" s="231"/>
      <c r="H155" s="263"/>
      <c r="I155" s="114">
        <f t="shared" si="191"/>
        <v>0</v>
      </c>
      <c r="J155" s="263"/>
      <c r="K155" s="60"/>
      <c r="L155" s="136">
        <f t="shared" si="192"/>
        <v>0</v>
      </c>
      <c r="M155" s="325"/>
      <c r="N155" s="60"/>
      <c r="O155" s="114">
        <f t="shared" si="193"/>
        <v>0</v>
      </c>
      <c r="P155" s="372"/>
    </row>
    <row r="156" spans="1:16" ht="12.75" hidden="1" customHeight="1" x14ac:dyDescent="0.25">
      <c r="A156" s="37">
        <v>2365</v>
      </c>
      <c r="B156" s="57" t="s">
        <v>137</v>
      </c>
      <c r="C156" s="58">
        <f t="shared" si="185"/>
        <v>0</v>
      </c>
      <c r="D156" s="231"/>
      <c r="E156" s="60"/>
      <c r="F156" s="147">
        <f t="shared" si="190"/>
        <v>0</v>
      </c>
      <c r="G156" s="231"/>
      <c r="H156" s="263"/>
      <c r="I156" s="114">
        <f t="shared" si="191"/>
        <v>0</v>
      </c>
      <c r="J156" s="263"/>
      <c r="K156" s="60"/>
      <c r="L156" s="136">
        <f t="shared" si="192"/>
        <v>0</v>
      </c>
      <c r="M156" s="325"/>
      <c r="N156" s="60"/>
      <c r="O156" s="114">
        <f t="shared" si="193"/>
        <v>0</v>
      </c>
      <c r="P156" s="372"/>
    </row>
    <row r="157" spans="1:16" ht="36" hidden="1" x14ac:dyDescent="0.25">
      <c r="A157" s="37">
        <v>2366</v>
      </c>
      <c r="B157" s="57" t="s">
        <v>138</v>
      </c>
      <c r="C157" s="58">
        <f t="shared" si="185"/>
        <v>0</v>
      </c>
      <c r="D157" s="231"/>
      <c r="E157" s="60"/>
      <c r="F157" s="147">
        <f t="shared" si="190"/>
        <v>0</v>
      </c>
      <c r="G157" s="231"/>
      <c r="H157" s="263"/>
      <c r="I157" s="114">
        <f t="shared" si="191"/>
        <v>0</v>
      </c>
      <c r="J157" s="263"/>
      <c r="K157" s="60"/>
      <c r="L157" s="136">
        <f t="shared" si="192"/>
        <v>0</v>
      </c>
      <c r="M157" s="325"/>
      <c r="N157" s="60"/>
      <c r="O157" s="114">
        <f t="shared" si="193"/>
        <v>0</v>
      </c>
      <c r="P157" s="372"/>
    </row>
    <row r="158" spans="1:16" ht="48" hidden="1" x14ac:dyDescent="0.25">
      <c r="A158" s="37">
        <v>2369</v>
      </c>
      <c r="B158" s="57" t="s">
        <v>139</v>
      </c>
      <c r="C158" s="58">
        <f t="shared" si="185"/>
        <v>0</v>
      </c>
      <c r="D158" s="231"/>
      <c r="E158" s="60"/>
      <c r="F158" s="147">
        <f t="shared" si="190"/>
        <v>0</v>
      </c>
      <c r="G158" s="231"/>
      <c r="H158" s="263"/>
      <c r="I158" s="114">
        <f t="shared" si="191"/>
        <v>0</v>
      </c>
      <c r="J158" s="263"/>
      <c r="K158" s="60"/>
      <c r="L158" s="136">
        <f t="shared" si="192"/>
        <v>0</v>
      </c>
      <c r="M158" s="325"/>
      <c r="N158" s="60"/>
      <c r="O158" s="114">
        <f t="shared" si="193"/>
        <v>0</v>
      </c>
      <c r="P158" s="372"/>
    </row>
    <row r="159" spans="1:16" hidden="1" x14ac:dyDescent="0.25">
      <c r="A159" s="107">
        <v>2370</v>
      </c>
      <c r="B159" s="78" t="s">
        <v>140</v>
      </c>
      <c r="C159" s="84">
        <f t="shared" si="185"/>
        <v>0</v>
      </c>
      <c r="D159" s="233"/>
      <c r="E159" s="115"/>
      <c r="F159" s="286">
        <f t="shared" si="190"/>
        <v>0</v>
      </c>
      <c r="G159" s="233"/>
      <c r="H159" s="264"/>
      <c r="I159" s="109">
        <f t="shared" si="191"/>
        <v>0</v>
      </c>
      <c r="J159" s="264"/>
      <c r="K159" s="115"/>
      <c r="L159" s="137">
        <f t="shared" si="192"/>
        <v>0</v>
      </c>
      <c r="M159" s="326"/>
      <c r="N159" s="115"/>
      <c r="O159" s="109">
        <f t="shared" si="193"/>
        <v>0</v>
      </c>
      <c r="P159" s="370"/>
    </row>
    <row r="160" spans="1:16" hidden="1" x14ac:dyDescent="0.25">
      <c r="A160" s="107">
        <v>2380</v>
      </c>
      <c r="B160" s="78" t="s">
        <v>141</v>
      </c>
      <c r="C160" s="84">
        <f t="shared" si="185"/>
        <v>0</v>
      </c>
      <c r="D160" s="132">
        <f>SUM(D161:D162)</f>
        <v>0</v>
      </c>
      <c r="E160" s="108">
        <f t="shared" ref="E160:F160" si="194">SUM(E161:E162)</f>
        <v>0</v>
      </c>
      <c r="F160" s="286">
        <f t="shared" si="194"/>
        <v>0</v>
      </c>
      <c r="G160" s="132">
        <f>SUM(G161:G162)</f>
        <v>0</v>
      </c>
      <c r="H160" s="207">
        <f t="shared" ref="H160:I160" si="195">SUM(H161:H162)</f>
        <v>0</v>
      </c>
      <c r="I160" s="109">
        <f t="shared" si="195"/>
        <v>0</v>
      </c>
      <c r="J160" s="207">
        <f>SUM(J161:J162)</f>
        <v>0</v>
      </c>
      <c r="K160" s="108">
        <f t="shared" ref="K160:L160" si="196">SUM(K161:K162)</f>
        <v>0</v>
      </c>
      <c r="L160" s="137">
        <f t="shared" si="196"/>
        <v>0</v>
      </c>
      <c r="M160" s="84">
        <f>SUM(M161:M162)</f>
        <v>0</v>
      </c>
      <c r="N160" s="108">
        <f t="shared" ref="N160:O160" si="197">SUM(N161:N162)</f>
        <v>0</v>
      </c>
      <c r="O160" s="109">
        <f t="shared" si="197"/>
        <v>0</v>
      </c>
      <c r="P160" s="370"/>
    </row>
    <row r="161" spans="1:16" hidden="1" x14ac:dyDescent="0.25">
      <c r="A161" s="32">
        <v>2381</v>
      </c>
      <c r="B161" s="52" t="s">
        <v>142</v>
      </c>
      <c r="C161" s="53">
        <f t="shared" si="185"/>
        <v>0</v>
      </c>
      <c r="D161" s="230"/>
      <c r="E161" s="55"/>
      <c r="F161" s="287">
        <f t="shared" ref="F161:F164" si="198">D161+E161</f>
        <v>0</v>
      </c>
      <c r="G161" s="230"/>
      <c r="H161" s="262"/>
      <c r="I161" s="120">
        <f t="shared" ref="I161:I164" si="199">G161+H161</f>
        <v>0</v>
      </c>
      <c r="J161" s="262"/>
      <c r="K161" s="55"/>
      <c r="L161" s="140">
        <f t="shared" ref="L161:L164" si="200">J161+K161</f>
        <v>0</v>
      </c>
      <c r="M161" s="324"/>
      <c r="N161" s="55"/>
      <c r="O161" s="120">
        <f t="shared" ref="O161:O164" si="201">M161+N161</f>
        <v>0</v>
      </c>
      <c r="P161" s="583"/>
    </row>
    <row r="162" spans="1:16" ht="24" hidden="1" x14ac:dyDescent="0.25">
      <c r="A162" s="37">
        <v>2389</v>
      </c>
      <c r="B162" s="57" t="s">
        <v>143</v>
      </c>
      <c r="C162" s="58">
        <f t="shared" si="185"/>
        <v>0</v>
      </c>
      <c r="D162" s="231"/>
      <c r="E162" s="60"/>
      <c r="F162" s="147">
        <f t="shared" si="198"/>
        <v>0</v>
      </c>
      <c r="G162" s="231"/>
      <c r="H162" s="263"/>
      <c r="I162" s="114">
        <f t="shared" si="199"/>
        <v>0</v>
      </c>
      <c r="J162" s="263"/>
      <c r="K162" s="60"/>
      <c r="L162" s="136">
        <f t="shared" si="200"/>
        <v>0</v>
      </c>
      <c r="M162" s="325"/>
      <c r="N162" s="60"/>
      <c r="O162" s="114">
        <f t="shared" si="201"/>
        <v>0</v>
      </c>
      <c r="P162" s="372"/>
    </row>
    <row r="163" spans="1:16" x14ac:dyDescent="0.25">
      <c r="A163" s="107">
        <v>2390</v>
      </c>
      <c r="B163" s="78" t="s">
        <v>144</v>
      </c>
      <c r="C163" s="525">
        <f t="shared" si="185"/>
        <v>586</v>
      </c>
      <c r="D163" s="233">
        <v>586</v>
      </c>
      <c r="E163" s="115"/>
      <c r="F163" s="286">
        <f t="shared" si="198"/>
        <v>586</v>
      </c>
      <c r="G163" s="233"/>
      <c r="H163" s="264"/>
      <c r="I163" s="109">
        <f t="shared" si="199"/>
        <v>0</v>
      </c>
      <c r="J163" s="264"/>
      <c r="K163" s="115"/>
      <c r="L163" s="286">
        <f t="shared" si="200"/>
        <v>0</v>
      </c>
      <c r="M163" s="326"/>
      <c r="N163" s="115"/>
      <c r="O163" s="109">
        <f t="shared" si="201"/>
        <v>0</v>
      </c>
      <c r="P163" s="370"/>
    </row>
    <row r="164" spans="1:16" hidden="1" x14ac:dyDescent="0.25">
      <c r="A164" s="45">
        <v>2400</v>
      </c>
      <c r="B164" s="105" t="s">
        <v>145</v>
      </c>
      <c r="C164" s="46">
        <f t="shared" si="185"/>
        <v>0</v>
      </c>
      <c r="D164" s="235"/>
      <c r="E164" s="122"/>
      <c r="F164" s="285">
        <f t="shared" si="198"/>
        <v>0</v>
      </c>
      <c r="G164" s="235"/>
      <c r="H164" s="266"/>
      <c r="I164" s="117">
        <f t="shared" si="199"/>
        <v>0</v>
      </c>
      <c r="J164" s="266"/>
      <c r="K164" s="122"/>
      <c r="L164" s="126">
        <f t="shared" si="200"/>
        <v>0</v>
      </c>
      <c r="M164" s="327"/>
      <c r="N164" s="122"/>
      <c r="O164" s="117">
        <f t="shared" si="201"/>
        <v>0</v>
      </c>
      <c r="P164" s="581"/>
    </row>
    <row r="165" spans="1:16" ht="24" hidden="1" x14ac:dyDescent="0.25">
      <c r="A165" s="45">
        <v>2500</v>
      </c>
      <c r="B165" s="105" t="s">
        <v>146</v>
      </c>
      <c r="C165" s="46">
        <f t="shared" si="185"/>
        <v>0</v>
      </c>
      <c r="D165" s="229">
        <f>SUM(D166,D171)</f>
        <v>0</v>
      </c>
      <c r="E165" s="50">
        <f t="shared" ref="E165:O165" si="202">SUM(E166,E171)</f>
        <v>0</v>
      </c>
      <c r="F165" s="285">
        <f t="shared" si="202"/>
        <v>0</v>
      </c>
      <c r="G165" s="229">
        <f t="shared" si="202"/>
        <v>0</v>
      </c>
      <c r="H165" s="106">
        <f t="shared" si="202"/>
        <v>0</v>
      </c>
      <c r="I165" s="117">
        <f t="shared" si="202"/>
        <v>0</v>
      </c>
      <c r="J165" s="106">
        <f t="shared" si="202"/>
        <v>0</v>
      </c>
      <c r="K165" s="50">
        <f t="shared" si="202"/>
        <v>0</v>
      </c>
      <c r="L165" s="126">
        <f t="shared" si="202"/>
        <v>0</v>
      </c>
      <c r="M165" s="130">
        <f t="shared" si="202"/>
        <v>0</v>
      </c>
      <c r="N165" s="131">
        <f t="shared" si="202"/>
        <v>0</v>
      </c>
      <c r="O165" s="294">
        <f t="shared" si="202"/>
        <v>0</v>
      </c>
      <c r="P165" s="681"/>
    </row>
    <row r="166" spans="1:16" ht="16.5" hidden="1" customHeight="1" x14ac:dyDescent="0.25">
      <c r="A166" s="565">
        <v>2510</v>
      </c>
      <c r="B166" s="52" t="s">
        <v>147</v>
      </c>
      <c r="C166" s="53">
        <f t="shared" si="185"/>
        <v>0</v>
      </c>
      <c r="D166" s="234">
        <f>SUM(D167:D170)</f>
        <v>0</v>
      </c>
      <c r="E166" s="119">
        <f t="shared" ref="E166:O166" si="203">SUM(E167:E170)</f>
        <v>0</v>
      </c>
      <c r="F166" s="287">
        <f t="shared" si="203"/>
        <v>0</v>
      </c>
      <c r="G166" s="234">
        <f t="shared" si="203"/>
        <v>0</v>
      </c>
      <c r="H166" s="265">
        <f t="shared" si="203"/>
        <v>0</v>
      </c>
      <c r="I166" s="120">
        <f t="shared" si="203"/>
        <v>0</v>
      </c>
      <c r="J166" s="265">
        <f t="shared" si="203"/>
        <v>0</v>
      </c>
      <c r="K166" s="119">
        <f t="shared" si="203"/>
        <v>0</v>
      </c>
      <c r="L166" s="140">
        <f t="shared" si="203"/>
        <v>0</v>
      </c>
      <c r="M166" s="64">
        <f t="shared" si="203"/>
        <v>0</v>
      </c>
      <c r="N166" s="304">
        <f t="shared" si="203"/>
        <v>0</v>
      </c>
      <c r="O166" s="309">
        <f t="shared" si="203"/>
        <v>0</v>
      </c>
      <c r="P166" s="682"/>
    </row>
    <row r="167" spans="1:16" ht="24" hidden="1" x14ac:dyDescent="0.25">
      <c r="A167" s="38">
        <v>2512</v>
      </c>
      <c r="B167" s="57" t="s">
        <v>148</v>
      </c>
      <c r="C167" s="58">
        <f t="shared" si="185"/>
        <v>0</v>
      </c>
      <c r="D167" s="231"/>
      <c r="E167" s="60"/>
      <c r="F167" s="147">
        <f t="shared" ref="F167:F172" si="204">D167+E167</f>
        <v>0</v>
      </c>
      <c r="G167" s="231"/>
      <c r="H167" s="263"/>
      <c r="I167" s="114">
        <f t="shared" ref="I167:I172" si="205">G167+H167</f>
        <v>0</v>
      </c>
      <c r="J167" s="263"/>
      <c r="K167" s="60"/>
      <c r="L167" s="136">
        <f t="shared" ref="L167:L172" si="206">J167+K167</f>
        <v>0</v>
      </c>
      <c r="M167" s="325"/>
      <c r="N167" s="60"/>
      <c r="O167" s="114">
        <f t="shared" ref="O167:O172" si="207">M167+N167</f>
        <v>0</v>
      </c>
      <c r="P167" s="372"/>
    </row>
    <row r="168" spans="1:16" ht="36" hidden="1" x14ac:dyDescent="0.25">
      <c r="A168" s="38">
        <v>2513</v>
      </c>
      <c r="B168" s="57" t="s">
        <v>149</v>
      </c>
      <c r="C168" s="58">
        <f t="shared" si="185"/>
        <v>0</v>
      </c>
      <c r="D168" s="231"/>
      <c r="E168" s="60"/>
      <c r="F168" s="147">
        <f t="shared" si="204"/>
        <v>0</v>
      </c>
      <c r="G168" s="231"/>
      <c r="H168" s="263"/>
      <c r="I168" s="114">
        <f t="shared" si="205"/>
        <v>0</v>
      </c>
      <c r="J168" s="263"/>
      <c r="K168" s="60"/>
      <c r="L168" s="136">
        <f t="shared" si="206"/>
        <v>0</v>
      </c>
      <c r="M168" s="325"/>
      <c r="N168" s="60"/>
      <c r="O168" s="114">
        <f t="shared" si="207"/>
        <v>0</v>
      </c>
      <c r="P168" s="372"/>
    </row>
    <row r="169" spans="1:16" ht="24" hidden="1" x14ac:dyDescent="0.25">
      <c r="A169" s="38">
        <v>2515</v>
      </c>
      <c r="B169" s="57" t="s">
        <v>150</v>
      </c>
      <c r="C169" s="58">
        <f t="shared" si="185"/>
        <v>0</v>
      </c>
      <c r="D169" s="231"/>
      <c r="E169" s="60"/>
      <c r="F169" s="147">
        <f t="shared" si="204"/>
        <v>0</v>
      </c>
      <c r="G169" s="231"/>
      <c r="H169" s="263"/>
      <c r="I169" s="114">
        <f t="shared" si="205"/>
        <v>0</v>
      </c>
      <c r="J169" s="263"/>
      <c r="K169" s="60"/>
      <c r="L169" s="136">
        <f t="shared" si="206"/>
        <v>0</v>
      </c>
      <c r="M169" s="325"/>
      <c r="N169" s="60"/>
      <c r="O169" s="114">
        <f t="shared" si="207"/>
        <v>0</v>
      </c>
      <c r="P169" s="372"/>
    </row>
    <row r="170" spans="1:16" ht="24" hidden="1" x14ac:dyDescent="0.25">
      <c r="A170" s="38">
        <v>2519</v>
      </c>
      <c r="B170" s="57" t="s">
        <v>151</v>
      </c>
      <c r="C170" s="58">
        <f t="shared" si="185"/>
        <v>0</v>
      </c>
      <c r="D170" s="231"/>
      <c r="E170" s="60"/>
      <c r="F170" s="147">
        <f t="shared" si="204"/>
        <v>0</v>
      </c>
      <c r="G170" s="231"/>
      <c r="H170" s="263"/>
      <c r="I170" s="114">
        <f t="shared" si="205"/>
        <v>0</v>
      </c>
      <c r="J170" s="263"/>
      <c r="K170" s="60"/>
      <c r="L170" s="136">
        <f t="shared" si="206"/>
        <v>0</v>
      </c>
      <c r="M170" s="325"/>
      <c r="N170" s="60"/>
      <c r="O170" s="114">
        <f t="shared" si="207"/>
        <v>0</v>
      </c>
      <c r="P170" s="372"/>
    </row>
    <row r="171" spans="1:16" ht="24" hidden="1" x14ac:dyDescent="0.25">
      <c r="A171" s="112">
        <v>2520</v>
      </c>
      <c r="B171" s="57" t="s">
        <v>152</v>
      </c>
      <c r="C171" s="58">
        <f t="shared" si="185"/>
        <v>0</v>
      </c>
      <c r="D171" s="231"/>
      <c r="E171" s="60"/>
      <c r="F171" s="147">
        <f t="shared" si="204"/>
        <v>0</v>
      </c>
      <c r="G171" s="231"/>
      <c r="H171" s="263"/>
      <c r="I171" s="114">
        <f t="shared" si="205"/>
        <v>0</v>
      </c>
      <c r="J171" s="263"/>
      <c r="K171" s="60"/>
      <c r="L171" s="136">
        <f t="shared" si="206"/>
        <v>0</v>
      </c>
      <c r="M171" s="325"/>
      <c r="N171" s="60"/>
      <c r="O171" s="114">
        <f t="shared" si="207"/>
        <v>0</v>
      </c>
      <c r="P171" s="372"/>
    </row>
    <row r="172" spans="1:16" s="124" customFormat="1" ht="36" hidden="1" customHeight="1" x14ac:dyDescent="0.25">
      <c r="A172" s="17">
        <v>2800</v>
      </c>
      <c r="B172" s="52" t="s">
        <v>153</v>
      </c>
      <c r="C172" s="53">
        <f t="shared" si="185"/>
        <v>0</v>
      </c>
      <c r="D172" s="214"/>
      <c r="E172" s="35"/>
      <c r="F172" s="354">
        <f t="shared" si="204"/>
        <v>0</v>
      </c>
      <c r="G172" s="214"/>
      <c r="H172" s="249"/>
      <c r="I172" s="356">
        <f t="shared" si="205"/>
        <v>0</v>
      </c>
      <c r="J172" s="249"/>
      <c r="K172" s="35"/>
      <c r="L172" s="199">
        <f t="shared" si="206"/>
        <v>0</v>
      </c>
      <c r="M172" s="315"/>
      <c r="N172" s="35"/>
      <c r="O172" s="356">
        <f t="shared" si="207"/>
        <v>0</v>
      </c>
      <c r="P172" s="683"/>
    </row>
    <row r="173" spans="1:16" hidden="1" x14ac:dyDescent="0.25">
      <c r="A173" s="101">
        <v>3000</v>
      </c>
      <c r="B173" s="101" t="s">
        <v>154</v>
      </c>
      <c r="C173" s="102">
        <f t="shared" si="185"/>
        <v>0</v>
      </c>
      <c r="D173" s="228">
        <f>SUM(D174,D184)</f>
        <v>0</v>
      </c>
      <c r="E173" s="103">
        <f t="shared" ref="E173:F173" si="208">SUM(E174,E184)</f>
        <v>0</v>
      </c>
      <c r="F173" s="284">
        <f t="shared" si="208"/>
        <v>0</v>
      </c>
      <c r="G173" s="228">
        <f>SUM(G174,G184)</f>
        <v>0</v>
      </c>
      <c r="H173" s="261">
        <f t="shared" ref="H173:I173" si="209">SUM(H174,H184)</f>
        <v>0</v>
      </c>
      <c r="I173" s="104">
        <f t="shared" si="209"/>
        <v>0</v>
      </c>
      <c r="J173" s="261">
        <f>SUM(J174,J184)</f>
        <v>0</v>
      </c>
      <c r="K173" s="103">
        <f t="shared" ref="K173:L173" si="210">SUM(K174,K184)</f>
        <v>0</v>
      </c>
      <c r="L173" s="138">
        <f t="shared" si="210"/>
        <v>0</v>
      </c>
      <c r="M173" s="102">
        <f>SUM(M174,M184)</f>
        <v>0</v>
      </c>
      <c r="N173" s="103">
        <f t="shared" ref="N173:O173" si="211">SUM(N174,N184)</f>
        <v>0</v>
      </c>
      <c r="O173" s="104">
        <f t="shared" si="211"/>
        <v>0</v>
      </c>
      <c r="P173" s="582"/>
    </row>
    <row r="174" spans="1:16" ht="24" hidden="1" x14ac:dyDescent="0.25">
      <c r="A174" s="45">
        <v>3200</v>
      </c>
      <c r="B174" s="125" t="s">
        <v>155</v>
      </c>
      <c r="C174" s="46">
        <f t="shared" si="185"/>
        <v>0</v>
      </c>
      <c r="D174" s="229">
        <f>SUM(D175,D179)</f>
        <v>0</v>
      </c>
      <c r="E174" s="50">
        <f t="shared" ref="E174:O174" si="212">SUM(E175,E179)</f>
        <v>0</v>
      </c>
      <c r="F174" s="285">
        <f t="shared" si="212"/>
        <v>0</v>
      </c>
      <c r="G174" s="229">
        <f t="shared" si="212"/>
        <v>0</v>
      </c>
      <c r="H174" s="106">
        <f t="shared" si="212"/>
        <v>0</v>
      </c>
      <c r="I174" s="117">
        <f t="shared" si="212"/>
        <v>0</v>
      </c>
      <c r="J174" s="106">
        <f t="shared" si="212"/>
        <v>0</v>
      </c>
      <c r="K174" s="50">
        <f t="shared" si="212"/>
        <v>0</v>
      </c>
      <c r="L174" s="126">
        <f t="shared" si="212"/>
        <v>0</v>
      </c>
      <c r="M174" s="130">
        <f t="shared" si="212"/>
        <v>0</v>
      </c>
      <c r="N174" s="131">
        <f t="shared" si="212"/>
        <v>0</v>
      </c>
      <c r="O174" s="294">
        <f t="shared" si="212"/>
        <v>0</v>
      </c>
      <c r="P174" s="681"/>
    </row>
    <row r="175" spans="1:16" ht="36" hidden="1" x14ac:dyDescent="0.25">
      <c r="A175" s="565">
        <v>3260</v>
      </c>
      <c r="B175" s="52" t="s">
        <v>156</v>
      </c>
      <c r="C175" s="53">
        <f t="shared" si="185"/>
        <v>0</v>
      </c>
      <c r="D175" s="234">
        <f>SUM(D176:D178)</f>
        <v>0</v>
      </c>
      <c r="E175" s="119">
        <f t="shared" ref="E175:F175" si="213">SUM(E176:E178)</f>
        <v>0</v>
      </c>
      <c r="F175" s="287">
        <f t="shared" si="213"/>
        <v>0</v>
      </c>
      <c r="G175" s="234">
        <f>SUM(G176:G178)</f>
        <v>0</v>
      </c>
      <c r="H175" s="265">
        <f t="shared" ref="H175:I175" si="214">SUM(H176:H178)</f>
        <v>0</v>
      </c>
      <c r="I175" s="120">
        <f t="shared" si="214"/>
        <v>0</v>
      </c>
      <c r="J175" s="265">
        <f>SUM(J176:J178)</f>
        <v>0</v>
      </c>
      <c r="K175" s="119">
        <f t="shared" ref="K175:L175" si="215">SUM(K176:K178)</f>
        <v>0</v>
      </c>
      <c r="L175" s="140">
        <f t="shared" si="215"/>
        <v>0</v>
      </c>
      <c r="M175" s="53">
        <f>SUM(M176:M178)</f>
        <v>0</v>
      </c>
      <c r="N175" s="119">
        <f t="shared" ref="N175:O175" si="216">SUM(N176:N178)</f>
        <v>0</v>
      </c>
      <c r="O175" s="120">
        <f t="shared" si="216"/>
        <v>0</v>
      </c>
      <c r="P175" s="583"/>
    </row>
    <row r="176" spans="1:16" ht="24" hidden="1" x14ac:dyDescent="0.25">
      <c r="A176" s="38">
        <v>3261</v>
      </c>
      <c r="B176" s="57" t="s">
        <v>157</v>
      </c>
      <c r="C176" s="58">
        <f t="shared" si="185"/>
        <v>0</v>
      </c>
      <c r="D176" s="231"/>
      <c r="E176" s="60"/>
      <c r="F176" s="147">
        <f t="shared" ref="F176:F178" si="217">D176+E176</f>
        <v>0</v>
      </c>
      <c r="G176" s="231"/>
      <c r="H176" s="263"/>
      <c r="I176" s="114">
        <f t="shared" ref="I176:I178" si="218">G176+H176</f>
        <v>0</v>
      </c>
      <c r="J176" s="263"/>
      <c r="K176" s="60"/>
      <c r="L176" s="136">
        <f t="shared" ref="L176:L178" si="219">J176+K176</f>
        <v>0</v>
      </c>
      <c r="M176" s="325"/>
      <c r="N176" s="60"/>
      <c r="O176" s="114">
        <f t="shared" ref="O176:O178" si="220">M176+N176</f>
        <v>0</v>
      </c>
      <c r="P176" s="372"/>
    </row>
    <row r="177" spans="1:16" ht="36" hidden="1" x14ac:dyDescent="0.25">
      <c r="A177" s="38">
        <v>3262</v>
      </c>
      <c r="B177" s="57" t="s">
        <v>158</v>
      </c>
      <c r="C177" s="58">
        <f t="shared" si="185"/>
        <v>0</v>
      </c>
      <c r="D177" s="231"/>
      <c r="E177" s="60"/>
      <c r="F177" s="147">
        <f t="shared" si="217"/>
        <v>0</v>
      </c>
      <c r="G177" s="231"/>
      <c r="H177" s="263"/>
      <c r="I177" s="114">
        <f t="shared" si="218"/>
        <v>0</v>
      </c>
      <c r="J177" s="263"/>
      <c r="K177" s="60"/>
      <c r="L177" s="136">
        <f t="shared" si="219"/>
        <v>0</v>
      </c>
      <c r="M177" s="325"/>
      <c r="N177" s="60"/>
      <c r="O177" s="114">
        <f t="shared" si="220"/>
        <v>0</v>
      </c>
      <c r="P177" s="372"/>
    </row>
    <row r="178" spans="1:16" ht="24" hidden="1" x14ac:dyDescent="0.25">
      <c r="A178" s="38">
        <v>3263</v>
      </c>
      <c r="B178" s="57" t="s">
        <v>159</v>
      </c>
      <c r="C178" s="58">
        <f t="shared" si="185"/>
        <v>0</v>
      </c>
      <c r="D178" s="231"/>
      <c r="E178" s="60"/>
      <c r="F178" s="147">
        <f t="shared" si="217"/>
        <v>0</v>
      </c>
      <c r="G178" s="231"/>
      <c r="H178" s="263"/>
      <c r="I178" s="114">
        <f t="shared" si="218"/>
        <v>0</v>
      </c>
      <c r="J178" s="263"/>
      <c r="K178" s="60"/>
      <c r="L178" s="136">
        <f t="shared" si="219"/>
        <v>0</v>
      </c>
      <c r="M178" s="325"/>
      <c r="N178" s="60"/>
      <c r="O178" s="114">
        <f t="shared" si="220"/>
        <v>0</v>
      </c>
      <c r="P178" s="372"/>
    </row>
    <row r="179" spans="1:16" ht="84" hidden="1" x14ac:dyDescent="0.25">
      <c r="A179" s="565">
        <v>3290</v>
      </c>
      <c r="B179" s="52" t="s">
        <v>286</v>
      </c>
      <c r="C179" s="127">
        <f t="shared" si="185"/>
        <v>0</v>
      </c>
      <c r="D179" s="234">
        <f>SUM(D180:D183)</f>
        <v>0</v>
      </c>
      <c r="E179" s="119">
        <f t="shared" ref="E179:O179" si="221">SUM(E180:E183)</f>
        <v>0</v>
      </c>
      <c r="F179" s="287">
        <f t="shared" si="221"/>
        <v>0</v>
      </c>
      <c r="G179" s="234">
        <f t="shared" si="221"/>
        <v>0</v>
      </c>
      <c r="H179" s="265">
        <f t="shared" si="221"/>
        <v>0</v>
      </c>
      <c r="I179" s="120">
        <f t="shared" si="221"/>
        <v>0</v>
      </c>
      <c r="J179" s="265">
        <f t="shared" si="221"/>
        <v>0</v>
      </c>
      <c r="K179" s="119">
        <f t="shared" si="221"/>
        <v>0</v>
      </c>
      <c r="L179" s="140">
        <f t="shared" si="221"/>
        <v>0</v>
      </c>
      <c r="M179" s="127">
        <f t="shared" si="221"/>
        <v>0</v>
      </c>
      <c r="N179" s="305">
        <f t="shared" si="221"/>
        <v>0</v>
      </c>
      <c r="O179" s="310">
        <f t="shared" si="221"/>
        <v>0</v>
      </c>
      <c r="P179" s="684"/>
    </row>
    <row r="180" spans="1:16" ht="72" hidden="1" x14ac:dyDescent="0.25">
      <c r="A180" s="38">
        <v>3291</v>
      </c>
      <c r="B180" s="57" t="s">
        <v>160</v>
      </c>
      <c r="C180" s="58">
        <f t="shared" si="185"/>
        <v>0</v>
      </c>
      <c r="D180" s="231"/>
      <c r="E180" s="60"/>
      <c r="F180" s="147">
        <f t="shared" ref="F180:F183" si="222">D180+E180</f>
        <v>0</v>
      </c>
      <c r="G180" s="231"/>
      <c r="H180" s="263"/>
      <c r="I180" s="114">
        <f t="shared" ref="I180:I183" si="223">G180+H180</f>
        <v>0</v>
      </c>
      <c r="J180" s="263"/>
      <c r="K180" s="60"/>
      <c r="L180" s="136">
        <f t="shared" ref="L180:L183" si="224">J180+K180</f>
        <v>0</v>
      </c>
      <c r="M180" s="325"/>
      <c r="N180" s="60"/>
      <c r="O180" s="114">
        <f t="shared" ref="O180:O183" si="225">M180+N180</f>
        <v>0</v>
      </c>
      <c r="P180" s="372"/>
    </row>
    <row r="181" spans="1:16" ht="72" hidden="1" x14ac:dyDescent="0.25">
      <c r="A181" s="38">
        <v>3292</v>
      </c>
      <c r="B181" s="57" t="s">
        <v>161</v>
      </c>
      <c r="C181" s="58">
        <f t="shared" si="185"/>
        <v>0</v>
      </c>
      <c r="D181" s="231"/>
      <c r="E181" s="60"/>
      <c r="F181" s="147">
        <f t="shared" si="222"/>
        <v>0</v>
      </c>
      <c r="G181" s="231"/>
      <c r="H181" s="263"/>
      <c r="I181" s="114">
        <f t="shared" si="223"/>
        <v>0</v>
      </c>
      <c r="J181" s="263"/>
      <c r="K181" s="60"/>
      <c r="L181" s="136">
        <f t="shared" si="224"/>
        <v>0</v>
      </c>
      <c r="M181" s="325"/>
      <c r="N181" s="60"/>
      <c r="O181" s="114">
        <f t="shared" si="225"/>
        <v>0</v>
      </c>
      <c r="P181" s="372"/>
    </row>
    <row r="182" spans="1:16" ht="72" hidden="1" x14ac:dyDescent="0.25">
      <c r="A182" s="38">
        <v>3293</v>
      </c>
      <c r="B182" s="57" t="s">
        <v>162</v>
      </c>
      <c r="C182" s="58">
        <f t="shared" si="185"/>
        <v>0</v>
      </c>
      <c r="D182" s="231"/>
      <c r="E182" s="60"/>
      <c r="F182" s="147">
        <f t="shared" si="222"/>
        <v>0</v>
      </c>
      <c r="G182" s="231"/>
      <c r="H182" s="263"/>
      <c r="I182" s="114">
        <f t="shared" si="223"/>
        <v>0</v>
      </c>
      <c r="J182" s="263"/>
      <c r="K182" s="60"/>
      <c r="L182" s="136">
        <f t="shared" si="224"/>
        <v>0</v>
      </c>
      <c r="M182" s="325"/>
      <c r="N182" s="60"/>
      <c r="O182" s="114">
        <f t="shared" si="225"/>
        <v>0</v>
      </c>
      <c r="P182" s="372"/>
    </row>
    <row r="183" spans="1:16" ht="60" hidden="1" x14ac:dyDescent="0.25">
      <c r="A183" s="128">
        <v>3294</v>
      </c>
      <c r="B183" s="57" t="s">
        <v>163</v>
      </c>
      <c r="C183" s="127">
        <f t="shared" si="185"/>
        <v>0</v>
      </c>
      <c r="D183" s="236"/>
      <c r="E183" s="129"/>
      <c r="F183" s="142">
        <f t="shared" si="222"/>
        <v>0</v>
      </c>
      <c r="G183" s="236"/>
      <c r="H183" s="267"/>
      <c r="I183" s="310">
        <f t="shared" si="223"/>
        <v>0</v>
      </c>
      <c r="J183" s="267"/>
      <c r="K183" s="129"/>
      <c r="L183" s="141">
        <f t="shared" si="224"/>
        <v>0</v>
      </c>
      <c r="M183" s="328"/>
      <c r="N183" s="129"/>
      <c r="O183" s="310">
        <f t="shared" si="225"/>
        <v>0</v>
      </c>
      <c r="P183" s="684"/>
    </row>
    <row r="184" spans="1:16" ht="48" hidden="1" x14ac:dyDescent="0.25">
      <c r="A184" s="69">
        <v>3300</v>
      </c>
      <c r="B184" s="125" t="s">
        <v>164</v>
      </c>
      <c r="C184" s="130">
        <f t="shared" si="185"/>
        <v>0</v>
      </c>
      <c r="D184" s="237">
        <f>SUM(D185:D186)</f>
        <v>0</v>
      </c>
      <c r="E184" s="131">
        <f t="shared" ref="E184:O184" si="226">SUM(E185:E186)</f>
        <v>0</v>
      </c>
      <c r="F184" s="288">
        <f t="shared" si="226"/>
        <v>0</v>
      </c>
      <c r="G184" s="237">
        <f t="shared" si="226"/>
        <v>0</v>
      </c>
      <c r="H184" s="268">
        <f t="shared" si="226"/>
        <v>0</v>
      </c>
      <c r="I184" s="294">
        <f t="shared" si="226"/>
        <v>0</v>
      </c>
      <c r="J184" s="268">
        <f t="shared" si="226"/>
        <v>0</v>
      </c>
      <c r="K184" s="131">
        <f t="shared" si="226"/>
        <v>0</v>
      </c>
      <c r="L184" s="139">
        <f t="shared" si="226"/>
        <v>0</v>
      </c>
      <c r="M184" s="130">
        <f t="shared" si="226"/>
        <v>0</v>
      </c>
      <c r="N184" s="131">
        <f t="shared" si="226"/>
        <v>0</v>
      </c>
      <c r="O184" s="294">
        <f t="shared" si="226"/>
        <v>0</v>
      </c>
      <c r="P184" s="681"/>
    </row>
    <row r="185" spans="1:16" ht="48" hidden="1" x14ac:dyDescent="0.25">
      <c r="A185" s="77">
        <v>3310</v>
      </c>
      <c r="B185" s="78" t="s">
        <v>165</v>
      </c>
      <c r="C185" s="84">
        <f t="shared" si="185"/>
        <v>0</v>
      </c>
      <c r="D185" s="233"/>
      <c r="E185" s="115"/>
      <c r="F185" s="286">
        <f t="shared" ref="F185:F186" si="227">D185+E185</f>
        <v>0</v>
      </c>
      <c r="G185" s="233"/>
      <c r="H185" s="264"/>
      <c r="I185" s="109">
        <f t="shared" ref="I185:I186" si="228">G185+H185</f>
        <v>0</v>
      </c>
      <c r="J185" s="264"/>
      <c r="K185" s="115"/>
      <c r="L185" s="137">
        <f t="shared" ref="L185:L186" si="229">J185+K185</f>
        <v>0</v>
      </c>
      <c r="M185" s="326"/>
      <c r="N185" s="115"/>
      <c r="O185" s="109">
        <f t="shared" ref="O185:O186" si="230">M185+N185</f>
        <v>0</v>
      </c>
      <c r="P185" s="370"/>
    </row>
    <row r="186" spans="1:16" ht="48.75" hidden="1" customHeight="1" x14ac:dyDescent="0.25">
      <c r="A186" s="33">
        <v>3320</v>
      </c>
      <c r="B186" s="52" t="s">
        <v>166</v>
      </c>
      <c r="C186" s="53">
        <f t="shared" si="185"/>
        <v>0</v>
      </c>
      <c r="D186" s="230"/>
      <c r="E186" s="55"/>
      <c r="F186" s="287">
        <f t="shared" si="227"/>
        <v>0</v>
      </c>
      <c r="G186" s="230"/>
      <c r="H186" s="262"/>
      <c r="I186" s="120">
        <f t="shared" si="228"/>
        <v>0</v>
      </c>
      <c r="J186" s="262"/>
      <c r="K186" s="55"/>
      <c r="L186" s="140">
        <f t="shared" si="229"/>
        <v>0</v>
      </c>
      <c r="M186" s="324"/>
      <c r="N186" s="55"/>
      <c r="O186" s="120">
        <f t="shared" si="230"/>
        <v>0</v>
      </c>
      <c r="P186" s="583"/>
    </row>
    <row r="187" spans="1:16" hidden="1" x14ac:dyDescent="0.25">
      <c r="A187" s="133">
        <v>4000</v>
      </c>
      <c r="B187" s="101" t="s">
        <v>167</v>
      </c>
      <c r="C187" s="102">
        <f t="shared" si="185"/>
        <v>0</v>
      </c>
      <c r="D187" s="228">
        <f>SUM(D188,D191)</f>
        <v>0</v>
      </c>
      <c r="E187" s="103">
        <f t="shared" ref="E187:F187" si="231">SUM(E188,E191)</f>
        <v>0</v>
      </c>
      <c r="F187" s="284">
        <f t="shared" si="231"/>
        <v>0</v>
      </c>
      <c r="G187" s="228">
        <f>SUM(G188,G191)</f>
        <v>0</v>
      </c>
      <c r="H187" s="261">
        <f t="shared" ref="H187:I187" si="232">SUM(H188,H191)</f>
        <v>0</v>
      </c>
      <c r="I187" s="104">
        <f t="shared" si="232"/>
        <v>0</v>
      </c>
      <c r="J187" s="261">
        <f>SUM(J188,J191)</f>
        <v>0</v>
      </c>
      <c r="K187" s="103">
        <f t="shared" ref="K187:L187" si="233">SUM(K188,K191)</f>
        <v>0</v>
      </c>
      <c r="L187" s="138">
        <f t="shared" si="233"/>
        <v>0</v>
      </c>
      <c r="M187" s="102">
        <f>SUM(M188,M191)</f>
        <v>0</v>
      </c>
      <c r="N187" s="103">
        <f t="shared" ref="N187:O187" si="234">SUM(N188,N191)</f>
        <v>0</v>
      </c>
      <c r="O187" s="104">
        <f t="shared" si="234"/>
        <v>0</v>
      </c>
      <c r="P187" s="582"/>
    </row>
    <row r="188" spans="1:16" ht="24" hidden="1" x14ac:dyDescent="0.25">
      <c r="A188" s="134">
        <v>4200</v>
      </c>
      <c r="B188" s="105" t="s">
        <v>168</v>
      </c>
      <c r="C188" s="46">
        <f t="shared" si="185"/>
        <v>0</v>
      </c>
      <c r="D188" s="229">
        <f>SUM(D189,D190)</f>
        <v>0</v>
      </c>
      <c r="E188" s="50">
        <f t="shared" ref="E188:F188" si="235">SUM(E189,E190)</f>
        <v>0</v>
      </c>
      <c r="F188" s="285">
        <f t="shared" si="235"/>
        <v>0</v>
      </c>
      <c r="G188" s="229">
        <f>SUM(G189,G190)</f>
        <v>0</v>
      </c>
      <c r="H188" s="106">
        <f t="shared" ref="H188:I188" si="236">SUM(H189,H190)</f>
        <v>0</v>
      </c>
      <c r="I188" s="117">
        <f t="shared" si="236"/>
        <v>0</v>
      </c>
      <c r="J188" s="106">
        <f>SUM(J189,J190)</f>
        <v>0</v>
      </c>
      <c r="K188" s="50">
        <f t="shared" ref="K188:L188" si="237">SUM(K189,K190)</f>
        <v>0</v>
      </c>
      <c r="L188" s="126">
        <f t="shared" si="237"/>
        <v>0</v>
      </c>
      <c r="M188" s="46">
        <f>SUM(M189,M190)</f>
        <v>0</v>
      </c>
      <c r="N188" s="50">
        <f t="shared" ref="N188:O188" si="238">SUM(N189,N190)</f>
        <v>0</v>
      </c>
      <c r="O188" s="117">
        <f t="shared" si="238"/>
        <v>0</v>
      </c>
      <c r="P188" s="581"/>
    </row>
    <row r="189" spans="1:16" ht="36" hidden="1" x14ac:dyDescent="0.25">
      <c r="A189" s="565">
        <v>4240</v>
      </c>
      <c r="B189" s="52" t="s">
        <v>169</v>
      </c>
      <c r="C189" s="53">
        <f t="shared" si="185"/>
        <v>0</v>
      </c>
      <c r="D189" s="230"/>
      <c r="E189" s="55"/>
      <c r="F189" s="287">
        <f t="shared" ref="F189:F190" si="239">D189+E189</f>
        <v>0</v>
      </c>
      <c r="G189" s="230"/>
      <c r="H189" s="262"/>
      <c r="I189" s="120">
        <f t="shared" ref="I189:I190" si="240">G189+H189</f>
        <v>0</v>
      </c>
      <c r="J189" s="262"/>
      <c r="K189" s="55"/>
      <c r="L189" s="140">
        <f t="shared" ref="L189:L190" si="241">J189+K189</f>
        <v>0</v>
      </c>
      <c r="M189" s="324"/>
      <c r="N189" s="55"/>
      <c r="O189" s="120">
        <f t="shared" ref="O189:O190" si="242">M189+N189</f>
        <v>0</v>
      </c>
      <c r="P189" s="583"/>
    </row>
    <row r="190" spans="1:16" ht="24" hidden="1" x14ac:dyDescent="0.25">
      <c r="A190" s="112">
        <v>4250</v>
      </c>
      <c r="B190" s="57" t="s">
        <v>170</v>
      </c>
      <c r="C190" s="58">
        <f t="shared" si="185"/>
        <v>0</v>
      </c>
      <c r="D190" s="231"/>
      <c r="E190" s="60"/>
      <c r="F190" s="147">
        <f t="shared" si="239"/>
        <v>0</v>
      </c>
      <c r="G190" s="231"/>
      <c r="H190" s="263"/>
      <c r="I190" s="114">
        <f t="shared" si="240"/>
        <v>0</v>
      </c>
      <c r="J190" s="263"/>
      <c r="K190" s="60"/>
      <c r="L190" s="136">
        <f t="shared" si="241"/>
        <v>0</v>
      </c>
      <c r="M190" s="325"/>
      <c r="N190" s="60"/>
      <c r="O190" s="114">
        <f t="shared" si="242"/>
        <v>0</v>
      </c>
      <c r="P190" s="372"/>
    </row>
    <row r="191" spans="1:16" hidden="1" x14ac:dyDescent="0.25">
      <c r="A191" s="45">
        <v>4300</v>
      </c>
      <c r="B191" s="105" t="s">
        <v>171</v>
      </c>
      <c r="C191" s="46">
        <f t="shared" si="185"/>
        <v>0</v>
      </c>
      <c r="D191" s="229">
        <f>SUM(D192)</f>
        <v>0</v>
      </c>
      <c r="E191" s="50">
        <f t="shared" ref="E191:F191" si="243">SUM(E192)</f>
        <v>0</v>
      </c>
      <c r="F191" s="285">
        <f t="shared" si="243"/>
        <v>0</v>
      </c>
      <c r="G191" s="229">
        <f>SUM(G192)</f>
        <v>0</v>
      </c>
      <c r="H191" s="106">
        <f t="shared" ref="H191:I191" si="244">SUM(H192)</f>
        <v>0</v>
      </c>
      <c r="I191" s="117">
        <f t="shared" si="244"/>
        <v>0</v>
      </c>
      <c r="J191" s="106">
        <f>SUM(J192)</f>
        <v>0</v>
      </c>
      <c r="K191" s="50">
        <f t="shared" ref="K191:L191" si="245">SUM(K192)</f>
        <v>0</v>
      </c>
      <c r="L191" s="126">
        <f t="shared" si="245"/>
        <v>0</v>
      </c>
      <c r="M191" s="46">
        <f>SUM(M192)</f>
        <v>0</v>
      </c>
      <c r="N191" s="50">
        <f t="shared" ref="N191:O191" si="246">SUM(N192)</f>
        <v>0</v>
      </c>
      <c r="O191" s="117">
        <f t="shared" si="246"/>
        <v>0</v>
      </c>
      <c r="P191" s="581"/>
    </row>
    <row r="192" spans="1:16" ht="24" hidden="1" x14ac:dyDescent="0.25">
      <c r="A192" s="565">
        <v>4310</v>
      </c>
      <c r="B192" s="52" t="s">
        <v>172</v>
      </c>
      <c r="C192" s="53">
        <f t="shared" si="185"/>
        <v>0</v>
      </c>
      <c r="D192" s="234">
        <f>SUM(D193:D193)</f>
        <v>0</v>
      </c>
      <c r="E192" s="119">
        <f t="shared" ref="E192:F192" si="247">SUM(E193:E193)</f>
        <v>0</v>
      </c>
      <c r="F192" s="287">
        <f t="shared" si="247"/>
        <v>0</v>
      </c>
      <c r="G192" s="234">
        <f>SUM(G193:G193)</f>
        <v>0</v>
      </c>
      <c r="H192" s="265">
        <f t="shared" ref="H192:I192" si="248">SUM(H193:H193)</f>
        <v>0</v>
      </c>
      <c r="I192" s="120">
        <f t="shared" si="248"/>
        <v>0</v>
      </c>
      <c r="J192" s="265">
        <f>SUM(J193:J193)</f>
        <v>0</v>
      </c>
      <c r="K192" s="119">
        <f t="shared" ref="K192:L192" si="249">SUM(K193:K193)</f>
        <v>0</v>
      </c>
      <c r="L192" s="140">
        <f t="shared" si="249"/>
        <v>0</v>
      </c>
      <c r="M192" s="53">
        <f>SUM(M193:M193)</f>
        <v>0</v>
      </c>
      <c r="N192" s="119">
        <f t="shared" ref="N192:O192" si="250">SUM(N193:N193)</f>
        <v>0</v>
      </c>
      <c r="O192" s="120">
        <f t="shared" si="250"/>
        <v>0</v>
      </c>
      <c r="P192" s="583"/>
    </row>
    <row r="193" spans="1:16" ht="36" hidden="1" x14ac:dyDescent="0.25">
      <c r="A193" s="38">
        <v>4311</v>
      </c>
      <c r="B193" s="57" t="s">
        <v>173</v>
      </c>
      <c r="C193" s="58">
        <f t="shared" si="185"/>
        <v>0</v>
      </c>
      <c r="D193" s="231"/>
      <c r="E193" s="60"/>
      <c r="F193" s="147">
        <f>D193+E193</f>
        <v>0</v>
      </c>
      <c r="G193" s="231"/>
      <c r="H193" s="263"/>
      <c r="I193" s="114">
        <f>G193+H193</f>
        <v>0</v>
      </c>
      <c r="J193" s="263"/>
      <c r="K193" s="60"/>
      <c r="L193" s="136">
        <f>J193+K193</f>
        <v>0</v>
      </c>
      <c r="M193" s="325"/>
      <c r="N193" s="60"/>
      <c r="O193" s="114">
        <f>M193+N193</f>
        <v>0</v>
      </c>
      <c r="P193" s="372"/>
    </row>
    <row r="194" spans="1:16" s="21" customFormat="1" ht="24" hidden="1" x14ac:dyDescent="0.25">
      <c r="A194" s="135"/>
      <c r="B194" s="17" t="s">
        <v>174</v>
      </c>
      <c r="C194" s="98">
        <f t="shared" si="185"/>
        <v>0</v>
      </c>
      <c r="D194" s="227">
        <f>SUM(D195,D230,D269)</f>
        <v>0</v>
      </c>
      <c r="E194" s="99">
        <f t="shared" ref="E194:F194" si="251">SUM(E195,E230,E269)</f>
        <v>0</v>
      </c>
      <c r="F194" s="586">
        <f t="shared" si="251"/>
        <v>0</v>
      </c>
      <c r="G194" s="227">
        <f>SUM(G195,G230,G269)</f>
        <v>0</v>
      </c>
      <c r="H194" s="260">
        <f t="shared" ref="H194:I194" si="252">SUM(H195,H230,H269)</f>
        <v>0</v>
      </c>
      <c r="I194" s="100">
        <f t="shared" si="252"/>
        <v>0</v>
      </c>
      <c r="J194" s="260">
        <f>SUM(J195,J230,J269)</f>
        <v>0</v>
      </c>
      <c r="K194" s="99">
        <f t="shared" ref="K194:L194" si="253">SUM(K195,K230,K269)</f>
        <v>0</v>
      </c>
      <c r="L194" s="206">
        <f t="shared" si="253"/>
        <v>0</v>
      </c>
      <c r="M194" s="329">
        <f>SUM(M195,M230,M269)</f>
        <v>0</v>
      </c>
      <c r="N194" s="306">
        <f t="shared" ref="N194:O194" si="254">SUM(N195,N230,N269)</f>
        <v>0</v>
      </c>
      <c r="O194" s="311">
        <f t="shared" si="254"/>
        <v>0</v>
      </c>
      <c r="P194" s="685"/>
    </row>
    <row r="195" spans="1:16" hidden="1" x14ac:dyDescent="0.25">
      <c r="A195" s="101">
        <v>5000</v>
      </c>
      <c r="B195" s="101" t="s">
        <v>175</v>
      </c>
      <c r="C195" s="102">
        <f t="shared" si="185"/>
        <v>0</v>
      </c>
      <c r="D195" s="228">
        <f>D196+D204</f>
        <v>0</v>
      </c>
      <c r="E195" s="103">
        <f t="shared" ref="E195:F195" si="255">E196+E204</f>
        <v>0</v>
      </c>
      <c r="F195" s="284">
        <f t="shared" si="255"/>
        <v>0</v>
      </c>
      <c r="G195" s="228">
        <f>G196+G204</f>
        <v>0</v>
      </c>
      <c r="H195" s="261">
        <f t="shared" ref="H195:I195" si="256">H196+H204</f>
        <v>0</v>
      </c>
      <c r="I195" s="104">
        <f t="shared" si="256"/>
        <v>0</v>
      </c>
      <c r="J195" s="261">
        <f>J196+J204</f>
        <v>0</v>
      </c>
      <c r="K195" s="103">
        <f t="shared" ref="K195:L195" si="257">K196+K204</f>
        <v>0</v>
      </c>
      <c r="L195" s="138">
        <f t="shared" si="257"/>
        <v>0</v>
      </c>
      <c r="M195" s="102">
        <f>M196+M204</f>
        <v>0</v>
      </c>
      <c r="N195" s="103">
        <f t="shared" ref="N195:O195" si="258">N196+N204</f>
        <v>0</v>
      </c>
      <c r="O195" s="104">
        <f t="shared" si="258"/>
        <v>0</v>
      </c>
      <c r="P195" s="582"/>
    </row>
    <row r="196" spans="1:16" hidden="1" x14ac:dyDescent="0.25">
      <c r="A196" s="45">
        <v>5100</v>
      </c>
      <c r="B196" s="105" t="s">
        <v>176</v>
      </c>
      <c r="C196" s="46">
        <f t="shared" si="185"/>
        <v>0</v>
      </c>
      <c r="D196" s="229">
        <f>D197+D198+D201+D202+D203</f>
        <v>0</v>
      </c>
      <c r="E196" s="50">
        <f t="shared" ref="E196:F196" si="259">E197+E198+E201+E202+E203</f>
        <v>0</v>
      </c>
      <c r="F196" s="285">
        <f t="shared" si="259"/>
        <v>0</v>
      </c>
      <c r="G196" s="229">
        <f>G197+G198+G201+G202+G203</f>
        <v>0</v>
      </c>
      <c r="H196" s="106">
        <f t="shared" ref="H196:I196" si="260">H197+H198+H201+H202+H203</f>
        <v>0</v>
      </c>
      <c r="I196" s="117">
        <f t="shared" si="260"/>
        <v>0</v>
      </c>
      <c r="J196" s="106">
        <f>J197+J198+J201+J202+J203</f>
        <v>0</v>
      </c>
      <c r="K196" s="50">
        <f t="shared" ref="K196:L196" si="261">K197+K198+K201+K202+K203</f>
        <v>0</v>
      </c>
      <c r="L196" s="126">
        <f t="shared" si="261"/>
        <v>0</v>
      </c>
      <c r="M196" s="46">
        <f>M197+M198+M201+M202+M203</f>
        <v>0</v>
      </c>
      <c r="N196" s="50">
        <f t="shared" ref="N196:O196" si="262">N197+N198+N201+N202+N203</f>
        <v>0</v>
      </c>
      <c r="O196" s="117">
        <f t="shared" si="262"/>
        <v>0</v>
      </c>
      <c r="P196" s="581"/>
    </row>
    <row r="197" spans="1:16" hidden="1" x14ac:dyDescent="0.25">
      <c r="A197" s="565">
        <v>5110</v>
      </c>
      <c r="B197" s="52" t="s">
        <v>177</v>
      </c>
      <c r="C197" s="53">
        <f t="shared" si="185"/>
        <v>0</v>
      </c>
      <c r="D197" s="230"/>
      <c r="E197" s="55"/>
      <c r="F197" s="287">
        <f>D197+E197</f>
        <v>0</v>
      </c>
      <c r="G197" s="230"/>
      <c r="H197" s="262"/>
      <c r="I197" s="120">
        <f>G197+H197</f>
        <v>0</v>
      </c>
      <c r="J197" s="262"/>
      <c r="K197" s="55"/>
      <c r="L197" s="140">
        <f>J197+K197</f>
        <v>0</v>
      </c>
      <c r="M197" s="324"/>
      <c r="N197" s="55"/>
      <c r="O197" s="120">
        <f>M197+N197</f>
        <v>0</v>
      </c>
      <c r="P197" s="583"/>
    </row>
    <row r="198" spans="1:16" ht="24" hidden="1" x14ac:dyDescent="0.25">
      <c r="A198" s="112">
        <v>5120</v>
      </c>
      <c r="B198" s="57" t="s">
        <v>178</v>
      </c>
      <c r="C198" s="58">
        <f t="shared" si="185"/>
        <v>0</v>
      </c>
      <c r="D198" s="232">
        <f>D199+D200</f>
        <v>0</v>
      </c>
      <c r="E198" s="113">
        <f t="shared" ref="E198:F198" si="263">E199+E200</f>
        <v>0</v>
      </c>
      <c r="F198" s="147">
        <f t="shared" si="263"/>
        <v>0</v>
      </c>
      <c r="G198" s="232">
        <f>G199+G200</f>
        <v>0</v>
      </c>
      <c r="H198" s="121">
        <f t="shared" ref="H198:I198" si="264">H199+H200</f>
        <v>0</v>
      </c>
      <c r="I198" s="114">
        <f t="shared" si="264"/>
        <v>0</v>
      </c>
      <c r="J198" s="121">
        <f>J199+J200</f>
        <v>0</v>
      </c>
      <c r="K198" s="113">
        <f t="shared" ref="K198:L198" si="265">K199+K200</f>
        <v>0</v>
      </c>
      <c r="L198" s="136">
        <f t="shared" si="265"/>
        <v>0</v>
      </c>
      <c r="M198" s="58">
        <f>M199+M200</f>
        <v>0</v>
      </c>
      <c r="N198" s="113">
        <f t="shared" ref="N198:O198" si="266">N199+N200</f>
        <v>0</v>
      </c>
      <c r="O198" s="114">
        <f t="shared" si="266"/>
        <v>0</v>
      </c>
      <c r="P198" s="372"/>
    </row>
    <row r="199" spans="1:16" hidden="1" x14ac:dyDescent="0.25">
      <c r="A199" s="38">
        <v>5121</v>
      </c>
      <c r="B199" s="57" t="s">
        <v>179</v>
      </c>
      <c r="C199" s="58">
        <f t="shared" si="185"/>
        <v>0</v>
      </c>
      <c r="D199" s="231"/>
      <c r="E199" s="60"/>
      <c r="F199" s="147">
        <f t="shared" ref="F199:F203" si="267">D199+E199</f>
        <v>0</v>
      </c>
      <c r="G199" s="231"/>
      <c r="H199" s="263"/>
      <c r="I199" s="114">
        <f t="shared" ref="I199:I203" si="268">G199+H199</f>
        <v>0</v>
      </c>
      <c r="J199" s="263"/>
      <c r="K199" s="60"/>
      <c r="L199" s="136">
        <f t="shared" ref="L199:L203" si="269">J199+K199</f>
        <v>0</v>
      </c>
      <c r="M199" s="325"/>
      <c r="N199" s="60"/>
      <c r="O199" s="114">
        <f t="shared" ref="O199:O203" si="270">M199+N199</f>
        <v>0</v>
      </c>
      <c r="P199" s="372"/>
    </row>
    <row r="200" spans="1:16" ht="24" hidden="1" x14ac:dyDescent="0.25">
      <c r="A200" s="38">
        <v>5129</v>
      </c>
      <c r="B200" s="57" t="s">
        <v>180</v>
      </c>
      <c r="C200" s="58">
        <f t="shared" si="185"/>
        <v>0</v>
      </c>
      <c r="D200" s="231"/>
      <c r="E200" s="60"/>
      <c r="F200" s="147">
        <f t="shared" si="267"/>
        <v>0</v>
      </c>
      <c r="G200" s="231"/>
      <c r="H200" s="263"/>
      <c r="I200" s="114">
        <f t="shared" si="268"/>
        <v>0</v>
      </c>
      <c r="J200" s="263"/>
      <c r="K200" s="60"/>
      <c r="L200" s="136">
        <f t="shared" si="269"/>
        <v>0</v>
      </c>
      <c r="M200" s="325"/>
      <c r="N200" s="60"/>
      <c r="O200" s="114">
        <f t="shared" si="270"/>
        <v>0</v>
      </c>
      <c r="P200" s="372"/>
    </row>
    <row r="201" spans="1:16" hidden="1" x14ac:dyDescent="0.25">
      <c r="A201" s="112">
        <v>5130</v>
      </c>
      <c r="B201" s="57" t="s">
        <v>181</v>
      </c>
      <c r="C201" s="58">
        <f t="shared" si="185"/>
        <v>0</v>
      </c>
      <c r="D201" s="231"/>
      <c r="E201" s="60"/>
      <c r="F201" s="147">
        <f t="shared" si="267"/>
        <v>0</v>
      </c>
      <c r="G201" s="231"/>
      <c r="H201" s="263"/>
      <c r="I201" s="114">
        <f t="shared" si="268"/>
        <v>0</v>
      </c>
      <c r="J201" s="263"/>
      <c r="K201" s="60"/>
      <c r="L201" s="136">
        <f t="shared" si="269"/>
        <v>0</v>
      </c>
      <c r="M201" s="325"/>
      <c r="N201" s="60"/>
      <c r="O201" s="114">
        <f t="shared" si="270"/>
        <v>0</v>
      </c>
      <c r="P201" s="372"/>
    </row>
    <row r="202" spans="1:16" hidden="1" x14ac:dyDescent="0.25">
      <c r="A202" s="112">
        <v>5140</v>
      </c>
      <c r="B202" s="57" t="s">
        <v>182</v>
      </c>
      <c r="C202" s="58">
        <f t="shared" si="185"/>
        <v>0</v>
      </c>
      <c r="D202" s="231"/>
      <c r="E202" s="60"/>
      <c r="F202" s="147">
        <f t="shared" si="267"/>
        <v>0</v>
      </c>
      <c r="G202" s="231"/>
      <c r="H202" s="263"/>
      <c r="I202" s="114">
        <f t="shared" si="268"/>
        <v>0</v>
      </c>
      <c r="J202" s="263"/>
      <c r="K202" s="60"/>
      <c r="L202" s="136">
        <f t="shared" si="269"/>
        <v>0</v>
      </c>
      <c r="M202" s="325"/>
      <c r="N202" s="60"/>
      <c r="O202" s="114">
        <f t="shared" si="270"/>
        <v>0</v>
      </c>
      <c r="P202" s="372"/>
    </row>
    <row r="203" spans="1:16" ht="24" hidden="1" x14ac:dyDescent="0.25">
      <c r="A203" s="112">
        <v>5170</v>
      </c>
      <c r="B203" s="57" t="s">
        <v>183</v>
      </c>
      <c r="C203" s="58">
        <f t="shared" si="185"/>
        <v>0</v>
      </c>
      <c r="D203" s="231"/>
      <c r="E203" s="60"/>
      <c r="F203" s="147">
        <f t="shared" si="267"/>
        <v>0</v>
      </c>
      <c r="G203" s="231"/>
      <c r="H203" s="263"/>
      <c r="I203" s="114">
        <f t="shared" si="268"/>
        <v>0</v>
      </c>
      <c r="J203" s="263"/>
      <c r="K203" s="60"/>
      <c r="L203" s="136">
        <f t="shared" si="269"/>
        <v>0</v>
      </c>
      <c r="M203" s="325"/>
      <c r="N203" s="60"/>
      <c r="O203" s="114">
        <f t="shared" si="270"/>
        <v>0</v>
      </c>
      <c r="P203" s="372"/>
    </row>
    <row r="204" spans="1:16" hidden="1" x14ac:dyDescent="0.25">
      <c r="A204" s="45">
        <v>5200</v>
      </c>
      <c r="B204" s="105" t="s">
        <v>184</v>
      </c>
      <c r="C204" s="46">
        <f t="shared" si="185"/>
        <v>0</v>
      </c>
      <c r="D204" s="229">
        <f>D205+D215+D216+D225+D226+D227+D229</f>
        <v>0</v>
      </c>
      <c r="E204" s="50">
        <f t="shared" ref="E204:F204" si="271">E205+E215+E216+E225+E226+E227+E229</f>
        <v>0</v>
      </c>
      <c r="F204" s="285">
        <f t="shared" si="271"/>
        <v>0</v>
      </c>
      <c r="G204" s="229">
        <f>G205+G215+G216+G225+G226+G227+G229</f>
        <v>0</v>
      </c>
      <c r="H204" s="106">
        <f t="shared" ref="H204:I204" si="272">H205+H215+H216+H225+H226+H227+H229</f>
        <v>0</v>
      </c>
      <c r="I204" s="117">
        <f t="shared" si="272"/>
        <v>0</v>
      </c>
      <c r="J204" s="106">
        <f>J205+J215+J216+J225+J226+J227+J229</f>
        <v>0</v>
      </c>
      <c r="K204" s="50">
        <f t="shared" ref="K204:L204" si="273">K205+K215+K216+K225+K226+K227+K229</f>
        <v>0</v>
      </c>
      <c r="L204" s="126">
        <f t="shared" si="273"/>
        <v>0</v>
      </c>
      <c r="M204" s="46">
        <f>M205+M215+M216+M225+M226+M227+M229</f>
        <v>0</v>
      </c>
      <c r="N204" s="50">
        <f t="shared" ref="N204:O204" si="274">N205+N215+N216+N225+N226+N227+N229</f>
        <v>0</v>
      </c>
      <c r="O204" s="117">
        <f t="shared" si="274"/>
        <v>0</v>
      </c>
      <c r="P204" s="581"/>
    </row>
    <row r="205" spans="1:16" hidden="1" x14ac:dyDescent="0.25">
      <c r="A205" s="107">
        <v>5210</v>
      </c>
      <c r="B205" s="78" t="s">
        <v>185</v>
      </c>
      <c r="C205" s="84">
        <f t="shared" si="185"/>
        <v>0</v>
      </c>
      <c r="D205" s="132">
        <f>SUM(D206:D214)</f>
        <v>0</v>
      </c>
      <c r="E205" s="108">
        <f t="shared" ref="E205:F205" si="275">SUM(E206:E214)</f>
        <v>0</v>
      </c>
      <c r="F205" s="286">
        <f t="shared" si="275"/>
        <v>0</v>
      </c>
      <c r="G205" s="132">
        <f>SUM(G206:G214)</f>
        <v>0</v>
      </c>
      <c r="H205" s="207">
        <f t="shared" ref="H205:I205" si="276">SUM(H206:H214)</f>
        <v>0</v>
      </c>
      <c r="I205" s="109">
        <f t="shared" si="276"/>
        <v>0</v>
      </c>
      <c r="J205" s="207">
        <f>SUM(J206:J214)</f>
        <v>0</v>
      </c>
      <c r="K205" s="108">
        <f t="shared" ref="K205:L205" si="277">SUM(K206:K214)</f>
        <v>0</v>
      </c>
      <c r="L205" s="137">
        <f t="shared" si="277"/>
        <v>0</v>
      </c>
      <c r="M205" s="84">
        <f>SUM(M206:M214)</f>
        <v>0</v>
      </c>
      <c r="N205" s="108">
        <f t="shared" ref="N205:O205" si="278">SUM(N206:N214)</f>
        <v>0</v>
      </c>
      <c r="O205" s="109">
        <f t="shared" si="278"/>
        <v>0</v>
      </c>
      <c r="P205" s="370"/>
    </row>
    <row r="206" spans="1:16" hidden="1" x14ac:dyDescent="0.25">
      <c r="A206" s="33">
        <v>5211</v>
      </c>
      <c r="B206" s="52" t="s">
        <v>186</v>
      </c>
      <c r="C206" s="53">
        <f t="shared" si="185"/>
        <v>0</v>
      </c>
      <c r="D206" s="230"/>
      <c r="E206" s="55"/>
      <c r="F206" s="287">
        <f t="shared" ref="F206:F215" si="279">D206+E206</f>
        <v>0</v>
      </c>
      <c r="G206" s="230"/>
      <c r="H206" s="262"/>
      <c r="I206" s="120">
        <f t="shared" ref="I206:I215" si="280">G206+H206</f>
        <v>0</v>
      </c>
      <c r="J206" s="262"/>
      <c r="K206" s="55"/>
      <c r="L206" s="140">
        <f t="shared" ref="L206:L215" si="281">J206+K206</f>
        <v>0</v>
      </c>
      <c r="M206" s="324"/>
      <c r="N206" s="55"/>
      <c r="O206" s="120">
        <f t="shared" ref="O206:O215" si="282">M206+N206</f>
        <v>0</v>
      </c>
      <c r="P206" s="583"/>
    </row>
    <row r="207" spans="1:16" hidden="1" x14ac:dyDescent="0.25">
      <c r="A207" s="38">
        <v>5212</v>
      </c>
      <c r="B207" s="57" t="s">
        <v>187</v>
      </c>
      <c r="C207" s="58">
        <f t="shared" si="185"/>
        <v>0</v>
      </c>
      <c r="D207" s="231"/>
      <c r="E207" s="60"/>
      <c r="F207" s="147">
        <f t="shared" si="279"/>
        <v>0</v>
      </c>
      <c r="G207" s="231"/>
      <c r="H207" s="263"/>
      <c r="I207" s="114">
        <f t="shared" si="280"/>
        <v>0</v>
      </c>
      <c r="J207" s="263"/>
      <c r="K207" s="60"/>
      <c r="L207" s="136">
        <f t="shared" si="281"/>
        <v>0</v>
      </c>
      <c r="M207" s="325"/>
      <c r="N207" s="60"/>
      <c r="O207" s="114">
        <f t="shared" si="282"/>
        <v>0</v>
      </c>
      <c r="P207" s="372"/>
    </row>
    <row r="208" spans="1:16" hidden="1" x14ac:dyDescent="0.25">
      <c r="A208" s="38">
        <v>5213</v>
      </c>
      <c r="B208" s="57" t="s">
        <v>188</v>
      </c>
      <c r="C208" s="58">
        <f t="shared" si="185"/>
        <v>0</v>
      </c>
      <c r="D208" s="231"/>
      <c r="E208" s="60"/>
      <c r="F208" s="147">
        <f t="shared" si="279"/>
        <v>0</v>
      </c>
      <c r="G208" s="231"/>
      <c r="H208" s="263"/>
      <c r="I208" s="114">
        <f t="shared" si="280"/>
        <v>0</v>
      </c>
      <c r="J208" s="263"/>
      <c r="K208" s="60"/>
      <c r="L208" s="136">
        <f t="shared" si="281"/>
        <v>0</v>
      </c>
      <c r="M208" s="325"/>
      <c r="N208" s="60"/>
      <c r="O208" s="114">
        <f t="shared" si="282"/>
        <v>0</v>
      </c>
      <c r="P208" s="372"/>
    </row>
    <row r="209" spans="1:16" hidden="1" x14ac:dyDescent="0.25">
      <c r="A209" s="38">
        <v>5214</v>
      </c>
      <c r="B209" s="57" t="s">
        <v>189</v>
      </c>
      <c r="C209" s="58">
        <f t="shared" si="185"/>
        <v>0</v>
      </c>
      <c r="D209" s="231"/>
      <c r="E209" s="60"/>
      <c r="F209" s="147">
        <f t="shared" si="279"/>
        <v>0</v>
      </c>
      <c r="G209" s="231"/>
      <c r="H209" s="263"/>
      <c r="I209" s="114">
        <f t="shared" si="280"/>
        <v>0</v>
      </c>
      <c r="J209" s="263"/>
      <c r="K209" s="60"/>
      <c r="L209" s="136">
        <f t="shared" si="281"/>
        <v>0</v>
      </c>
      <c r="M209" s="325"/>
      <c r="N209" s="60"/>
      <c r="O209" s="114">
        <f t="shared" si="282"/>
        <v>0</v>
      </c>
      <c r="P209" s="372"/>
    </row>
    <row r="210" spans="1:16" hidden="1" x14ac:dyDescent="0.25">
      <c r="A210" s="38">
        <v>5215</v>
      </c>
      <c r="B210" s="57" t="s">
        <v>190</v>
      </c>
      <c r="C210" s="58">
        <f t="shared" si="185"/>
        <v>0</v>
      </c>
      <c r="D210" s="231"/>
      <c r="E210" s="60"/>
      <c r="F210" s="147">
        <f t="shared" si="279"/>
        <v>0</v>
      </c>
      <c r="G210" s="231"/>
      <c r="H210" s="263"/>
      <c r="I210" s="114">
        <f t="shared" si="280"/>
        <v>0</v>
      </c>
      <c r="J210" s="263"/>
      <c r="K210" s="60"/>
      <c r="L210" s="136">
        <f t="shared" si="281"/>
        <v>0</v>
      </c>
      <c r="M210" s="325"/>
      <c r="N210" s="60"/>
      <c r="O210" s="114">
        <f t="shared" si="282"/>
        <v>0</v>
      </c>
      <c r="P210" s="372"/>
    </row>
    <row r="211" spans="1:16" ht="14.25" hidden="1" customHeight="1" x14ac:dyDescent="0.25">
      <c r="A211" s="38">
        <v>5216</v>
      </c>
      <c r="B211" s="57" t="s">
        <v>191</v>
      </c>
      <c r="C211" s="58">
        <f t="shared" si="185"/>
        <v>0</v>
      </c>
      <c r="D211" s="231"/>
      <c r="E211" s="60"/>
      <c r="F211" s="147">
        <f t="shared" si="279"/>
        <v>0</v>
      </c>
      <c r="G211" s="231"/>
      <c r="H211" s="263"/>
      <c r="I211" s="114">
        <f t="shared" si="280"/>
        <v>0</v>
      </c>
      <c r="J211" s="263"/>
      <c r="K211" s="60"/>
      <c r="L211" s="136">
        <f t="shared" si="281"/>
        <v>0</v>
      </c>
      <c r="M211" s="325"/>
      <c r="N211" s="60"/>
      <c r="O211" s="114">
        <f t="shared" si="282"/>
        <v>0</v>
      </c>
      <c r="P211" s="372"/>
    </row>
    <row r="212" spans="1:16" hidden="1" x14ac:dyDescent="0.25">
      <c r="A212" s="38">
        <v>5217</v>
      </c>
      <c r="B212" s="57" t="s">
        <v>192</v>
      </c>
      <c r="C212" s="58">
        <f t="shared" si="185"/>
        <v>0</v>
      </c>
      <c r="D212" s="231"/>
      <c r="E212" s="60"/>
      <c r="F212" s="147">
        <f t="shared" si="279"/>
        <v>0</v>
      </c>
      <c r="G212" s="231"/>
      <c r="H212" s="263"/>
      <c r="I212" s="114">
        <f t="shared" si="280"/>
        <v>0</v>
      </c>
      <c r="J212" s="263"/>
      <c r="K212" s="60"/>
      <c r="L212" s="136">
        <f t="shared" si="281"/>
        <v>0</v>
      </c>
      <c r="M212" s="325"/>
      <c r="N212" s="60"/>
      <c r="O212" s="114">
        <f t="shared" si="282"/>
        <v>0</v>
      </c>
      <c r="P212" s="372"/>
    </row>
    <row r="213" spans="1:16" hidden="1" x14ac:dyDescent="0.25">
      <c r="A213" s="38">
        <v>5218</v>
      </c>
      <c r="B213" s="57" t="s">
        <v>193</v>
      </c>
      <c r="C213" s="58">
        <f t="shared" ref="C213:C276" si="283">F213+I213+L213+O213</f>
        <v>0</v>
      </c>
      <c r="D213" s="231"/>
      <c r="E213" s="60"/>
      <c r="F213" s="147">
        <f t="shared" si="279"/>
        <v>0</v>
      </c>
      <c r="G213" s="231"/>
      <c r="H213" s="263"/>
      <c r="I213" s="114">
        <f t="shared" si="280"/>
        <v>0</v>
      </c>
      <c r="J213" s="263"/>
      <c r="K213" s="60"/>
      <c r="L213" s="136">
        <f t="shared" si="281"/>
        <v>0</v>
      </c>
      <c r="M213" s="325"/>
      <c r="N213" s="60"/>
      <c r="O213" s="114">
        <f t="shared" si="282"/>
        <v>0</v>
      </c>
      <c r="P213" s="372"/>
    </row>
    <row r="214" spans="1:16" hidden="1" x14ac:dyDescent="0.25">
      <c r="A214" s="38">
        <v>5219</v>
      </c>
      <c r="B214" s="57" t="s">
        <v>194</v>
      </c>
      <c r="C214" s="58">
        <f t="shared" si="283"/>
        <v>0</v>
      </c>
      <c r="D214" s="231"/>
      <c r="E214" s="60"/>
      <c r="F214" s="147">
        <f t="shared" si="279"/>
        <v>0</v>
      </c>
      <c r="G214" s="231"/>
      <c r="H214" s="263"/>
      <c r="I214" s="114">
        <f t="shared" si="280"/>
        <v>0</v>
      </c>
      <c r="J214" s="263"/>
      <c r="K214" s="60"/>
      <c r="L214" s="136">
        <f t="shared" si="281"/>
        <v>0</v>
      </c>
      <c r="M214" s="325"/>
      <c r="N214" s="60"/>
      <c r="O214" s="114">
        <f t="shared" si="282"/>
        <v>0</v>
      </c>
      <c r="P214" s="372"/>
    </row>
    <row r="215" spans="1:16" ht="13.5" hidden="1" customHeight="1" x14ac:dyDescent="0.25">
      <c r="A215" s="112">
        <v>5220</v>
      </c>
      <c r="B215" s="57" t="s">
        <v>195</v>
      </c>
      <c r="C215" s="58">
        <f t="shared" si="283"/>
        <v>0</v>
      </c>
      <c r="D215" s="231"/>
      <c r="E215" s="60"/>
      <c r="F215" s="147">
        <f t="shared" si="279"/>
        <v>0</v>
      </c>
      <c r="G215" s="231"/>
      <c r="H215" s="263"/>
      <c r="I215" s="114">
        <f t="shared" si="280"/>
        <v>0</v>
      </c>
      <c r="J215" s="263"/>
      <c r="K215" s="60"/>
      <c r="L215" s="136">
        <f t="shared" si="281"/>
        <v>0</v>
      </c>
      <c r="M215" s="325"/>
      <c r="N215" s="60"/>
      <c r="O215" s="114">
        <f t="shared" si="282"/>
        <v>0</v>
      </c>
      <c r="P215" s="372"/>
    </row>
    <row r="216" spans="1:16" hidden="1" x14ac:dyDescent="0.25">
      <c r="A216" s="112">
        <v>5230</v>
      </c>
      <c r="B216" s="57" t="s">
        <v>196</v>
      </c>
      <c r="C216" s="58">
        <f t="shared" si="283"/>
        <v>0</v>
      </c>
      <c r="D216" s="232">
        <f>SUM(D217:D224)</f>
        <v>0</v>
      </c>
      <c r="E216" s="113">
        <f t="shared" ref="E216:F216" si="284">SUM(E217:E224)</f>
        <v>0</v>
      </c>
      <c r="F216" s="147">
        <f t="shared" si="284"/>
        <v>0</v>
      </c>
      <c r="G216" s="232">
        <f>SUM(G217:G224)</f>
        <v>0</v>
      </c>
      <c r="H216" s="121">
        <f t="shared" ref="H216:I216" si="285">SUM(H217:H224)</f>
        <v>0</v>
      </c>
      <c r="I216" s="114">
        <f t="shared" si="285"/>
        <v>0</v>
      </c>
      <c r="J216" s="121">
        <f>SUM(J217:J224)</f>
        <v>0</v>
      </c>
      <c r="K216" s="113">
        <f t="shared" ref="K216:L216" si="286">SUM(K217:K224)</f>
        <v>0</v>
      </c>
      <c r="L216" s="136">
        <f t="shared" si="286"/>
        <v>0</v>
      </c>
      <c r="M216" s="58">
        <f>SUM(M217:M224)</f>
        <v>0</v>
      </c>
      <c r="N216" s="113">
        <f t="shared" ref="N216:O216" si="287">SUM(N217:N224)</f>
        <v>0</v>
      </c>
      <c r="O216" s="114">
        <f t="shared" si="287"/>
        <v>0</v>
      </c>
      <c r="P216" s="372"/>
    </row>
    <row r="217" spans="1:16" hidden="1" x14ac:dyDescent="0.25">
      <c r="A217" s="38">
        <v>5231</v>
      </c>
      <c r="B217" s="57" t="s">
        <v>197</v>
      </c>
      <c r="C217" s="58">
        <f t="shared" si="283"/>
        <v>0</v>
      </c>
      <c r="D217" s="231"/>
      <c r="E217" s="60"/>
      <c r="F217" s="147">
        <f t="shared" ref="F217:F226" si="288">D217+E217</f>
        <v>0</v>
      </c>
      <c r="G217" s="231"/>
      <c r="H217" s="263"/>
      <c r="I217" s="114">
        <f t="shared" ref="I217:I226" si="289">G217+H217</f>
        <v>0</v>
      </c>
      <c r="J217" s="263"/>
      <c r="K217" s="60"/>
      <c r="L217" s="136">
        <f t="shared" ref="L217:L226" si="290">J217+K217</f>
        <v>0</v>
      </c>
      <c r="M217" s="325"/>
      <c r="N217" s="60"/>
      <c r="O217" s="114">
        <f t="shared" ref="O217:O226" si="291">M217+N217</f>
        <v>0</v>
      </c>
      <c r="P217" s="372"/>
    </row>
    <row r="218" spans="1:16" hidden="1" x14ac:dyDescent="0.25">
      <c r="A218" s="38">
        <v>5232</v>
      </c>
      <c r="B218" s="57" t="s">
        <v>198</v>
      </c>
      <c r="C218" s="58">
        <f t="shared" si="283"/>
        <v>0</v>
      </c>
      <c r="D218" s="231"/>
      <c r="E218" s="60"/>
      <c r="F218" s="147">
        <f t="shared" si="288"/>
        <v>0</v>
      </c>
      <c r="G218" s="231"/>
      <c r="H218" s="263"/>
      <c r="I218" s="114">
        <f t="shared" si="289"/>
        <v>0</v>
      </c>
      <c r="J218" s="263"/>
      <c r="K218" s="60"/>
      <c r="L218" s="136">
        <f t="shared" si="290"/>
        <v>0</v>
      </c>
      <c r="M218" s="325"/>
      <c r="N218" s="60"/>
      <c r="O218" s="114">
        <f t="shared" si="291"/>
        <v>0</v>
      </c>
      <c r="P218" s="372"/>
    </row>
    <row r="219" spans="1:16" hidden="1" x14ac:dyDescent="0.25">
      <c r="A219" s="38">
        <v>5233</v>
      </c>
      <c r="B219" s="57" t="s">
        <v>199</v>
      </c>
      <c r="C219" s="58">
        <f t="shared" si="283"/>
        <v>0</v>
      </c>
      <c r="D219" s="231"/>
      <c r="E219" s="60"/>
      <c r="F219" s="147">
        <f t="shared" si="288"/>
        <v>0</v>
      </c>
      <c r="G219" s="231"/>
      <c r="H219" s="263"/>
      <c r="I219" s="114">
        <f t="shared" si="289"/>
        <v>0</v>
      </c>
      <c r="J219" s="263"/>
      <c r="K219" s="60"/>
      <c r="L219" s="136">
        <f t="shared" si="290"/>
        <v>0</v>
      </c>
      <c r="M219" s="325"/>
      <c r="N219" s="60"/>
      <c r="O219" s="114">
        <f t="shared" si="291"/>
        <v>0</v>
      </c>
      <c r="P219" s="372"/>
    </row>
    <row r="220" spans="1:16" ht="24" hidden="1" x14ac:dyDescent="0.25">
      <c r="A220" s="38">
        <v>5234</v>
      </c>
      <c r="B220" s="57" t="s">
        <v>200</v>
      </c>
      <c r="C220" s="58">
        <f t="shared" si="283"/>
        <v>0</v>
      </c>
      <c r="D220" s="231"/>
      <c r="E220" s="60"/>
      <c r="F220" s="147">
        <f t="shared" si="288"/>
        <v>0</v>
      </c>
      <c r="G220" s="231"/>
      <c r="H220" s="263"/>
      <c r="I220" s="114">
        <f t="shared" si="289"/>
        <v>0</v>
      </c>
      <c r="J220" s="263"/>
      <c r="K220" s="60"/>
      <c r="L220" s="136">
        <f t="shared" si="290"/>
        <v>0</v>
      </c>
      <c r="M220" s="325"/>
      <c r="N220" s="60"/>
      <c r="O220" s="114">
        <f t="shared" si="291"/>
        <v>0</v>
      </c>
      <c r="P220" s="372"/>
    </row>
    <row r="221" spans="1:16" ht="14.25" hidden="1" customHeight="1" x14ac:dyDescent="0.25">
      <c r="A221" s="38">
        <v>5236</v>
      </c>
      <c r="B221" s="57" t="s">
        <v>201</v>
      </c>
      <c r="C221" s="58">
        <f t="shared" si="283"/>
        <v>0</v>
      </c>
      <c r="D221" s="231"/>
      <c r="E221" s="60"/>
      <c r="F221" s="147">
        <f t="shared" si="288"/>
        <v>0</v>
      </c>
      <c r="G221" s="231"/>
      <c r="H221" s="263"/>
      <c r="I221" s="114">
        <f t="shared" si="289"/>
        <v>0</v>
      </c>
      <c r="J221" s="263"/>
      <c r="K221" s="60"/>
      <c r="L221" s="136">
        <f t="shared" si="290"/>
        <v>0</v>
      </c>
      <c r="M221" s="325"/>
      <c r="N221" s="60"/>
      <c r="O221" s="114">
        <f t="shared" si="291"/>
        <v>0</v>
      </c>
      <c r="P221" s="372"/>
    </row>
    <row r="222" spans="1:16" ht="14.25" hidden="1" customHeight="1" x14ac:dyDescent="0.25">
      <c r="A222" s="38">
        <v>5237</v>
      </c>
      <c r="B222" s="57" t="s">
        <v>202</v>
      </c>
      <c r="C222" s="58">
        <f t="shared" si="283"/>
        <v>0</v>
      </c>
      <c r="D222" s="231"/>
      <c r="E222" s="60"/>
      <c r="F222" s="147">
        <f t="shared" si="288"/>
        <v>0</v>
      </c>
      <c r="G222" s="231"/>
      <c r="H222" s="263"/>
      <c r="I222" s="114">
        <f t="shared" si="289"/>
        <v>0</v>
      </c>
      <c r="J222" s="263"/>
      <c r="K222" s="60"/>
      <c r="L222" s="136">
        <f t="shared" si="290"/>
        <v>0</v>
      </c>
      <c r="M222" s="325"/>
      <c r="N222" s="60"/>
      <c r="O222" s="114">
        <f t="shared" si="291"/>
        <v>0</v>
      </c>
      <c r="P222" s="372"/>
    </row>
    <row r="223" spans="1:16" ht="24" hidden="1" x14ac:dyDescent="0.25">
      <c r="A223" s="38">
        <v>5238</v>
      </c>
      <c r="B223" s="57" t="s">
        <v>203</v>
      </c>
      <c r="C223" s="58">
        <f t="shared" si="283"/>
        <v>0</v>
      </c>
      <c r="D223" s="231"/>
      <c r="E223" s="60"/>
      <c r="F223" s="147">
        <f t="shared" si="288"/>
        <v>0</v>
      </c>
      <c r="G223" s="231"/>
      <c r="H223" s="263"/>
      <c r="I223" s="114">
        <f t="shared" si="289"/>
        <v>0</v>
      </c>
      <c r="J223" s="263"/>
      <c r="K223" s="60"/>
      <c r="L223" s="136">
        <f t="shared" si="290"/>
        <v>0</v>
      </c>
      <c r="M223" s="325"/>
      <c r="N223" s="60"/>
      <c r="O223" s="114">
        <f t="shared" si="291"/>
        <v>0</v>
      </c>
      <c r="P223" s="372"/>
    </row>
    <row r="224" spans="1:16" ht="24" hidden="1" x14ac:dyDescent="0.25">
      <c r="A224" s="38">
        <v>5239</v>
      </c>
      <c r="B224" s="57" t="s">
        <v>204</v>
      </c>
      <c r="C224" s="58">
        <f t="shared" si="283"/>
        <v>0</v>
      </c>
      <c r="D224" s="231"/>
      <c r="E224" s="60"/>
      <c r="F224" s="147">
        <f t="shared" si="288"/>
        <v>0</v>
      </c>
      <c r="G224" s="231"/>
      <c r="H224" s="263"/>
      <c r="I224" s="114">
        <f t="shared" si="289"/>
        <v>0</v>
      </c>
      <c r="J224" s="263"/>
      <c r="K224" s="60"/>
      <c r="L224" s="136">
        <f t="shared" si="290"/>
        <v>0</v>
      </c>
      <c r="M224" s="325"/>
      <c r="N224" s="60"/>
      <c r="O224" s="114">
        <f t="shared" si="291"/>
        <v>0</v>
      </c>
      <c r="P224" s="372"/>
    </row>
    <row r="225" spans="1:16" ht="24" hidden="1" x14ac:dyDescent="0.25">
      <c r="A225" s="112">
        <v>5240</v>
      </c>
      <c r="B225" s="57" t="s">
        <v>205</v>
      </c>
      <c r="C225" s="58">
        <f t="shared" si="283"/>
        <v>0</v>
      </c>
      <c r="D225" s="231"/>
      <c r="E225" s="60"/>
      <c r="F225" s="147">
        <f t="shared" si="288"/>
        <v>0</v>
      </c>
      <c r="G225" s="231"/>
      <c r="H225" s="263"/>
      <c r="I225" s="114">
        <f t="shared" si="289"/>
        <v>0</v>
      </c>
      <c r="J225" s="263"/>
      <c r="K225" s="60"/>
      <c r="L225" s="136">
        <f t="shared" si="290"/>
        <v>0</v>
      </c>
      <c r="M225" s="325"/>
      <c r="N225" s="60"/>
      <c r="O225" s="114">
        <f t="shared" si="291"/>
        <v>0</v>
      </c>
      <c r="P225" s="372"/>
    </row>
    <row r="226" spans="1:16" hidden="1" x14ac:dyDescent="0.25">
      <c r="A226" s="112">
        <v>5250</v>
      </c>
      <c r="B226" s="57" t="s">
        <v>206</v>
      </c>
      <c r="C226" s="58">
        <f t="shared" si="283"/>
        <v>0</v>
      </c>
      <c r="D226" s="231"/>
      <c r="E226" s="60"/>
      <c r="F226" s="147">
        <f t="shared" si="288"/>
        <v>0</v>
      </c>
      <c r="G226" s="231"/>
      <c r="H226" s="263"/>
      <c r="I226" s="114">
        <f t="shared" si="289"/>
        <v>0</v>
      </c>
      <c r="J226" s="263"/>
      <c r="K226" s="60"/>
      <c r="L226" s="136">
        <f t="shared" si="290"/>
        <v>0</v>
      </c>
      <c r="M226" s="325"/>
      <c r="N226" s="60"/>
      <c r="O226" s="114">
        <f t="shared" si="291"/>
        <v>0</v>
      </c>
      <c r="P226" s="372"/>
    </row>
    <row r="227" spans="1:16" hidden="1" x14ac:dyDescent="0.25">
      <c r="A227" s="112">
        <v>5260</v>
      </c>
      <c r="B227" s="57" t="s">
        <v>207</v>
      </c>
      <c r="C227" s="58">
        <f t="shared" si="283"/>
        <v>0</v>
      </c>
      <c r="D227" s="232">
        <f>SUM(D228)</f>
        <v>0</v>
      </c>
      <c r="E227" s="113">
        <f t="shared" ref="E227:F227" si="292">SUM(E228)</f>
        <v>0</v>
      </c>
      <c r="F227" s="147">
        <f t="shared" si="292"/>
        <v>0</v>
      </c>
      <c r="G227" s="232">
        <f>SUM(G228)</f>
        <v>0</v>
      </c>
      <c r="H227" s="121">
        <f t="shared" ref="H227:I227" si="293">SUM(H228)</f>
        <v>0</v>
      </c>
      <c r="I227" s="114">
        <f t="shared" si="293"/>
        <v>0</v>
      </c>
      <c r="J227" s="121">
        <f>SUM(J228)</f>
        <v>0</v>
      </c>
      <c r="K227" s="113">
        <f t="shared" ref="K227:L227" si="294">SUM(K228)</f>
        <v>0</v>
      </c>
      <c r="L227" s="136">
        <f t="shared" si="294"/>
        <v>0</v>
      </c>
      <c r="M227" s="58">
        <f>SUM(M228)</f>
        <v>0</v>
      </c>
      <c r="N227" s="113">
        <f t="shared" ref="N227:O227" si="295">SUM(N228)</f>
        <v>0</v>
      </c>
      <c r="O227" s="114">
        <f t="shared" si="295"/>
        <v>0</v>
      </c>
      <c r="P227" s="372"/>
    </row>
    <row r="228" spans="1:16" ht="24" hidden="1" x14ac:dyDescent="0.25">
      <c r="A228" s="38">
        <v>5269</v>
      </c>
      <c r="B228" s="57" t="s">
        <v>208</v>
      </c>
      <c r="C228" s="58">
        <f t="shared" si="283"/>
        <v>0</v>
      </c>
      <c r="D228" s="231"/>
      <c r="E228" s="60"/>
      <c r="F228" s="147">
        <f t="shared" ref="F228:F229" si="296">D228+E228</f>
        <v>0</v>
      </c>
      <c r="G228" s="231"/>
      <c r="H228" s="263"/>
      <c r="I228" s="114">
        <f t="shared" ref="I228:I229" si="297">G228+H228</f>
        <v>0</v>
      </c>
      <c r="J228" s="263"/>
      <c r="K228" s="60"/>
      <c r="L228" s="136">
        <f t="shared" ref="L228:L229" si="298">J228+K228</f>
        <v>0</v>
      </c>
      <c r="M228" s="325"/>
      <c r="N228" s="60"/>
      <c r="O228" s="114">
        <f t="shared" ref="O228:O229" si="299">M228+N228</f>
        <v>0</v>
      </c>
      <c r="P228" s="372"/>
    </row>
    <row r="229" spans="1:16" ht="24" hidden="1" x14ac:dyDescent="0.25">
      <c r="A229" s="107">
        <v>5270</v>
      </c>
      <c r="B229" s="78" t="s">
        <v>209</v>
      </c>
      <c r="C229" s="84">
        <f t="shared" si="283"/>
        <v>0</v>
      </c>
      <c r="D229" s="233"/>
      <c r="E229" s="115"/>
      <c r="F229" s="286">
        <f t="shared" si="296"/>
        <v>0</v>
      </c>
      <c r="G229" s="233"/>
      <c r="H229" s="264"/>
      <c r="I229" s="109">
        <f t="shared" si="297"/>
        <v>0</v>
      </c>
      <c r="J229" s="264"/>
      <c r="K229" s="115"/>
      <c r="L229" s="137">
        <f t="shared" si="298"/>
        <v>0</v>
      </c>
      <c r="M229" s="326"/>
      <c r="N229" s="115"/>
      <c r="O229" s="109">
        <f t="shared" si="299"/>
        <v>0</v>
      </c>
      <c r="P229" s="370"/>
    </row>
    <row r="230" spans="1:16" hidden="1" x14ac:dyDescent="0.25">
      <c r="A230" s="101">
        <v>6000</v>
      </c>
      <c r="B230" s="101" t="s">
        <v>210</v>
      </c>
      <c r="C230" s="102">
        <f t="shared" si="283"/>
        <v>0</v>
      </c>
      <c r="D230" s="228">
        <f>D231+D251+D259</f>
        <v>0</v>
      </c>
      <c r="E230" s="103">
        <f t="shared" ref="E230:F230" si="300">E231+E251+E259</f>
        <v>0</v>
      </c>
      <c r="F230" s="284">
        <f t="shared" si="300"/>
        <v>0</v>
      </c>
      <c r="G230" s="228">
        <f>G231+G251+G259</f>
        <v>0</v>
      </c>
      <c r="H230" s="261">
        <f t="shared" ref="H230:I230" si="301">H231+H251+H259</f>
        <v>0</v>
      </c>
      <c r="I230" s="104">
        <f t="shared" si="301"/>
        <v>0</v>
      </c>
      <c r="J230" s="261">
        <f>J231+J251+J259</f>
        <v>0</v>
      </c>
      <c r="K230" s="103">
        <f t="shared" ref="K230:L230" si="302">K231+K251+K259</f>
        <v>0</v>
      </c>
      <c r="L230" s="138">
        <f t="shared" si="302"/>
        <v>0</v>
      </c>
      <c r="M230" s="102">
        <f>M231+M251+M259</f>
        <v>0</v>
      </c>
      <c r="N230" s="103">
        <f t="shared" ref="N230:O230" si="303">N231+N251+N259</f>
        <v>0</v>
      </c>
      <c r="O230" s="104">
        <f t="shared" si="303"/>
        <v>0</v>
      </c>
      <c r="P230" s="582"/>
    </row>
    <row r="231" spans="1:16" ht="14.25" hidden="1" customHeight="1" x14ac:dyDescent="0.25">
      <c r="A231" s="69">
        <v>6200</v>
      </c>
      <c r="B231" s="125" t="s">
        <v>211</v>
      </c>
      <c r="C231" s="130">
        <f t="shared" si="283"/>
        <v>0</v>
      </c>
      <c r="D231" s="237">
        <f>SUM(D232,D233,D235,D238,D244,D245,D246)</f>
        <v>0</v>
      </c>
      <c r="E231" s="131">
        <f t="shared" ref="E231:F231" si="304">SUM(E232,E233,E235,E238,E244,E245,E246)</f>
        <v>0</v>
      </c>
      <c r="F231" s="288">
        <f t="shared" si="304"/>
        <v>0</v>
      </c>
      <c r="G231" s="237">
        <f>SUM(G232,G233,G235,G238,G244,G245,G246)</f>
        <v>0</v>
      </c>
      <c r="H231" s="268">
        <f t="shared" ref="H231:I231" si="305">SUM(H232,H233,H235,H238,H244,H245,H246)</f>
        <v>0</v>
      </c>
      <c r="I231" s="294">
        <f t="shared" si="305"/>
        <v>0</v>
      </c>
      <c r="J231" s="268">
        <f>SUM(J232,J233,J235,J238,J244,J245,J246)</f>
        <v>0</v>
      </c>
      <c r="K231" s="131">
        <f t="shared" ref="K231:L231" si="306">SUM(K232,K233,K235,K238,K244,K245,K246)</f>
        <v>0</v>
      </c>
      <c r="L231" s="139">
        <f t="shared" si="306"/>
        <v>0</v>
      </c>
      <c r="M231" s="130">
        <f>SUM(M232,M233,M235,M238,M244,M245,M246)</f>
        <v>0</v>
      </c>
      <c r="N231" s="131">
        <f t="shared" ref="N231:O231" si="307">SUM(N232,N233,N235,N238,N244,N245,N246)</f>
        <v>0</v>
      </c>
      <c r="O231" s="294">
        <f t="shared" si="307"/>
        <v>0</v>
      </c>
      <c r="P231" s="681"/>
    </row>
    <row r="232" spans="1:16" ht="24" hidden="1" x14ac:dyDescent="0.25">
      <c r="A232" s="565">
        <v>6220</v>
      </c>
      <c r="B232" s="52" t="s">
        <v>212</v>
      </c>
      <c r="C232" s="53">
        <f t="shared" si="283"/>
        <v>0</v>
      </c>
      <c r="D232" s="230"/>
      <c r="E232" s="55"/>
      <c r="F232" s="287">
        <f>D232+E232</f>
        <v>0</v>
      </c>
      <c r="G232" s="230"/>
      <c r="H232" s="262"/>
      <c r="I232" s="120">
        <f>G232+H232</f>
        <v>0</v>
      </c>
      <c r="J232" s="262"/>
      <c r="K232" s="55"/>
      <c r="L232" s="140">
        <f>J232+K232</f>
        <v>0</v>
      </c>
      <c r="M232" s="324"/>
      <c r="N232" s="55"/>
      <c r="O232" s="120">
        <f>M232+N232</f>
        <v>0</v>
      </c>
      <c r="P232" s="583"/>
    </row>
    <row r="233" spans="1:16" hidden="1" x14ac:dyDescent="0.25">
      <c r="A233" s="112">
        <v>6230</v>
      </c>
      <c r="B233" s="57" t="s">
        <v>213</v>
      </c>
      <c r="C233" s="58">
        <f t="shared" si="283"/>
        <v>0</v>
      </c>
      <c r="D233" s="232">
        <f t="shared" ref="D233:O233" si="308">SUM(D234)</f>
        <v>0</v>
      </c>
      <c r="E233" s="113">
        <f t="shared" si="308"/>
        <v>0</v>
      </c>
      <c r="F233" s="147">
        <f t="shared" si="308"/>
        <v>0</v>
      </c>
      <c r="G233" s="232">
        <f t="shared" si="308"/>
        <v>0</v>
      </c>
      <c r="H233" s="121">
        <f t="shared" si="308"/>
        <v>0</v>
      </c>
      <c r="I233" s="114">
        <f t="shared" si="308"/>
        <v>0</v>
      </c>
      <c r="J233" s="121">
        <f t="shared" si="308"/>
        <v>0</v>
      </c>
      <c r="K233" s="113">
        <f t="shared" si="308"/>
        <v>0</v>
      </c>
      <c r="L233" s="136">
        <f t="shared" si="308"/>
        <v>0</v>
      </c>
      <c r="M233" s="58">
        <f t="shared" si="308"/>
        <v>0</v>
      </c>
      <c r="N233" s="113">
        <f t="shared" si="308"/>
        <v>0</v>
      </c>
      <c r="O233" s="114">
        <f t="shared" si="308"/>
        <v>0</v>
      </c>
      <c r="P233" s="372"/>
    </row>
    <row r="234" spans="1:16" ht="24" hidden="1" x14ac:dyDescent="0.25">
      <c r="A234" s="38">
        <v>6239</v>
      </c>
      <c r="B234" s="52" t="s">
        <v>214</v>
      </c>
      <c r="C234" s="58">
        <f t="shared" si="283"/>
        <v>0</v>
      </c>
      <c r="D234" s="230"/>
      <c r="E234" s="55"/>
      <c r="F234" s="287">
        <f>D234+E234</f>
        <v>0</v>
      </c>
      <c r="G234" s="230"/>
      <c r="H234" s="262"/>
      <c r="I234" s="120">
        <f>G234+H234</f>
        <v>0</v>
      </c>
      <c r="J234" s="262"/>
      <c r="K234" s="55"/>
      <c r="L234" s="140">
        <f>J234+K234</f>
        <v>0</v>
      </c>
      <c r="M234" s="324"/>
      <c r="N234" s="55"/>
      <c r="O234" s="120">
        <f>M234+N234</f>
        <v>0</v>
      </c>
      <c r="P234" s="583"/>
    </row>
    <row r="235" spans="1:16" ht="24" hidden="1" x14ac:dyDescent="0.25">
      <c r="A235" s="112">
        <v>6240</v>
      </c>
      <c r="B235" s="57" t="s">
        <v>215</v>
      </c>
      <c r="C235" s="58">
        <f t="shared" si="283"/>
        <v>0</v>
      </c>
      <c r="D235" s="232">
        <f>SUM(D236:D237)</f>
        <v>0</v>
      </c>
      <c r="E235" s="113">
        <f t="shared" ref="E235:F235" si="309">SUM(E236:E237)</f>
        <v>0</v>
      </c>
      <c r="F235" s="147">
        <f t="shared" si="309"/>
        <v>0</v>
      </c>
      <c r="G235" s="232">
        <f>SUM(G236:G237)</f>
        <v>0</v>
      </c>
      <c r="H235" s="121">
        <f t="shared" ref="H235:I235" si="310">SUM(H236:H237)</f>
        <v>0</v>
      </c>
      <c r="I235" s="114">
        <f t="shared" si="310"/>
        <v>0</v>
      </c>
      <c r="J235" s="121">
        <f>SUM(J236:J237)</f>
        <v>0</v>
      </c>
      <c r="K235" s="113">
        <f t="shared" ref="K235:L235" si="311">SUM(K236:K237)</f>
        <v>0</v>
      </c>
      <c r="L235" s="136">
        <f t="shared" si="311"/>
        <v>0</v>
      </c>
      <c r="M235" s="58">
        <f>SUM(M236:M237)</f>
        <v>0</v>
      </c>
      <c r="N235" s="113">
        <f t="shared" ref="N235:O235" si="312">SUM(N236:N237)</f>
        <v>0</v>
      </c>
      <c r="O235" s="114">
        <f t="shared" si="312"/>
        <v>0</v>
      </c>
      <c r="P235" s="372"/>
    </row>
    <row r="236" spans="1:16" hidden="1" x14ac:dyDescent="0.25">
      <c r="A236" s="38">
        <v>6241</v>
      </c>
      <c r="B236" s="57" t="s">
        <v>216</v>
      </c>
      <c r="C236" s="58">
        <f t="shared" si="283"/>
        <v>0</v>
      </c>
      <c r="D236" s="231"/>
      <c r="E236" s="60"/>
      <c r="F236" s="147">
        <f t="shared" ref="F236:F237" si="313">D236+E236</f>
        <v>0</v>
      </c>
      <c r="G236" s="231"/>
      <c r="H236" s="263"/>
      <c r="I236" s="114">
        <f t="shared" ref="I236:I237" si="314">G236+H236</f>
        <v>0</v>
      </c>
      <c r="J236" s="263"/>
      <c r="K236" s="60"/>
      <c r="L236" s="136">
        <f t="shared" ref="L236:L237" si="315">J236+K236</f>
        <v>0</v>
      </c>
      <c r="M236" s="325"/>
      <c r="N236" s="60"/>
      <c r="O236" s="114">
        <f t="shared" ref="O236:O237" si="316">M236+N236</f>
        <v>0</v>
      </c>
      <c r="P236" s="372"/>
    </row>
    <row r="237" spans="1:16" hidden="1" x14ac:dyDescent="0.25">
      <c r="A237" s="38">
        <v>6242</v>
      </c>
      <c r="B237" s="57" t="s">
        <v>217</v>
      </c>
      <c r="C237" s="58">
        <f t="shared" si="283"/>
        <v>0</v>
      </c>
      <c r="D237" s="231"/>
      <c r="E237" s="60"/>
      <c r="F237" s="147">
        <f t="shared" si="313"/>
        <v>0</v>
      </c>
      <c r="G237" s="231"/>
      <c r="H237" s="263"/>
      <c r="I237" s="114">
        <f t="shared" si="314"/>
        <v>0</v>
      </c>
      <c r="J237" s="263"/>
      <c r="K237" s="60"/>
      <c r="L237" s="136">
        <f t="shared" si="315"/>
        <v>0</v>
      </c>
      <c r="M237" s="325"/>
      <c r="N237" s="60"/>
      <c r="O237" s="114">
        <f t="shared" si="316"/>
        <v>0</v>
      </c>
      <c r="P237" s="372"/>
    </row>
    <row r="238" spans="1:16" ht="25.5" hidden="1" customHeight="1" x14ac:dyDescent="0.25">
      <c r="A238" s="112">
        <v>6250</v>
      </c>
      <c r="B238" s="57" t="s">
        <v>218</v>
      </c>
      <c r="C238" s="58">
        <f t="shared" si="283"/>
        <v>0</v>
      </c>
      <c r="D238" s="232">
        <f>SUM(D239:D243)</f>
        <v>0</v>
      </c>
      <c r="E238" s="113">
        <f t="shared" ref="E238:F238" si="317">SUM(E239:E243)</f>
        <v>0</v>
      </c>
      <c r="F238" s="147">
        <f t="shared" si="317"/>
        <v>0</v>
      </c>
      <c r="G238" s="232">
        <f>SUM(G239:G243)</f>
        <v>0</v>
      </c>
      <c r="H238" s="121">
        <f t="shared" ref="H238:I238" si="318">SUM(H239:H243)</f>
        <v>0</v>
      </c>
      <c r="I238" s="114">
        <f t="shared" si="318"/>
        <v>0</v>
      </c>
      <c r="J238" s="121">
        <f>SUM(J239:J243)</f>
        <v>0</v>
      </c>
      <c r="K238" s="113">
        <f t="shared" ref="K238:L238" si="319">SUM(K239:K243)</f>
        <v>0</v>
      </c>
      <c r="L238" s="136">
        <f t="shared" si="319"/>
        <v>0</v>
      </c>
      <c r="M238" s="58">
        <f>SUM(M239:M243)</f>
        <v>0</v>
      </c>
      <c r="N238" s="113">
        <f t="shared" ref="N238:O238" si="320">SUM(N239:N243)</f>
        <v>0</v>
      </c>
      <c r="O238" s="114">
        <f t="shared" si="320"/>
        <v>0</v>
      </c>
      <c r="P238" s="372"/>
    </row>
    <row r="239" spans="1:16" ht="14.25" hidden="1" customHeight="1" x14ac:dyDescent="0.25">
      <c r="A239" s="38">
        <v>6252</v>
      </c>
      <c r="B239" s="57" t="s">
        <v>219</v>
      </c>
      <c r="C239" s="58">
        <f t="shared" si="283"/>
        <v>0</v>
      </c>
      <c r="D239" s="231"/>
      <c r="E239" s="60"/>
      <c r="F239" s="147">
        <f t="shared" ref="F239:F245" si="321">D239+E239</f>
        <v>0</v>
      </c>
      <c r="G239" s="231"/>
      <c r="H239" s="263"/>
      <c r="I239" s="114">
        <f t="shared" ref="I239:I245" si="322">G239+H239</f>
        <v>0</v>
      </c>
      <c r="J239" s="263"/>
      <c r="K239" s="60"/>
      <c r="L239" s="136">
        <f t="shared" ref="L239:L245" si="323">J239+K239</f>
        <v>0</v>
      </c>
      <c r="M239" s="325"/>
      <c r="N239" s="60"/>
      <c r="O239" s="114">
        <f t="shared" ref="O239:O245" si="324">M239+N239</f>
        <v>0</v>
      </c>
      <c r="P239" s="372"/>
    </row>
    <row r="240" spans="1:16" ht="14.25" hidden="1" customHeight="1" x14ac:dyDescent="0.25">
      <c r="A240" s="38">
        <v>6253</v>
      </c>
      <c r="B240" s="57" t="s">
        <v>220</v>
      </c>
      <c r="C240" s="58">
        <f t="shared" si="283"/>
        <v>0</v>
      </c>
      <c r="D240" s="231"/>
      <c r="E240" s="60"/>
      <c r="F240" s="147">
        <f t="shared" si="321"/>
        <v>0</v>
      </c>
      <c r="G240" s="231"/>
      <c r="H240" s="263"/>
      <c r="I240" s="114">
        <f t="shared" si="322"/>
        <v>0</v>
      </c>
      <c r="J240" s="263"/>
      <c r="K240" s="60"/>
      <c r="L240" s="136">
        <f t="shared" si="323"/>
        <v>0</v>
      </c>
      <c r="M240" s="325"/>
      <c r="N240" s="60"/>
      <c r="O240" s="114">
        <f t="shared" si="324"/>
        <v>0</v>
      </c>
      <c r="P240" s="372"/>
    </row>
    <row r="241" spans="1:16" ht="24" hidden="1" x14ac:dyDescent="0.25">
      <c r="A241" s="38">
        <v>6254</v>
      </c>
      <c r="B241" s="57" t="s">
        <v>221</v>
      </c>
      <c r="C241" s="58">
        <f t="shared" si="283"/>
        <v>0</v>
      </c>
      <c r="D241" s="231"/>
      <c r="E241" s="60"/>
      <c r="F241" s="147">
        <f t="shared" si="321"/>
        <v>0</v>
      </c>
      <c r="G241" s="231"/>
      <c r="H241" s="263"/>
      <c r="I241" s="114">
        <f t="shared" si="322"/>
        <v>0</v>
      </c>
      <c r="J241" s="263"/>
      <c r="K241" s="60"/>
      <c r="L241" s="136">
        <f t="shared" si="323"/>
        <v>0</v>
      </c>
      <c r="M241" s="325"/>
      <c r="N241" s="60"/>
      <c r="O241" s="114">
        <f t="shared" si="324"/>
        <v>0</v>
      </c>
      <c r="P241" s="372"/>
    </row>
    <row r="242" spans="1:16" ht="24" hidden="1" x14ac:dyDescent="0.25">
      <c r="A242" s="38">
        <v>6255</v>
      </c>
      <c r="B242" s="57" t="s">
        <v>222</v>
      </c>
      <c r="C242" s="58">
        <f t="shared" si="283"/>
        <v>0</v>
      </c>
      <c r="D242" s="231"/>
      <c r="E242" s="60"/>
      <c r="F242" s="147">
        <f t="shared" si="321"/>
        <v>0</v>
      </c>
      <c r="G242" s="231"/>
      <c r="H242" s="263"/>
      <c r="I242" s="114">
        <f t="shared" si="322"/>
        <v>0</v>
      </c>
      <c r="J242" s="263"/>
      <c r="K242" s="60"/>
      <c r="L242" s="136">
        <f t="shared" si="323"/>
        <v>0</v>
      </c>
      <c r="M242" s="325"/>
      <c r="N242" s="60"/>
      <c r="O242" s="114">
        <f t="shared" si="324"/>
        <v>0</v>
      </c>
      <c r="P242" s="372"/>
    </row>
    <row r="243" spans="1:16" hidden="1" x14ac:dyDescent="0.25">
      <c r="A243" s="38">
        <v>6259</v>
      </c>
      <c r="B243" s="57" t="s">
        <v>223</v>
      </c>
      <c r="C243" s="58">
        <f t="shared" si="283"/>
        <v>0</v>
      </c>
      <c r="D243" s="231"/>
      <c r="E243" s="60"/>
      <c r="F243" s="147">
        <f t="shared" si="321"/>
        <v>0</v>
      </c>
      <c r="G243" s="231"/>
      <c r="H243" s="263"/>
      <c r="I243" s="114">
        <f t="shared" si="322"/>
        <v>0</v>
      </c>
      <c r="J243" s="263"/>
      <c r="K243" s="60"/>
      <c r="L243" s="136">
        <f t="shared" si="323"/>
        <v>0</v>
      </c>
      <c r="M243" s="325"/>
      <c r="N243" s="60"/>
      <c r="O243" s="114">
        <f t="shared" si="324"/>
        <v>0</v>
      </c>
      <c r="P243" s="372"/>
    </row>
    <row r="244" spans="1:16" ht="24" hidden="1" x14ac:dyDescent="0.25">
      <c r="A244" s="112">
        <v>6260</v>
      </c>
      <c r="B244" s="57" t="s">
        <v>224</v>
      </c>
      <c r="C244" s="58">
        <f t="shared" si="283"/>
        <v>0</v>
      </c>
      <c r="D244" s="231"/>
      <c r="E244" s="60"/>
      <c r="F244" s="147">
        <f t="shared" si="321"/>
        <v>0</v>
      </c>
      <c r="G244" s="231"/>
      <c r="H244" s="263"/>
      <c r="I244" s="114">
        <f t="shared" si="322"/>
        <v>0</v>
      </c>
      <c r="J244" s="263"/>
      <c r="K244" s="60"/>
      <c r="L244" s="136">
        <f t="shared" si="323"/>
        <v>0</v>
      </c>
      <c r="M244" s="325"/>
      <c r="N244" s="60"/>
      <c r="O244" s="114">
        <f t="shared" si="324"/>
        <v>0</v>
      </c>
      <c r="P244" s="372"/>
    </row>
    <row r="245" spans="1:16" hidden="1" x14ac:dyDescent="0.25">
      <c r="A245" s="112">
        <v>6270</v>
      </c>
      <c r="B245" s="57" t="s">
        <v>225</v>
      </c>
      <c r="C245" s="58">
        <f t="shared" si="283"/>
        <v>0</v>
      </c>
      <c r="D245" s="231"/>
      <c r="E245" s="60"/>
      <c r="F245" s="147">
        <f t="shared" si="321"/>
        <v>0</v>
      </c>
      <c r="G245" s="231"/>
      <c r="H245" s="263"/>
      <c r="I245" s="114">
        <f t="shared" si="322"/>
        <v>0</v>
      </c>
      <c r="J245" s="263"/>
      <c r="K245" s="60"/>
      <c r="L245" s="136">
        <f t="shared" si="323"/>
        <v>0</v>
      </c>
      <c r="M245" s="325"/>
      <c r="N245" s="60"/>
      <c r="O245" s="114">
        <f t="shared" si="324"/>
        <v>0</v>
      </c>
      <c r="P245" s="372"/>
    </row>
    <row r="246" spans="1:16" ht="24" hidden="1" x14ac:dyDescent="0.25">
      <c r="A246" s="565">
        <v>6290</v>
      </c>
      <c r="B246" s="52" t="s">
        <v>226</v>
      </c>
      <c r="C246" s="127">
        <f t="shared" si="283"/>
        <v>0</v>
      </c>
      <c r="D246" s="234">
        <f>SUM(D247:D250)</f>
        <v>0</v>
      </c>
      <c r="E246" s="119">
        <f t="shared" ref="E246:O246" si="325">SUM(E247:E250)</f>
        <v>0</v>
      </c>
      <c r="F246" s="287">
        <f t="shared" si="325"/>
        <v>0</v>
      </c>
      <c r="G246" s="234">
        <f t="shared" si="325"/>
        <v>0</v>
      </c>
      <c r="H246" s="265">
        <f t="shared" si="325"/>
        <v>0</v>
      </c>
      <c r="I246" s="120">
        <f t="shared" si="325"/>
        <v>0</v>
      </c>
      <c r="J246" s="265">
        <f t="shared" si="325"/>
        <v>0</v>
      </c>
      <c r="K246" s="119">
        <f t="shared" si="325"/>
        <v>0</v>
      </c>
      <c r="L246" s="140">
        <f t="shared" si="325"/>
        <v>0</v>
      </c>
      <c r="M246" s="127">
        <f t="shared" si="325"/>
        <v>0</v>
      </c>
      <c r="N246" s="305">
        <f t="shared" si="325"/>
        <v>0</v>
      </c>
      <c r="O246" s="310">
        <f t="shared" si="325"/>
        <v>0</v>
      </c>
      <c r="P246" s="684"/>
    </row>
    <row r="247" spans="1:16" hidden="1" x14ac:dyDescent="0.25">
      <c r="A247" s="38">
        <v>6291</v>
      </c>
      <c r="B247" s="57" t="s">
        <v>227</v>
      </c>
      <c r="C247" s="58">
        <f t="shared" si="283"/>
        <v>0</v>
      </c>
      <c r="D247" s="231"/>
      <c r="E247" s="60"/>
      <c r="F247" s="147">
        <f t="shared" ref="F247:F250" si="326">D247+E247</f>
        <v>0</v>
      </c>
      <c r="G247" s="231"/>
      <c r="H247" s="263"/>
      <c r="I247" s="114">
        <f t="shared" ref="I247:I250" si="327">G247+H247</f>
        <v>0</v>
      </c>
      <c r="J247" s="263"/>
      <c r="K247" s="60"/>
      <c r="L247" s="136">
        <f t="shared" ref="L247:L250" si="328">J247+K247</f>
        <v>0</v>
      </c>
      <c r="M247" s="325"/>
      <c r="N247" s="60"/>
      <c r="O247" s="114">
        <f t="shared" ref="O247:O250" si="329">M247+N247</f>
        <v>0</v>
      </c>
      <c r="P247" s="372"/>
    </row>
    <row r="248" spans="1:16" hidden="1" x14ac:dyDescent="0.25">
      <c r="A248" s="38">
        <v>6292</v>
      </c>
      <c r="B248" s="57" t="s">
        <v>228</v>
      </c>
      <c r="C248" s="58">
        <f t="shared" si="283"/>
        <v>0</v>
      </c>
      <c r="D248" s="231"/>
      <c r="E248" s="60"/>
      <c r="F248" s="147">
        <f t="shared" si="326"/>
        <v>0</v>
      </c>
      <c r="G248" s="231"/>
      <c r="H248" s="263"/>
      <c r="I248" s="114">
        <f t="shared" si="327"/>
        <v>0</v>
      </c>
      <c r="J248" s="263"/>
      <c r="K248" s="60"/>
      <c r="L248" s="136">
        <f t="shared" si="328"/>
        <v>0</v>
      </c>
      <c r="M248" s="325"/>
      <c r="N248" s="60"/>
      <c r="O248" s="114">
        <f t="shared" si="329"/>
        <v>0</v>
      </c>
      <c r="P248" s="372"/>
    </row>
    <row r="249" spans="1:16" ht="72" hidden="1" x14ac:dyDescent="0.25">
      <c r="A249" s="38">
        <v>6296</v>
      </c>
      <c r="B249" s="57" t="s">
        <v>229</v>
      </c>
      <c r="C249" s="58">
        <f t="shared" si="283"/>
        <v>0</v>
      </c>
      <c r="D249" s="231"/>
      <c r="E249" s="60"/>
      <c r="F249" s="147">
        <f t="shared" si="326"/>
        <v>0</v>
      </c>
      <c r="G249" s="231"/>
      <c r="H249" s="263"/>
      <c r="I249" s="114">
        <f t="shared" si="327"/>
        <v>0</v>
      </c>
      <c r="J249" s="263"/>
      <c r="K249" s="60"/>
      <c r="L249" s="136">
        <f t="shared" si="328"/>
        <v>0</v>
      </c>
      <c r="M249" s="325"/>
      <c r="N249" s="60"/>
      <c r="O249" s="114">
        <f t="shared" si="329"/>
        <v>0</v>
      </c>
      <c r="P249" s="372"/>
    </row>
    <row r="250" spans="1:16" ht="39.75" hidden="1" customHeight="1" x14ac:dyDescent="0.25">
      <c r="A250" s="38">
        <v>6299</v>
      </c>
      <c r="B250" s="57" t="s">
        <v>230</v>
      </c>
      <c r="C250" s="58">
        <f t="shared" si="283"/>
        <v>0</v>
      </c>
      <c r="D250" s="231"/>
      <c r="E250" s="60"/>
      <c r="F250" s="147">
        <f t="shared" si="326"/>
        <v>0</v>
      </c>
      <c r="G250" s="231"/>
      <c r="H250" s="263"/>
      <c r="I250" s="114">
        <f t="shared" si="327"/>
        <v>0</v>
      </c>
      <c r="J250" s="263"/>
      <c r="K250" s="60"/>
      <c r="L250" s="136">
        <f t="shared" si="328"/>
        <v>0</v>
      </c>
      <c r="M250" s="325"/>
      <c r="N250" s="60"/>
      <c r="O250" s="114">
        <f t="shared" si="329"/>
        <v>0</v>
      </c>
      <c r="P250" s="372"/>
    </row>
    <row r="251" spans="1:16" hidden="1" x14ac:dyDescent="0.25">
      <c r="A251" s="45">
        <v>6300</v>
      </c>
      <c r="B251" s="105" t="s">
        <v>231</v>
      </c>
      <c r="C251" s="46">
        <f t="shared" si="283"/>
        <v>0</v>
      </c>
      <c r="D251" s="229">
        <f>SUM(D252,D257,D258)</f>
        <v>0</v>
      </c>
      <c r="E251" s="50">
        <f t="shared" ref="E251:O251" si="330">SUM(E252,E257,E258)</f>
        <v>0</v>
      </c>
      <c r="F251" s="285">
        <f t="shared" si="330"/>
        <v>0</v>
      </c>
      <c r="G251" s="229">
        <f t="shared" si="330"/>
        <v>0</v>
      </c>
      <c r="H251" s="106">
        <f t="shared" si="330"/>
        <v>0</v>
      </c>
      <c r="I251" s="117">
        <f t="shared" si="330"/>
        <v>0</v>
      </c>
      <c r="J251" s="106">
        <f t="shared" si="330"/>
        <v>0</v>
      </c>
      <c r="K251" s="50">
        <f t="shared" si="330"/>
        <v>0</v>
      </c>
      <c r="L251" s="126">
        <f t="shared" si="330"/>
        <v>0</v>
      </c>
      <c r="M251" s="166">
        <f t="shared" si="330"/>
        <v>0</v>
      </c>
      <c r="N251" s="167">
        <f t="shared" si="330"/>
        <v>0</v>
      </c>
      <c r="O251" s="168">
        <f t="shared" si="330"/>
        <v>0</v>
      </c>
      <c r="P251" s="584"/>
    </row>
    <row r="252" spans="1:16" ht="24" hidden="1" x14ac:dyDescent="0.25">
      <c r="A252" s="565">
        <v>6320</v>
      </c>
      <c r="B252" s="52" t="s">
        <v>303</v>
      </c>
      <c r="C252" s="127">
        <f t="shared" si="283"/>
        <v>0</v>
      </c>
      <c r="D252" s="234">
        <f>SUM(D253:D256)</f>
        <v>0</v>
      </c>
      <c r="E252" s="119">
        <f t="shared" ref="E252:O252" si="331">SUM(E253:E256)</f>
        <v>0</v>
      </c>
      <c r="F252" s="287">
        <f t="shared" si="331"/>
        <v>0</v>
      </c>
      <c r="G252" s="234">
        <f t="shared" si="331"/>
        <v>0</v>
      </c>
      <c r="H252" s="265">
        <f t="shared" si="331"/>
        <v>0</v>
      </c>
      <c r="I252" s="120">
        <f t="shared" si="331"/>
        <v>0</v>
      </c>
      <c r="J252" s="265">
        <f t="shared" si="331"/>
        <v>0</v>
      </c>
      <c r="K252" s="119">
        <f t="shared" si="331"/>
        <v>0</v>
      </c>
      <c r="L252" s="140">
        <f t="shared" si="331"/>
        <v>0</v>
      </c>
      <c r="M252" s="53">
        <f t="shared" si="331"/>
        <v>0</v>
      </c>
      <c r="N252" s="119">
        <f t="shared" si="331"/>
        <v>0</v>
      </c>
      <c r="O252" s="120">
        <f t="shared" si="331"/>
        <v>0</v>
      </c>
      <c r="P252" s="583"/>
    </row>
    <row r="253" spans="1:16" hidden="1" x14ac:dyDescent="0.25">
      <c r="A253" s="38">
        <v>6322</v>
      </c>
      <c r="B253" s="57" t="s">
        <v>232</v>
      </c>
      <c r="C253" s="58">
        <f t="shared" si="283"/>
        <v>0</v>
      </c>
      <c r="D253" s="231"/>
      <c r="E253" s="60"/>
      <c r="F253" s="147">
        <f t="shared" ref="F253:F258" si="332">D253+E253</f>
        <v>0</v>
      </c>
      <c r="G253" s="231"/>
      <c r="H253" s="263"/>
      <c r="I253" s="114">
        <f t="shared" ref="I253:I258" si="333">G253+H253</f>
        <v>0</v>
      </c>
      <c r="J253" s="263"/>
      <c r="K253" s="60"/>
      <c r="L253" s="136">
        <f t="shared" ref="L253:L258" si="334">J253+K253</f>
        <v>0</v>
      </c>
      <c r="M253" s="325"/>
      <c r="N253" s="60"/>
      <c r="O253" s="114">
        <f t="shared" ref="O253:O258" si="335">M253+N253</f>
        <v>0</v>
      </c>
      <c r="P253" s="372"/>
    </row>
    <row r="254" spans="1:16" ht="24" hidden="1" x14ac:dyDescent="0.25">
      <c r="A254" s="38">
        <v>6323</v>
      </c>
      <c r="B254" s="57" t="s">
        <v>233</v>
      </c>
      <c r="C254" s="58">
        <f t="shared" si="283"/>
        <v>0</v>
      </c>
      <c r="D254" s="231"/>
      <c r="E254" s="60"/>
      <c r="F254" s="147">
        <f t="shared" si="332"/>
        <v>0</v>
      </c>
      <c r="G254" s="231"/>
      <c r="H254" s="263"/>
      <c r="I254" s="114">
        <f t="shared" si="333"/>
        <v>0</v>
      </c>
      <c r="J254" s="263"/>
      <c r="K254" s="60"/>
      <c r="L254" s="136">
        <f t="shared" si="334"/>
        <v>0</v>
      </c>
      <c r="M254" s="325"/>
      <c r="N254" s="60"/>
      <c r="O254" s="114">
        <f t="shared" si="335"/>
        <v>0</v>
      </c>
      <c r="P254" s="372"/>
    </row>
    <row r="255" spans="1:16" ht="24" hidden="1" x14ac:dyDescent="0.25">
      <c r="A255" s="38">
        <v>6324</v>
      </c>
      <c r="B255" s="57" t="s">
        <v>287</v>
      </c>
      <c r="C255" s="58">
        <f t="shared" si="283"/>
        <v>0</v>
      </c>
      <c r="D255" s="231"/>
      <c r="E255" s="60"/>
      <c r="F255" s="147">
        <f t="shared" si="332"/>
        <v>0</v>
      </c>
      <c r="G255" s="231"/>
      <c r="H255" s="263"/>
      <c r="I255" s="114">
        <f t="shared" si="333"/>
        <v>0</v>
      </c>
      <c r="J255" s="263"/>
      <c r="K255" s="60"/>
      <c r="L255" s="136">
        <f t="shared" si="334"/>
        <v>0</v>
      </c>
      <c r="M255" s="325"/>
      <c r="N255" s="60"/>
      <c r="O255" s="114">
        <f t="shared" si="335"/>
        <v>0</v>
      </c>
      <c r="P255" s="372"/>
    </row>
    <row r="256" spans="1:16" hidden="1" x14ac:dyDescent="0.25">
      <c r="A256" s="33">
        <v>6329</v>
      </c>
      <c r="B256" s="52" t="s">
        <v>288</v>
      </c>
      <c r="C256" s="53">
        <f t="shared" si="283"/>
        <v>0</v>
      </c>
      <c r="D256" s="230"/>
      <c r="E256" s="55"/>
      <c r="F256" s="287">
        <f t="shared" si="332"/>
        <v>0</v>
      </c>
      <c r="G256" s="230"/>
      <c r="H256" s="262"/>
      <c r="I256" s="120">
        <f t="shared" si="333"/>
        <v>0</v>
      </c>
      <c r="J256" s="262"/>
      <c r="K256" s="55"/>
      <c r="L256" s="140">
        <f t="shared" si="334"/>
        <v>0</v>
      </c>
      <c r="M256" s="324"/>
      <c r="N256" s="55"/>
      <c r="O256" s="120">
        <f t="shared" si="335"/>
        <v>0</v>
      </c>
      <c r="P256" s="583"/>
    </row>
    <row r="257" spans="1:16" ht="24" hidden="1" x14ac:dyDescent="0.25">
      <c r="A257" s="143">
        <v>6330</v>
      </c>
      <c r="B257" s="144" t="s">
        <v>234</v>
      </c>
      <c r="C257" s="127">
        <f t="shared" si="283"/>
        <v>0</v>
      </c>
      <c r="D257" s="236"/>
      <c r="E257" s="129"/>
      <c r="F257" s="142">
        <f t="shared" si="332"/>
        <v>0</v>
      </c>
      <c r="G257" s="236"/>
      <c r="H257" s="267"/>
      <c r="I257" s="310">
        <f t="shared" si="333"/>
        <v>0</v>
      </c>
      <c r="J257" s="267"/>
      <c r="K257" s="129"/>
      <c r="L257" s="141">
        <f t="shared" si="334"/>
        <v>0</v>
      </c>
      <c r="M257" s="328"/>
      <c r="N257" s="129"/>
      <c r="O257" s="310">
        <f t="shared" si="335"/>
        <v>0</v>
      </c>
      <c r="P257" s="684"/>
    </row>
    <row r="258" spans="1:16" hidden="1" x14ac:dyDescent="0.25">
      <c r="A258" s="112">
        <v>6360</v>
      </c>
      <c r="B258" s="57" t="s">
        <v>235</v>
      </c>
      <c r="C258" s="58">
        <f t="shared" si="283"/>
        <v>0</v>
      </c>
      <c r="D258" s="231"/>
      <c r="E258" s="60"/>
      <c r="F258" s="147">
        <f t="shared" si="332"/>
        <v>0</v>
      </c>
      <c r="G258" s="231"/>
      <c r="H258" s="263"/>
      <c r="I258" s="114">
        <f t="shared" si="333"/>
        <v>0</v>
      </c>
      <c r="J258" s="263"/>
      <c r="K258" s="60"/>
      <c r="L258" s="136">
        <f t="shared" si="334"/>
        <v>0</v>
      </c>
      <c r="M258" s="325"/>
      <c r="N258" s="60"/>
      <c r="O258" s="114">
        <f t="shared" si="335"/>
        <v>0</v>
      </c>
      <c r="P258" s="372"/>
    </row>
    <row r="259" spans="1:16" ht="36" hidden="1" x14ac:dyDescent="0.25">
      <c r="A259" s="45">
        <v>6400</v>
      </c>
      <c r="B259" s="105" t="s">
        <v>236</v>
      </c>
      <c r="C259" s="46">
        <f t="shared" si="283"/>
        <v>0</v>
      </c>
      <c r="D259" s="229">
        <f>SUM(D260,D264)</f>
        <v>0</v>
      </c>
      <c r="E259" s="50">
        <f t="shared" ref="E259:O259" si="336">SUM(E260,E264)</f>
        <v>0</v>
      </c>
      <c r="F259" s="285">
        <f t="shared" si="336"/>
        <v>0</v>
      </c>
      <c r="G259" s="229">
        <f t="shared" si="336"/>
        <v>0</v>
      </c>
      <c r="H259" s="106">
        <f t="shared" si="336"/>
        <v>0</v>
      </c>
      <c r="I259" s="117">
        <f t="shared" si="336"/>
        <v>0</v>
      </c>
      <c r="J259" s="106">
        <f t="shared" si="336"/>
        <v>0</v>
      </c>
      <c r="K259" s="50">
        <f t="shared" si="336"/>
        <v>0</v>
      </c>
      <c r="L259" s="126">
        <f t="shared" si="336"/>
        <v>0</v>
      </c>
      <c r="M259" s="166">
        <f t="shared" si="336"/>
        <v>0</v>
      </c>
      <c r="N259" s="167">
        <f t="shared" si="336"/>
        <v>0</v>
      </c>
      <c r="O259" s="168">
        <f t="shared" si="336"/>
        <v>0</v>
      </c>
      <c r="P259" s="584"/>
    </row>
    <row r="260" spans="1:16" ht="24" hidden="1" x14ac:dyDescent="0.25">
      <c r="A260" s="565">
        <v>6410</v>
      </c>
      <c r="B260" s="52" t="s">
        <v>237</v>
      </c>
      <c r="C260" s="53">
        <f t="shared" si="283"/>
        <v>0</v>
      </c>
      <c r="D260" s="234">
        <f>SUM(D261:D263)</f>
        <v>0</v>
      </c>
      <c r="E260" s="119">
        <f t="shared" ref="E260:O260" si="337">SUM(E261:E263)</f>
        <v>0</v>
      </c>
      <c r="F260" s="287">
        <f t="shared" si="337"/>
        <v>0</v>
      </c>
      <c r="G260" s="234">
        <f t="shared" si="337"/>
        <v>0</v>
      </c>
      <c r="H260" s="265">
        <f t="shared" si="337"/>
        <v>0</v>
      </c>
      <c r="I260" s="120">
        <f t="shared" si="337"/>
        <v>0</v>
      </c>
      <c r="J260" s="265">
        <f t="shared" si="337"/>
        <v>0</v>
      </c>
      <c r="K260" s="119">
        <f t="shared" si="337"/>
        <v>0</v>
      </c>
      <c r="L260" s="140">
        <f t="shared" si="337"/>
        <v>0</v>
      </c>
      <c r="M260" s="64">
        <f t="shared" si="337"/>
        <v>0</v>
      </c>
      <c r="N260" s="304">
        <f t="shared" si="337"/>
        <v>0</v>
      </c>
      <c r="O260" s="309">
        <f t="shared" si="337"/>
        <v>0</v>
      </c>
      <c r="P260" s="682"/>
    </row>
    <row r="261" spans="1:16" hidden="1" x14ac:dyDescent="0.25">
      <c r="A261" s="38">
        <v>6411</v>
      </c>
      <c r="B261" s="146" t="s">
        <v>238</v>
      </c>
      <c r="C261" s="58">
        <f t="shared" si="283"/>
        <v>0</v>
      </c>
      <c r="D261" s="231"/>
      <c r="E261" s="60"/>
      <c r="F261" s="147">
        <f t="shared" ref="F261:F263" si="338">D261+E261</f>
        <v>0</v>
      </c>
      <c r="G261" s="231"/>
      <c r="H261" s="263"/>
      <c r="I261" s="114">
        <f t="shared" ref="I261:I263" si="339">G261+H261</f>
        <v>0</v>
      </c>
      <c r="J261" s="263"/>
      <c r="K261" s="60"/>
      <c r="L261" s="136">
        <f t="shared" ref="L261:L263" si="340">J261+K261</f>
        <v>0</v>
      </c>
      <c r="M261" s="325"/>
      <c r="N261" s="60"/>
      <c r="O261" s="114">
        <f t="shared" ref="O261:O263" si="341">M261+N261</f>
        <v>0</v>
      </c>
      <c r="P261" s="372"/>
    </row>
    <row r="262" spans="1:16" ht="36" hidden="1" x14ac:dyDescent="0.25">
      <c r="A262" s="38">
        <v>6412</v>
      </c>
      <c r="B262" s="57" t="s">
        <v>239</v>
      </c>
      <c r="C262" s="58">
        <f t="shared" si="283"/>
        <v>0</v>
      </c>
      <c r="D262" s="231"/>
      <c r="E262" s="60"/>
      <c r="F262" s="147">
        <f t="shared" si="338"/>
        <v>0</v>
      </c>
      <c r="G262" s="231"/>
      <c r="H262" s="263"/>
      <c r="I262" s="114">
        <f t="shared" si="339"/>
        <v>0</v>
      </c>
      <c r="J262" s="263"/>
      <c r="K262" s="60"/>
      <c r="L262" s="136">
        <f t="shared" si="340"/>
        <v>0</v>
      </c>
      <c r="M262" s="325"/>
      <c r="N262" s="60"/>
      <c r="O262" s="114">
        <f t="shared" si="341"/>
        <v>0</v>
      </c>
      <c r="P262" s="372"/>
    </row>
    <row r="263" spans="1:16" ht="36" hidden="1" x14ac:dyDescent="0.25">
      <c r="A263" s="38">
        <v>6419</v>
      </c>
      <c r="B263" s="57" t="s">
        <v>240</v>
      </c>
      <c r="C263" s="58">
        <f t="shared" si="283"/>
        <v>0</v>
      </c>
      <c r="D263" s="231"/>
      <c r="E263" s="60"/>
      <c r="F263" s="147">
        <f t="shared" si="338"/>
        <v>0</v>
      </c>
      <c r="G263" s="231"/>
      <c r="H263" s="263"/>
      <c r="I263" s="114">
        <f t="shared" si="339"/>
        <v>0</v>
      </c>
      <c r="J263" s="263"/>
      <c r="K263" s="60"/>
      <c r="L263" s="136">
        <f t="shared" si="340"/>
        <v>0</v>
      </c>
      <c r="M263" s="325"/>
      <c r="N263" s="60"/>
      <c r="O263" s="114">
        <f t="shared" si="341"/>
        <v>0</v>
      </c>
      <c r="P263" s="372"/>
    </row>
    <row r="264" spans="1:16" ht="36" hidden="1" x14ac:dyDescent="0.25">
      <c r="A264" s="112">
        <v>6420</v>
      </c>
      <c r="B264" s="57" t="s">
        <v>241</v>
      </c>
      <c r="C264" s="58">
        <f t="shared" si="283"/>
        <v>0</v>
      </c>
      <c r="D264" s="232">
        <f>SUM(D265:D268)</f>
        <v>0</v>
      </c>
      <c r="E264" s="113">
        <f t="shared" ref="E264:F264" si="342">SUM(E265:E268)</f>
        <v>0</v>
      </c>
      <c r="F264" s="147">
        <f t="shared" si="342"/>
        <v>0</v>
      </c>
      <c r="G264" s="232">
        <f>SUM(G265:G268)</f>
        <v>0</v>
      </c>
      <c r="H264" s="121">
        <f t="shared" ref="H264:I264" si="343">SUM(H265:H268)</f>
        <v>0</v>
      </c>
      <c r="I264" s="114">
        <f t="shared" si="343"/>
        <v>0</v>
      </c>
      <c r="J264" s="121">
        <f>SUM(J265:J268)</f>
        <v>0</v>
      </c>
      <c r="K264" s="113">
        <f t="shared" ref="K264:L264" si="344">SUM(K265:K268)</f>
        <v>0</v>
      </c>
      <c r="L264" s="136">
        <f t="shared" si="344"/>
        <v>0</v>
      </c>
      <c r="M264" s="58">
        <f>SUM(M265:M268)</f>
        <v>0</v>
      </c>
      <c r="N264" s="113">
        <f t="shared" ref="N264:O264" si="345">SUM(N265:N268)</f>
        <v>0</v>
      </c>
      <c r="O264" s="114">
        <f t="shared" si="345"/>
        <v>0</v>
      </c>
      <c r="P264" s="372"/>
    </row>
    <row r="265" spans="1:16" hidden="1" x14ac:dyDescent="0.25">
      <c r="A265" s="38">
        <v>6421</v>
      </c>
      <c r="B265" s="57" t="s">
        <v>242</v>
      </c>
      <c r="C265" s="58">
        <f t="shared" si="283"/>
        <v>0</v>
      </c>
      <c r="D265" s="231"/>
      <c r="E265" s="60"/>
      <c r="F265" s="147">
        <f t="shared" ref="F265:F268" si="346">D265+E265</f>
        <v>0</v>
      </c>
      <c r="G265" s="231"/>
      <c r="H265" s="263"/>
      <c r="I265" s="114">
        <f t="shared" ref="I265:I268" si="347">G265+H265</f>
        <v>0</v>
      </c>
      <c r="J265" s="263"/>
      <c r="K265" s="60"/>
      <c r="L265" s="136">
        <f t="shared" ref="L265:L268" si="348">J265+K265</f>
        <v>0</v>
      </c>
      <c r="M265" s="325"/>
      <c r="N265" s="60"/>
      <c r="O265" s="114">
        <f t="shared" ref="O265:O268" si="349">M265+N265</f>
        <v>0</v>
      </c>
      <c r="P265" s="372"/>
    </row>
    <row r="266" spans="1:16" hidden="1" x14ac:dyDescent="0.25">
      <c r="A266" s="38">
        <v>6422</v>
      </c>
      <c r="B266" s="57" t="s">
        <v>243</v>
      </c>
      <c r="C266" s="58">
        <f t="shared" si="283"/>
        <v>0</v>
      </c>
      <c r="D266" s="231">
        <v>0</v>
      </c>
      <c r="E266" s="60"/>
      <c r="F266" s="147">
        <f t="shared" si="346"/>
        <v>0</v>
      </c>
      <c r="G266" s="231"/>
      <c r="H266" s="263"/>
      <c r="I266" s="114">
        <f t="shared" si="347"/>
        <v>0</v>
      </c>
      <c r="J266" s="263"/>
      <c r="K266" s="60"/>
      <c r="L266" s="136">
        <f t="shared" si="348"/>
        <v>0</v>
      </c>
      <c r="M266" s="325"/>
      <c r="N266" s="60"/>
      <c r="O266" s="114">
        <f t="shared" si="349"/>
        <v>0</v>
      </c>
      <c r="P266" s="370"/>
    </row>
    <row r="267" spans="1:16" ht="13.5" hidden="1" customHeight="1" x14ac:dyDescent="0.25">
      <c r="A267" s="38">
        <v>6423</v>
      </c>
      <c r="B267" s="57" t="s">
        <v>244</v>
      </c>
      <c r="C267" s="58">
        <f t="shared" si="283"/>
        <v>0</v>
      </c>
      <c r="D267" s="231"/>
      <c r="E267" s="60"/>
      <c r="F267" s="147">
        <f t="shared" si="346"/>
        <v>0</v>
      </c>
      <c r="G267" s="231"/>
      <c r="H267" s="263"/>
      <c r="I267" s="114">
        <f t="shared" si="347"/>
        <v>0</v>
      </c>
      <c r="J267" s="263"/>
      <c r="K267" s="60"/>
      <c r="L267" s="136">
        <f t="shared" si="348"/>
        <v>0</v>
      </c>
      <c r="M267" s="325"/>
      <c r="N267" s="60"/>
      <c r="O267" s="114">
        <f t="shared" si="349"/>
        <v>0</v>
      </c>
      <c r="P267" s="372"/>
    </row>
    <row r="268" spans="1:16" ht="36" hidden="1" x14ac:dyDescent="0.25">
      <c r="A268" s="38">
        <v>6424</v>
      </c>
      <c r="B268" s="57" t="s">
        <v>245</v>
      </c>
      <c r="C268" s="58">
        <f t="shared" si="283"/>
        <v>0</v>
      </c>
      <c r="D268" s="231"/>
      <c r="E268" s="60"/>
      <c r="F268" s="147">
        <f t="shared" si="346"/>
        <v>0</v>
      </c>
      <c r="G268" s="231"/>
      <c r="H268" s="263"/>
      <c r="I268" s="114">
        <f t="shared" si="347"/>
        <v>0</v>
      </c>
      <c r="J268" s="263"/>
      <c r="K268" s="60"/>
      <c r="L268" s="136">
        <f t="shared" si="348"/>
        <v>0</v>
      </c>
      <c r="M268" s="325"/>
      <c r="N268" s="60"/>
      <c r="O268" s="114">
        <f t="shared" si="349"/>
        <v>0</v>
      </c>
      <c r="P268" s="372"/>
    </row>
    <row r="269" spans="1:16" ht="36" hidden="1" x14ac:dyDescent="0.25">
      <c r="A269" s="149">
        <v>7000</v>
      </c>
      <c r="B269" s="149" t="s">
        <v>246</v>
      </c>
      <c r="C269" s="152">
        <f t="shared" si="283"/>
        <v>0</v>
      </c>
      <c r="D269" s="238">
        <f>SUM(D270,D281)</f>
        <v>0</v>
      </c>
      <c r="E269" s="151">
        <f t="shared" ref="E269:F269" si="350">SUM(E270,E281)</f>
        <v>0</v>
      </c>
      <c r="F269" s="289">
        <f t="shared" si="350"/>
        <v>0</v>
      </c>
      <c r="G269" s="238">
        <f>SUM(G270,G281)</f>
        <v>0</v>
      </c>
      <c r="H269" s="269">
        <f t="shared" ref="H269:I269" si="351">SUM(H270,H281)</f>
        <v>0</v>
      </c>
      <c r="I269" s="295">
        <f t="shared" si="351"/>
        <v>0</v>
      </c>
      <c r="J269" s="269">
        <f>SUM(J270,J281)</f>
        <v>0</v>
      </c>
      <c r="K269" s="151">
        <f t="shared" ref="K269:L269" si="352">SUM(K270,K281)</f>
        <v>0</v>
      </c>
      <c r="L269" s="150">
        <f t="shared" si="352"/>
        <v>0</v>
      </c>
      <c r="M269" s="330">
        <f>SUM(M270,M281)</f>
        <v>0</v>
      </c>
      <c r="N269" s="307">
        <f t="shared" ref="N269:O269" si="353">SUM(N270,N281)</f>
        <v>0</v>
      </c>
      <c r="O269" s="312">
        <f t="shared" si="353"/>
        <v>0</v>
      </c>
      <c r="P269" s="686"/>
    </row>
    <row r="270" spans="1:16" ht="24" hidden="1" x14ac:dyDescent="0.25">
      <c r="A270" s="45">
        <v>7200</v>
      </c>
      <c r="B270" s="105" t="s">
        <v>247</v>
      </c>
      <c r="C270" s="46">
        <f t="shared" si="283"/>
        <v>0</v>
      </c>
      <c r="D270" s="229">
        <f>SUM(D271,D272,D275,D276,D280)</f>
        <v>0</v>
      </c>
      <c r="E270" s="50">
        <f t="shared" ref="E270:F270" si="354">SUM(E271,E272,E275,E276,E280)</f>
        <v>0</v>
      </c>
      <c r="F270" s="285">
        <f t="shared" si="354"/>
        <v>0</v>
      </c>
      <c r="G270" s="229">
        <f>SUM(G271,G272,G275,G276,G280)</f>
        <v>0</v>
      </c>
      <c r="H270" s="106">
        <f t="shared" ref="H270:I270" si="355">SUM(H271,H272,H275,H276,H280)</f>
        <v>0</v>
      </c>
      <c r="I270" s="117">
        <f t="shared" si="355"/>
        <v>0</v>
      </c>
      <c r="J270" s="106">
        <f>SUM(J271,J272,J275,J276,J280)</f>
        <v>0</v>
      </c>
      <c r="K270" s="50">
        <f t="shared" ref="K270:L270" si="356">SUM(K271,K272,K275,K276,K280)</f>
        <v>0</v>
      </c>
      <c r="L270" s="126">
        <f t="shared" si="356"/>
        <v>0</v>
      </c>
      <c r="M270" s="130">
        <f>SUM(M271,M272,M275,M276,M280)</f>
        <v>0</v>
      </c>
      <c r="N270" s="131">
        <f t="shared" ref="N270:O270" si="357">SUM(N271,N272,N275,N276,N280)</f>
        <v>0</v>
      </c>
      <c r="O270" s="294">
        <f t="shared" si="357"/>
        <v>0</v>
      </c>
      <c r="P270" s="681"/>
    </row>
    <row r="271" spans="1:16" ht="24" hidden="1" x14ac:dyDescent="0.25">
      <c r="A271" s="565">
        <v>7210</v>
      </c>
      <c r="B271" s="52" t="s">
        <v>248</v>
      </c>
      <c r="C271" s="53">
        <f t="shared" si="283"/>
        <v>0</v>
      </c>
      <c r="D271" s="230"/>
      <c r="E271" s="55"/>
      <c r="F271" s="287">
        <f>D271+E271</f>
        <v>0</v>
      </c>
      <c r="G271" s="230"/>
      <c r="H271" s="262"/>
      <c r="I271" s="120">
        <f>G271+H271</f>
        <v>0</v>
      </c>
      <c r="J271" s="262"/>
      <c r="K271" s="55"/>
      <c r="L271" s="140">
        <f>J271+K271</f>
        <v>0</v>
      </c>
      <c r="M271" s="324"/>
      <c r="N271" s="55"/>
      <c r="O271" s="120">
        <f>M271+N271</f>
        <v>0</v>
      </c>
      <c r="P271" s="583"/>
    </row>
    <row r="272" spans="1:16" s="148" customFormat="1" ht="36" hidden="1" x14ac:dyDescent="0.25">
      <c r="A272" s="112">
        <v>7220</v>
      </c>
      <c r="B272" s="57" t="s">
        <v>249</v>
      </c>
      <c r="C272" s="58">
        <f t="shared" si="283"/>
        <v>0</v>
      </c>
      <c r="D272" s="232">
        <f>SUM(D273:D274)</f>
        <v>0</v>
      </c>
      <c r="E272" s="113">
        <f t="shared" ref="E272:F272" si="358">SUM(E273:E274)</f>
        <v>0</v>
      </c>
      <c r="F272" s="147">
        <f t="shared" si="358"/>
        <v>0</v>
      </c>
      <c r="G272" s="232">
        <f>SUM(G273:G274)</f>
        <v>0</v>
      </c>
      <c r="H272" s="121">
        <f t="shared" ref="H272:I272" si="359">SUM(H273:H274)</f>
        <v>0</v>
      </c>
      <c r="I272" s="114">
        <f t="shared" si="359"/>
        <v>0</v>
      </c>
      <c r="J272" s="121">
        <f>SUM(J273:J274)</f>
        <v>0</v>
      </c>
      <c r="K272" s="113">
        <f t="shared" ref="K272:L272" si="360">SUM(K273:K274)</f>
        <v>0</v>
      </c>
      <c r="L272" s="136">
        <f t="shared" si="360"/>
        <v>0</v>
      </c>
      <c r="M272" s="58">
        <f>SUM(M273:M274)</f>
        <v>0</v>
      </c>
      <c r="N272" s="113">
        <f t="shared" ref="N272:O272" si="361">SUM(N273:N274)</f>
        <v>0</v>
      </c>
      <c r="O272" s="114">
        <f t="shared" si="361"/>
        <v>0</v>
      </c>
      <c r="P272" s="372"/>
    </row>
    <row r="273" spans="1:16" s="148" customFormat="1" ht="36" hidden="1" x14ac:dyDescent="0.25">
      <c r="A273" s="38">
        <v>7221</v>
      </c>
      <c r="B273" s="57" t="s">
        <v>250</v>
      </c>
      <c r="C273" s="58">
        <f t="shared" si="283"/>
        <v>0</v>
      </c>
      <c r="D273" s="231"/>
      <c r="E273" s="60"/>
      <c r="F273" s="147">
        <f t="shared" ref="F273:F275" si="362">D273+E273</f>
        <v>0</v>
      </c>
      <c r="G273" s="231"/>
      <c r="H273" s="263"/>
      <c r="I273" s="114">
        <f t="shared" ref="I273:I275" si="363">G273+H273</f>
        <v>0</v>
      </c>
      <c r="J273" s="263"/>
      <c r="K273" s="60"/>
      <c r="L273" s="136">
        <f t="shared" ref="L273:L275" si="364">J273+K273</f>
        <v>0</v>
      </c>
      <c r="M273" s="325"/>
      <c r="N273" s="60"/>
      <c r="O273" s="114">
        <f t="shared" ref="O273:O275" si="365">M273+N273</f>
        <v>0</v>
      </c>
      <c r="P273" s="372"/>
    </row>
    <row r="274" spans="1:16" s="148" customFormat="1" ht="36" hidden="1" x14ac:dyDescent="0.25">
      <c r="A274" s="38">
        <v>7222</v>
      </c>
      <c r="B274" s="57" t="s">
        <v>251</v>
      </c>
      <c r="C274" s="58">
        <f t="shared" si="283"/>
        <v>0</v>
      </c>
      <c r="D274" s="231"/>
      <c r="E274" s="60"/>
      <c r="F274" s="147">
        <f t="shared" si="362"/>
        <v>0</v>
      </c>
      <c r="G274" s="231"/>
      <c r="H274" s="263"/>
      <c r="I274" s="114">
        <f t="shared" si="363"/>
        <v>0</v>
      </c>
      <c r="J274" s="263"/>
      <c r="K274" s="60"/>
      <c r="L274" s="136">
        <f t="shared" si="364"/>
        <v>0</v>
      </c>
      <c r="M274" s="325"/>
      <c r="N274" s="60"/>
      <c r="O274" s="114">
        <f t="shared" si="365"/>
        <v>0</v>
      </c>
      <c r="P274" s="372"/>
    </row>
    <row r="275" spans="1:16" ht="24" hidden="1" x14ac:dyDescent="0.25">
      <c r="A275" s="112">
        <v>7230</v>
      </c>
      <c r="B275" s="57" t="s">
        <v>292</v>
      </c>
      <c r="C275" s="58">
        <f t="shared" si="283"/>
        <v>0</v>
      </c>
      <c r="D275" s="231"/>
      <c r="E275" s="60"/>
      <c r="F275" s="147">
        <f t="shared" si="362"/>
        <v>0</v>
      </c>
      <c r="G275" s="231"/>
      <c r="H275" s="263"/>
      <c r="I275" s="114">
        <f t="shared" si="363"/>
        <v>0</v>
      </c>
      <c r="J275" s="263"/>
      <c r="K275" s="60"/>
      <c r="L275" s="136">
        <f t="shared" si="364"/>
        <v>0</v>
      </c>
      <c r="M275" s="325"/>
      <c r="N275" s="60"/>
      <c r="O275" s="114">
        <f t="shared" si="365"/>
        <v>0</v>
      </c>
      <c r="P275" s="372"/>
    </row>
    <row r="276" spans="1:16" ht="24" hidden="1" x14ac:dyDescent="0.25">
      <c r="A276" s="112">
        <v>7240</v>
      </c>
      <c r="B276" s="57" t="s">
        <v>252</v>
      </c>
      <c r="C276" s="58">
        <f t="shared" si="283"/>
        <v>0</v>
      </c>
      <c r="D276" s="232">
        <f t="shared" ref="D276:O276" si="366">SUM(D277:D279)</f>
        <v>0</v>
      </c>
      <c r="E276" s="113">
        <f t="shared" si="366"/>
        <v>0</v>
      </c>
      <c r="F276" s="147">
        <f t="shared" si="366"/>
        <v>0</v>
      </c>
      <c r="G276" s="232">
        <f t="shared" si="366"/>
        <v>0</v>
      </c>
      <c r="H276" s="121">
        <f t="shared" si="366"/>
        <v>0</v>
      </c>
      <c r="I276" s="114">
        <f t="shared" si="366"/>
        <v>0</v>
      </c>
      <c r="J276" s="121">
        <f>SUM(J277:J279)</f>
        <v>0</v>
      </c>
      <c r="K276" s="113">
        <f t="shared" ref="K276:L276" si="367">SUM(K277:K279)</f>
        <v>0</v>
      </c>
      <c r="L276" s="136">
        <f t="shared" si="367"/>
        <v>0</v>
      </c>
      <c r="M276" s="58">
        <f t="shared" si="366"/>
        <v>0</v>
      </c>
      <c r="N276" s="113">
        <f t="shared" si="366"/>
        <v>0</v>
      </c>
      <c r="O276" s="114">
        <f t="shared" si="366"/>
        <v>0</v>
      </c>
      <c r="P276" s="372"/>
    </row>
    <row r="277" spans="1:16" ht="48" hidden="1" x14ac:dyDescent="0.25">
      <c r="A277" s="38">
        <v>7245</v>
      </c>
      <c r="B277" s="57" t="s">
        <v>253</v>
      </c>
      <c r="C277" s="58">
        <f t="shared" ref="C277:C298" si="368">F277+I277+L277+O277</f>
        <v>0</v>
      </c>
      <c r="D277" s="231"/>
      <c r="E277" s="60"/>
      <c r="F277" s="147">
        <f t="shared" ref="F277:F280" si="369">D277+E277</f>
        <v>0</v>
      </c>
      <c r="G277" s="231"/>
      <c r="H277" s="263"/>
      <c r="I277" s="114">
        <f t="shared" ref="I277:I280" si="370">G277+H277</f>
        <v>0</v>
      </c>
      <c r="J277" s="263"/>
      <c r="K277" s="60"/>
      <c r="L277" s="136">
        <f t="shared" ref="L277:L280" si="371">J277+K277</f>
        <v>0</v>
      </c>
      <c r="M277" s="325"/>
      <c r="N277" s="60"/>
      <c r="O277" s="114">
        <f t="shared" ref="O277:O280" si="372">M277+N277</f>
        <v>0</v>
      </c>
      <c r="P277" s="372"/>
    </row>
    <row r="278" spans="1:16" ht="84.75" hidden="1" customHeight="1" x14ac:dyDescent="0.25">
      <c r="A278" s="38">
        <v>7246</v>
      </c>
      <c r="B278" s="57" t="s">
        <v>254</v>
      </c>
      <c r="C278" s="58">
        <f t="shared" si="368"/>
        <v>0</v>
      </c>
      <c r="D278" s="231"/>
      <c r="E278" s="60"/>
      <c r="F278" s="147">
        <f t="shared" si="369"/>
        <v>0</v>
      </c>
      <c r="G278" s="231"/>
      <c r="H278" s="263"/>
      <c r="I278" s="114">
        <f t="shared" si="370"/>
        <v>0</v>
      </c>
      <c r="J278" s="263"/>
      <c r="K278" s="60"/>
      <c r="L278" s="136">
        <f t="shared" si="371"/>
        <v>0</v>
      </c>
      <c r="M278" s="325"/>
      <c r="N278" s="60"/>
      <c r="O278" s="114">
        <f t="shared" si="372"/>
        <v>0</v>
      </c>
      <c r="P278" s="372"/>
    </row>
    <row r="279" spans="1:16" ht="36" hidden="1" x14ac:dyDescent="0.25">
      <c r="A279" s="38">
        <v>7247</v>
      </c>
      <c r="B279" s="57" t="s">
        <v>309</v>
      </c>
      <c r="C279" s="58">
        <f t="shared" si="368"/>
        <v>0</v>
      </c>
      <c r="D279" s="231"/>
      <c r="E279" s="60"/>
      <c r="F279" s="147">
        <f t="shared" si="369"/>
        <v>0</v>
      </c>
      <c r="G279" s="231"/>
      <c r="H279" s="263"/>
      <c r="I279" s="114">
        <f t="shared" si="370"/>
        <v>0</v>
      </c>
      <c r="J279" s="263"/>
      <c r="K279" s="60"/>
      <c r="L279" s="136">
        <f t="shared" si="371"/>
        <v>0</v>
      </c>
      <c r="M279" s="325"/>
      <c r="N279" s="60"/>
      <c r="O279" s="114">
        <f t="shared" si="372"/>
        <v>0</v>
      </c>
      <c r="P279" s="372"/>
    </row>
    <row r="280" spans="1:16" ht="24" hidden="1" x14ac:dyDescent="0.25">
      <c r="A280" s="565">
        <v>7260</v>
      </c>
      <c r="B280" s="52" t="s">
        <v>255</v>
      </c>
      <c r="C280" s="53">
        <f t="shared" si="368"/>
        <v>0</v>
      </c>
      <c r="D280" s="230"/>
      <c r="E280" s="55"/>
      <c r="F280" s="287">
        <f t="shared" si="369"/>
        <v>0</v>
      </c>
      <c r="G280" s="230"/>
      <c r="H280" s="262"/>
      <c r="I280" s="120">
        <f t="shared" si="370"/>
        <v>0</v>
      </c>
      <c r="J280" s="262"/>
      <c r="K280" s="55"/>
      <c r="L280" s="140">
        <f t="shared" si="371"/>
        <v>0</v>
      </c>
      <c r="M280" s="324"/>
      <c r="N280" s="55"/>
      <c r="O280" s="120">
        <f t="shared" si="372"/>
        <v>0</v>
      </c>
      <c r="P280" s="583"/>
    </row>
    <row r="281" spans="1:16" hidden="1" x14ac:dyDescent="0.25">
      <c r="A281" s="73">
        <v>7700</v>
      </c>
      <c r="B281" s="165" t="s">
        <v>284</v>
      </c>
      <c r="C281" s="166">
        <f t="shared" si="368"/>
        <v>0</v>
      </c>
      <c r="D281" s="239">
        <f t="shared" ref="D281:O281" si="373">D282</f>
        <v>0</v>
      </c>
      <c r="E281" s="167">
        <f t="shared" si="373"/>
        <v>0</v>
      </c>
      <c r="F281" s="290">
        <f t="shared" si="373"/>
        <v>0</v>
      </c>
      <c r="G281" s="239">
        <f t="shared" si="373"/>
        <v>0</v>
      </c>
      <c r="H281" s="270">
        <f t="shared" si="373"/>
        <v>0</v>
      </c>
      <c r="I281" s="168">
        <f t="shared" si="373"/>
        <v>0</v>
      </c>
      <c r="J281" s="270">
        <f t="shared" si="373"/>
        <v>0</v>
      </c>
      <c r="K281" s="167">
        <f t="shared" si="373"/>
        <v>0</v>
      </c>
      <c r="L281" s="202">
        <f t="shared" si="373"/>
        <v>0</v>
      </c>
      <c r="M281" s="166">
        <f t="shared" si="373"/>
        <v>0</v>
      </c>
      <c r="N281" s="167">
        <f t="shared" si="373"/>
        <v>0</v>
      </c>
      <c r="O281" s="168">
        <f t="shared" si="373"/>
        <v>0</v>
      </c>
      <c r="P281" s="584"/>
    </row>
    <row r="282" spans="1:16" hidden="1" x14ac:dyDescent="0.25">
      <c r="A282" s="107">
        <v>7720</v>
      </c>
      <c r="B282" s="52" t="s">
        <v>285</v>
      </c>
      <c r="C282" s="64">
        <f t="shared" si="368"/>
        <v>0</v>
      </c>
      <c r="D282" s="240"/>
      <c r="E282" s="66"/>
      <c r="F282" s="145">
        <f>D282+E282</f>
        <v>0</v>
      </c>
      <c r="G282" s="240"/>
      <c r="H282" s="271"/>
      <c r="I282" s="309">
        <f>G282+H282</f>
        <v>0</v>
      </c>
      <c r="J282" s="271"/>
      <c r="K282" s="66"/>
      <c r="L282" s="201">
        <f>J282+K282</f>
        <v>0</v>
      </c>
      <c r="M282" s="331"/>
      <c r="N282" s="66"/>
      <c r="O282" s="309">
        <f>M282+N282</f>
        <v>0</v>
      </c>
      <c r="P282" s="682"/>
    </row>
    <row r="283" spans="1:16" hidden="1" x14ac:dyDescent="0.25">
      <c r="A283" s="146"/>
      <c r="B283" s="57" t="s">
        <v>256</v>
      </c>
      <c r="C283" s="58">
        <f t="shared" si="368"/>
        <v>0</v>
      </c>
      <c r="D283" s="232">
        <f>SUM(D284:D285)</f>
        <v>0</v>
      </c>
      <c r="E283" s="113">
        <f t="shared" ref="E283:F283" si="374">SUM(E284:E285)</f>
        <v>0</v>
      </c>
      <c r="F283" s="147">
        <f t="shared" si="374"/>
        <v>0</v>
      </c>
      <c r="G283" s="232">
        <f>SUM(G284:G285)</f>
        <v>0</v>
      </c>
      <c r="H283" s="121">
        <f t="shared" ref="H283:I283" si="375">SUM(H284:H285)</f>
        <v>0</v>
      </c>
      <c r="I283" s="114">
        <f t="shared" si="375"/>
        <v>0</v>
      </c>
      <c r="J283" s="121">
        <f>SUM(J284:J285)</f>
        <v>0</v>
      </c>
      <c r="K283" s="113">
        <f t="shared" ref="K283:L283" si="376">SUM(K284:K285)</f>
        <v>0</v>
      </c>
      <c r="L283" s="136">
        <f t="shared" si="376"/>
        <v>0</v>
      </c>
      <c r="M283" s="58">
        <f>SUM(M284:M285)</f>
        <v>0</v>
      </c>
      <c r="N283" s="113">
        <f t="shared" ref="N283:O283" si="377">SUM(N284:N285)</f>
        <v>0</v>
      </c>
      <c r="O283" s="114">
        <f t="shared" si="377"/>
        <v>0</v>
      </c>
      <c r="P283" s="372"/>
    </row>
    <row r="284" spans="1:16" hidden="1" x14ac:dyDescent="0.25">
      <c r="A284" s="146" t="s">
        <v>257</v>
      </c>
      <c r="B284" s="38" t="s">
        <v>258</v>
      </c>
      <c r="C284" s="58">
        <f t="shared" si="368"/>
        <v>0</v>
      </c>
      <c r="D284" s="231"/>
      <c r="E284" s="60"/>
      <c r="F284" s="147">
        <f t="shared" ref="F284:F285" si="378">D284+E284</f>
        <v>0</v>
      </c>
      <c r="G284" s="231"/>
      <c r="H284" s="263"/>
      <c r="I284" s="114">
        <f t="shared" ref="I284:I285" si="379">G284+H284</f>
        <v>0</v>
      </c>
      <c r="J284" s="263"/>
      <c r="K284" s="60"/>
      <c r="L284" s="136">
        <f t="shared" ref="L284:L285" si="380">J284+K284</f>
        <v>0</v>
      </c>
      <c r="M284" s="325"/>
      <c r="N284" s="60"/>
      <c r="O284" s="114">
        <f t="shared" ref="O284:O285" si="381">M284+N284</f>
        <v>0</v>
      </c>
      <c r="P284" s="372"/>
    </row>
    <row r="285" spans="1:16" ht="24" hidden="1" x14ac:dyDescent="0.25">
      <c r="A285" s="146" t="s">
        <v>259</v>
      </c>
      <c r="B285" s="153" t="s">
        <v>260</v>
      </c>
      <c r="C285" s="53">
        <f t="shared" si="368"/>
        <v>0</v>
      </c>
      <c r="D285" s="230"/>
      <c r="E285" s="55"/>
      <c r="F285" s="287">
        <f t="shared" si="378"/>
        <v>0</v>
      </c>
      <c r="G285" s="230"/>
      <c r="H285" s="262"/>
      <c r="I285" s="120">
        <f t="shared" si="379"/>
        <v>0</v>
      </c>
      <c r="J285" s="262"/>
      <c r="K285" s="55"/>
      <c r="L285" s="140">
        <f t="shared" si="380"/>
        <v>0</v>
      </c>
      <c r="M285" s="324"/>
      <c r="N285" s="55"/>
      <c r="O285" s="120">
        <f t="shared" si="381"/>
        <v>0</v>
      </c>
      <c r="P285" s="583"/>
    </row>
    <row r="286" spans="1:16" ht="12.75" thickBot="1" x14ac:dyDescent="0.3">
      <c r="A286" s="174"/>
      <c r="B286" s="174" t="s">
        <v>261</v>
      </c>
      <c r="C286" s="542">
        <f t="shared" si="368"/>
        <v>530315</v>
      </c>
      <c r="D286" s="241">
        <f t="shared" ref="D286:O286" si="382">SUM(D283,D269,D230,D195,D187,D173,D75,D53)</f>
        <v>510346</v>
      </c>
      <c r="E286" s="175">
        <f t="shared" si="382"/>
        <v>0</v>
      </c>
      <c r="F286" s="669">
        <f t="shared" si="382"/>
        <v>510346</v>
      </c>
      <c r="G286" s="241">
        <f t="shared" si="382"/>
        <v>0</v>
      </c>
      <c r="H286" s="176">
        <f t="shared" si="382"/>
        <v>0</v>
      </c>
      <c r="I286" s="296">
        <f t="shared" si="382"/>
        <v>0</v>
      </c>
      <c r="J286" s="176">
        <f t="shared" si="382"/>
        <v>19969</v>
      </c>
      <c r="K286" s="175">
        <f t="shared" si="382"/>
        <v>0</v>
      </c>
      <c r="L286" s="669">
        <f t="shared" si="382"/>
        <v>19969</v>
      </c>
      <c r="M286" s="313">
        <f t="shared" si="382"/>
        <v>0</v>
      </c>
      <c r="N286" s="175">
        <f t="shared" si="382"/>
        <v>0</v>
      </c>
      <c r="O286" s="296">
        <f t="shared" si="382"/>
        <v>0</v>
      </c>
      <c r="P286" s="687"/>
    </row>
    <row r="287" spans="1:16" s="21" customFormat="1" ht="13.5" thickTop="1" thickBot="1" x14ac:dyDescent="0.3">
      <c r="A287" s="989" t="s">
        <v>262</v>
      </c>
      <c r="B287" s="990"/>
      <c r="C287" s="544">
        <f t="shared" si="368"/>
        <v>-1599</v>
      </c>
      <c r="D287" s="242">
        <f>SUM(D24,D25,D41)-D51</f>
        <v>0</v>
      </c>
      <c r="E287" s="178">
        <f t="shared" ref="E287:F287" si="383">SUM(E24,E25,E41)-E51</f>
        <v>0</v>
      </c>
      <c r="F287" s="179">
        <f t="shared" si="383"/>
        <v>0</v>
      </c>
      <c r="G287" s="242">
        <f>SUM(G24,G25,G41)-G51</f>
        <v>0</v>
      </c>
      <c r="H287" s="272">
        <f t="shared" ref="H287:I287" si="384">SUM(H24,H25,H41)-H51</f>
        <v>0</v>
      </c>
      <c r="I287" s="297">
        <f t="shared" si="384"/>
        <v>0</v>
      </c>
      <c r="J287" s="272">
        <f>(J26+J43)-J51</f>
        <v>-1599</v>
      </c>
      <c r="K287" s="178">
        <f t="shared" ref="K287:L287" si="385">(K26+K43)-K51</f>
        <v>0</v>
      </c>
      <c r="L287" s="179">
        <f t="shared" si="385"/>
        <v>-1599</v>
      </c>
      <c r="M287" s="183">
        <f>M45-M51</f>
        <v>0</v>
      </c>
      <c r="N287" s="178">
        <f t="shared" ref="N287:O287" si="386">N45-N51</f>
        <v>0</v>
      </c>
      <c r="O287" s="297">
        <f t="shared" si="386"/>
        <v>0</v>
      </c>
      <c r="P287" s="688"/>
    </row>
    <row r="288" spans="1:16" s="21" customFormat="1" ht="12.75" thickTop="1" x14ac:dyDescent="0.25">
      <c r="A288" s="991" t="s">
        <v>263</v>
      </c>
      <c r="B288" s="992"/>
      <c r="C288" s="546">
        <f t="shared" si="368"/>
        <v>1599</v>
      </c>
      <c r="D288" s="243">
        <f t="shared" ref="D288:O288" si="387">SUM(D289,D290)-D297+D298</f>
        <v>0</v>
      </c>
      <c r="E288" s="160">
        <f t="shared" si="387"/>
        <v>0</v>
      </c>
      <c r="F288" s="173">
        <f t="shared" si="387"/>
        <v>0</v>
      </c>
      <c r="G288" s="243">
        <f t="shared" si="387"/>
        <v>0</v>
      </c>
      <c r="H288" s="273">
        <f t="shared" si="387"/>
        <v>0</v>
      </c>
      <c r="I288" s="161">
        <f t="shared" si="387"/>
        <v>0</v>
      </c>
      <c r="J288" s="273">
        <f t="shared" si="387"/>
        <v>1599</v>
      </c>
      <c r="K288" s="160">
        <f t="shared" si="387"/>
        <v>0</v>
      </c>
      <c r="L288" s="173">
        <f t="shared" si="387"/>
        <v>1599</v>
      </c>
      <c r="M288" s="163">
        <f t="shared" si="387"/>
        <v>0</v>
      </c>
      <c r="N288" s="160">
        <f t="shared" si="387"/>
        <v>0</v>
      </c>
      <c r="O288" s="161">
        <f t="shared" si="387"/>
        <v>0</v>
      </c>
      <c r="P288" s="689"/>
    </row>
    <row r="289" spans="1:16" s="21" customFormat="1" ht="12.75" thickBot="1" x14ac:dyDescent="0.3">
      <c r="A289" s="88" t="s">
        <v>264</v>
      </c>
      <c r="B289" s="88" t="s">
        <v>265</v>
      </c>
      <c r="C289" s="516">
        <f t="shared" si="368"/>
        <v>1599</v>
      </c>
      <c r="D289" s="225">
        <f t="shared" ref="D289:O289" si="388">D21-D283</f>
        <v>0</v>
      </c>
      <c r="E289" s="90">
        <f t="shared" si="388"/>
        <v>0</v>
      </c>
      <c r="F289" s="283">
        <f t="shared" si="388"/>
        <v>0</v>
      </c>
      <c r="G289" s="225">
        <f t="shared" si="388"/>
        <v>0</v>
      </c>
      <c r="H289" s="258">
        <f t="shared" si="388"/>
        <v>0</v>
      </c>
      <c r="I289" s="91">
        <f t="shared" si="388"/>
        <v>0</v>
      </c>
      <c r="J289" s="258">
        <f t="shared" si="388"/>
        <v>1599</v>
      </c>
      <c r="K289" s="90">
        <f t="shared" si="388"/>
        <v>0</v>
      </c>
      <c r="L289" s="283">
        <f t="shared" si="388"/>
        <v>1599</v>
      </c>
      <c r="M289" s="89">
        <f t="shared" si="388"/>
        <v>0</v>
      </c>
      <c r="N289" s="90">
        <f t="shared" si="388"/>
        <v>0</v>
      </c>
      <c r="O289" s="91">
        <f t="shared" si="388"/>
        <v>0</v>
      </c>
      <c r="P289" s="690"/>
    </row>
    <row r="290" spans="1:16" s="21" customFormat="1" ht="12.75" hidden="1" thickTop="1" x14ac:dyDescent="0.25">
      <c r="A290" s="180" t="s">
        <v>266</v>
      </c>
      <c r="B290" s="180" t="s">
        <v>267</v>
      </c>
      <c r="C290" s="163">
        <f t="shared" si="368"/>
        <v>0</v>
      </c>
      <c r="D290" s="243">
        <f t="shared" ref="D290:O290" si="389">SUM(D291,D293,D295)-SUM(D292,D294,D296)</f>
        <v>0</v>
      </c>
      <c r="E290" s="160">
        <f t="shared" si="389"/>
        <v>0</v>
      </c>
      <c r="F290" s="173">
        <f t="shared" si="389"/>
        <v>0</v>
      </c>
      <c r="G290" s="243">
        <f t="shared" si="389"/>
        <v>0</v>
      </c>
      <c r="H290" s="273">
        <f t="shared" si="389"/>
        <v>0</v>
      </c>
      <c r="I290" s="161">
        <f t="shared" si="389"/>
        <v>0</v>
      </c>
      <c r="J290" s="273">
        <f t="shared" si="389"/>
        <v>0</v>
      </c>
      <c r="K290" s="160">
        <f t="shared" si="389"/>
        <v>0</v>
      </c>
      <c r="L290" s="159">
        <f t="shared" si="389"/>
        <v>0</v>
      </c>
      <c r="M290" s="163">
        <f t="shared" si="389"/>
        <v>0</v>
      </c>
      <c r="N290" s="160">
        <f t="shared" si="389"/>
        <v>0</v>
      </c>
      <c r="O290" s="161">
        <f t="shared" si="389"/>
        <v>0</v>
      </c>
      <c r="P290" s="689"/>
    </row>
    <row r="291" spans="1:16" ht="12.75" hidden="1" thickTop="1" x14ac:dyDescent="0.25">
      <c r="A291" s="154" t="s">
        <v>268</v>
      </c>
      <c r="B291" s="83" t="s">
        <v>269</v>
      </c>
      <c r="C291" s="64">
        <f t="shared" si="368"/>
        <v>0</v>
      </c>
      <c r="D291" s="240"/>
      <c r="E291" s="66"/>
      <c r="F291" s="145">
        <f t="shared" ref="F291:F298" si="390">D291+E291</f>
        <v>0</v>
      </c>
      <c r="G291" s="240"/>
      <c r="H291" s="271"/>
      <c r="I291" s="309">
        <f t="shared" ref="I291:I298" si="391">G291+H291</f>
        <v>0</v>
      </c>
      <c r="J291" s="271"/>
      <c r="K291" s="66"/>
      <c r="L291" s="201">
        <f t="shared" ref="L291:L298" si="392">J291+K291</f>
        <v>0</v>
      </c>
      <c r="M291" s="331"/>
      <c r="N291" s="66"/>
      <c r="O291" s="309">
        <f t="shared" ref="O291:O298" si="393">M291+N291</f>
        <v>0</v>
      </c>
      <c r="P291" s="682"/>
    </row>
    <row r="292" spans="1:16" ht="24.75" hidden="1" thickTop="1" x14ac:dyDescent="0.25">
      <c r="A292" s="146" t="s">
        <v>270</v>
      </c>
      <c r="B292" s="37" t="s">
        <v>271</v>
      </c>
      <c r="C292" s="58">
        <f t="shared" si="368"/>
        <v>0</v>
      </c>
      <c r="D292" s="231"/>
      <c r="E292" s="60"/>
      <c r="F292" s="147">
        <f t="shared" si="390"/>
        <v>0</v>
      </c>
      <c r="G292" s="231"/>
      <c r="H292" s="263"/>
      <c r="I292" s="114">
        <f t="shared" si="391"/>
        <v>0</v>
      </c>
      <c r="J292" s="263"/>
      <c r="K292" s="60"/>
      <c r="L292" s="136">
        <f t="shared" si="392"/>
        <v>0</v>
      </c>
      <c r="M292" s="325"/>
      <c r="N292" s="60"/>
      <c r="O292" s="114">
        <f t="shared" si="393"/>
        <v>0</v>
      </c>
      <c r="P292" s="372"/>
    </row>
    <row r="293" spans="1:16" ht="12.75" hidden="1" thickTop="1" x14ac:dyDescent="0.25">
      <c r="A293" s="146" t="s">
        <v>272</v>
      </c>
      <c r="B293" s="37" t="s">
        <v>273</v>
      </c>
      <c r="C293" s="58">
        <f t="shared" si="368"/>
        <v>0</v>
      </c>
      <c r="D293" s="231"/>
      <c r="E293" s="60"/>
      <c r="F293" s="147">
        <f t="shared" si="390"/>
        <v>0</v>
      </c>
      <c r="G293" s="231"/>
      <c r="H293" s="263"/>
      <c r="I293" s="114">
        <f t="shared" si="391"/>
        <v>0</v>
      </c>
      <c r="J293" s="263"/>
      <c r="K293" s="60"/>
      <c r="L293" s="136">
        <f t="shared" si="392"/>
        <v>0</v>
      </c>
      <c r="M293" s="325"/>
      <c r="N293" s="60"/>
      <c r="O293" s="114">
        <f t="shared" si="393"/>
        <v>0</v>
      </c>
      <c r="P293" s="372"/>
    </row>
    <row r="294" spans="1:16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60"/>
      <c r="F294" s="147">
        <f t="shared" si="390"/>
        <v>0</v>
      </c>
      <c r="G294" s="231"/>
      <c r="H294" s="263"/>
      <c r="I294" s="114">
        <f t="shared" si="391"/>
        <v>0</v>
      </c>
      <c r="J294" s="263"/>
      <c r="K294" s="60"/>
      <c r="L294" s="136">
        <f t="shared" si="392"/>
        <v>0</v>
      </c>
      <c r="M294" s="325"/>
      <c r="N294" s="60"/>
      <c r="O294" s="114">
        <f t="shared" si="393"/>
        <v>0</v>
      </c>
      <c r="P294" s="372"/>
    </row>
    <row r="295" spans="1:16" ht="12.75" hidden="1" thickTop="1" x14ac:dyDescent="0.25">
      <c r="A295" s="146" t="s">
        <v>276</v>
      </c>
      <c r="B295" s="37" t="s">
        <v>277</v>
      </c>
      <c r="C295" s="58">
        <f t="shared" si="368"/>
        <v>0</v>
      </c>
      <c r="D295" s="231"/>
      <c r="E295" s="60"/>
      <c r="F295" s="147">
        <f t="shared" si="390"/>
        <v>0</v>
      </c>
      <c r="G295" s="231"/>
      <c r="H295" s="263"/>
      <c r="I295" s="114">
        <f t="shared" si="391"/>
        <v>0</v>
      </c>
      <c r="J295" s="263"/>
      <c r="K295" s="60"/>
      <c r="L295" s="136">
        <f t="shared" si="392"/>
        <v>0</v>
      </c>
      <c r="M295" s="325"/>
      <c r="N295" s="60"/>
      <c r="O295" s="114">
        <f t="shared" si="393"/>
        <v>0</v>
      </c>
      <c r="P295" s="372"/>
    </row>
    <row r="296" spans="1:16" ht="24.75" hidden="1" thickTop="1" x14ac:dyDescent="0.25">
      <c r="A296" s="156" t="s">
        <v>278</v>
      </c>
      <c r="B296" s="157" t="s">
        <v>279</v>
      </c>
      <c r="C296" s="127">
        <f t="shared" si="368"/>
        <v>0</v>
      </c>
      <c r="D296" s="236"/>
      <c r="E296" s="129"/>
      <c r="F296" s="142">
        <f t="shared" si="390"/>
        <v>0</v>
      </c>
      <c r="G296" s="236"/>
      <c r="H296" s="267"/>
      <c r="I296" s="310">
        <f t="shared" si="391"/>
        <v>0</v>
      </c>
      <c r="J296" s="267"/>
      <c r="K296" s="129"/>
      <c r="L296" s="141">
        <f t="shared" si="392"/>
        <v>0</v>
      </c>
      <c r="M296" s="328"/>
      <c r="N296" s="129"/>
      <c r="O296" s="310">
        <f t="shared" si="393"/>
        <v>0</v>
      </c>
      <c r="P296" s="684"/>
    </row>
    <row r="297" spans="1:16" s="21" customFormat="1" ht="13.5" hidden="1" thickTop="1" thickBot="1" x14ac:dyDescent="0.3">
      <c r="A297" s="182" t="s">
        <v>280</v>
      </c>
      <c r="B297" s="182" t="s">
        <v>281</v>
      </c>
      <c r="C297" s="183">
        <f t="shared" si="368"/>
        <v>0</v>
      </c>
      <c r="D297" s="244"/>
      <c r="E297" s="184"/>
      <c r="F297" s="179">
        <f t="shared" si="390"/>
        <v>0</v>
      </c>
      <c r="G297" s="244"/>
      <c r="H297" s="274"/>
      <c r="I297" s="297">
        <f t="shared" si="391"/>
        <v>0</v>
      </c>
      <c r="J297" s="274"/>
      <c r="K297" s="184"/>
      <c r="L297" s="177">
        <f t="shared" si="392"/>
        <v>0</v>
      </c>
      <c r="M297" s="332"/>
      <c r="N297" s="184"/>
      <c r="O297" s="297">
        <f t="shared" si="393"/>
        <v>0</v>
      </c>
      <c r="P297" s="688"/>
    </row>
    <row r="298" spans="1:16" s="21" customFormat="1" ht="48.75" hidden="1" thickTop="1" x14ac:dyDescent="0.25">
      <c r="A298" s="180" t="s">
        <v>282</v>
      </c>
      <c r="B298" s="162" t="s">
        <v>283</v>
      </c>
      <c r="C298" s="163">
        <f t="shared" si="368"/>
        <v>0</v>
      </c>
      <c r="D298" s="235"/>
      <c r="E298" s="122"/>
      <c r="F298" s="285">
        <f t="shared" si="390"/>
        <v>0</v>
      </c>
      <c r="G298" s="235"/>
      <c r="H298" s="266"/>
      <c r="I298" s="117">
        <f t="shared" si="391"/>
        <v>0</v>
      </c>
      <c r="J298" s="266"/>
      <c r="K298" s="122"/>
      <c r="L298" s="126">
        <f t="shared" si="392"/>
        <v>0</v>
      </c>
      <c r="M298" s="327"/>
      <c r="N298" s="122"/>
      <c r="O298" s="117">
        <f t="shared" si="393"/>
        <v>0</v>
      </c>
      <c r="P298" s="581"/>
    </row>
    <row r="299" spans="1:16" ht="12.75" hidden="1" thickTop="1" x14ac:dyDescent="0.25">
      <c r="A299" s="670"/>
      <c r="B299" s="671"/>
      <c r="C299" s="671"/>
      <c r="D299" s="671"/>
      <c r="E299" s="671"/>
      <c r="F299" s="671"/>
      <c r="G299" s="671"/>
      <c r="H299" s="671"/>
      <c r="I299" s="671"/>
      <c r="J299" s="671"/>
      <c r="K299" s="671"/>
      <c r="L299" s="671"/>
      <c r="M299" s="671"/>
      <c r="N299" s="671"/>
      <c r="O299" s="671"/>
      <c r="P299" s="691"/>
    </row>
    <row r="300" spans="1:16" ht="12.75" hidden="1" thickTop="1" x14ac:dyDescent="0.25">
      <c r="A300" s="673"/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674"/>
    </row>
    <row r="301" spans="1:16" ht="12.75" hidden="1" thickTop="1" x14ac:dyDescent="0.25">
      <c r="A301" s="673"/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674"/>
    </row>
    <row r="302" spans="1:16" ht="12.75" hidden="1" thickTop="1" x14ac:dyDescent="0.25">
      <c r="A302" s="673"/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674"/>
    </row>
    <row r="303" spans="1:16" ht="12.75" hidden="1" customHeight="1" x14ac:dyDescent="0.25">
      <c r="A303" s="673"/>
      <c r="B303" s="675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674"/>
    </row>
    <row r="304" spans="1:16" ht="12.75" hidden="1" thickTop="1" x14ac:dyDescent="0.25">
      <c r="A304" s="673"/>
      <c r="B304" s="164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674"/>
    </row>
    <row r="305" spans="1:16" ht="12.75" hidden="1" thickTop="1" x14ac:dyDescent="0.25">
      <c r="A305" s="673"/>
      <c r="B305" s="675"/>
      <c r="C305" s="164"/>
      <c r="D305" s="164"/>
      <c r="E305" s="164"/>
      <c r="F305" s="164"/>
      <c r="G305" s="164"/>
      <c r="H305" s="164"/>
      <c r="I305" s="164"/>
      <c r="J305" s="164"/>
      <c r="K305" s="164"/>
      <c r="L305" s="164"/>
      <c r="M305" s="164"/>
      <c r="N305" s="164"/>
      <c r="O305" s="164"/>
      <c r="P305" s="674"/>
    </row>
    <row r="306" spans="1:16" ht="12.75" hidden="1" thickTop="1" x14ac:dyDescent="0.25">
      <c r="A306" s="673"/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674"/>
    </row>
    <row r="307" spans="1:16" ht="12.75" hidden="1" thickTop="1" x14ac:dyDescent="0.25">
      <c r="A307" s="676"/>
      <c r="B307" s="677"/>
      <c r="C307" s="677"/>
      <c r="D307" s="677"/>
      <c r="E307" s="677"/>
      <c r="F307" s="677"/>
      <c r="G307" s="677"/>
      <c r="H307" s="677"/>
      <c r="I307" s="677"/>
      <c r="J307" s="677"/>
      <c r="K307" s="677"/>
      <c r="L307" s="677"/>
      <c r="M307" s="677"/>
      <c r="N307" s="677"/>
      <c r="O307" s="677"/>
      <c r="P307" s="678"/>
    </row>
    <row r="308" spans="1:16" ht="12.75" thickTop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1:1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1:1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1:1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1:1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1:1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1:1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1:1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</sheetData>
  <sheetProtection algorithmName="SHA-512" hashValue="dlVMr1YNFMrH4fPnIeGj0n6U2inwILtNDIWq8sSWPfpmBLqGzeXXtOheHRtKMxSQNTLq4t00PZdh6GY2h4PukA==" saltValue="zWGf2MBXKGJWC74hnJbdWg==" spinCount="100000" sheet="1" objects="1" scenarios="1" formatCells="0" formatColumns="0" formatRows="0"/>
  <autoFilter ref="A18:P298">
    <filterColumn colId="2">
      <filters blank="1">
        <filter val="1 570"/>
        <filter val="1 599"/>
        <filter val="-1 599"/>
        <filter val="1 690"/>
        <filter val="1 730"/>
        <filter val="100"/>
        <filter val="129 684"/>
        <filter val="134 284"/>
        <filter val="158 793"/>
        <filter val="16 680"/>
        <filter val="18 370"/>
        <filter val="184 445"/>
        <filter val="200"/>
        <filter val="23 682"/>
        <filter val="240"/>
        <filter val="3 144"/>
        <filter val="3 750"/>
        <filter val="36 013"/>
        <filter val="36 928"/>
        <filter val="361 279"/>
        <filter val="37 800"/>
        <filter val="4 052"/>
        <filter val="4 600"/>
        <filter val="41 650"/>
        <filter val="42 109"/>
        <filter val="445 616"/>
        <filter val="45 253"/>
        <filter val="510 346"/>
        <filter val="530 315"/>
        <filter val="586"/>
        <filter val="600"/>
        <filter val="700"/>
        <filter val="80 647"/>
        <filter val="82 767"/>
        <filter val="84 699"/>
        <filter val="915"/>
      </filters>
    </filterColumn>
  </autoFilter>
  <mergeCells count="32">
    <mergeCell ref="A287:B287"/>
    <mergeCell ref="A288:B288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45.pielikums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S316"/>
  <sheetViews>
    <sheetView view="pageLayout" zoomScaleNormal="100" workbookViewId="0">
      <selection activeCell="T6" sqref="T6"/>
    </sheetView>
  </sheetViews>
  <sheetFormatPr defaultColWidth="9.140625"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164"/>
      <c r="O1" s="369" t="s">
        <v>328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320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 t="s">
        <v>321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322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323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15" customHeight="1" x14ac:dyDescent="0.25">
      <c r="A7" s="2" t="s">
        <v>4</v>
      </c>
      <c r="B7" s="3"/>
      <c r="C7" s="956" t="s">
        <v>324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3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 t="s">
        <v>325</v>
      </c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/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3">
      <c r="A11" s="2"/>
      <c r="B11" s="3" t="s">
        <v>8</v>
      </c>
      <c r="C11" s="958"/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3">
      <c r="A12" s="2"/>
      <c r="B12" s="3" t="s">
        <v>9</v>
      </c>
      <c r="C12" s="951" t="s">
        <v>326</v>
      </c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 t="s">
        <v>327</v>
      </c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3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98" t="s">
        <v>13</v>
      </c>
      <c r="D16" s="972" t="s">
        <v>311</v>
      </c>
      <c r="E16" s="1000" t="s">
        <v>312</v>
      </c>
      <c r="F16" s="970" t="s">
        <v>14</v>
      </c>
      <c r="G16" s="978" t="s">
        <v>313</v>
      </c>
      <c r="H16" s="1008" t="s">
        <v>319</v>
      </c>
      <c r="I16" s="1005" t="s">
        <v>308</v>
      </c>
      <c r="J16" s="994" t="s">
        <v>314</v>
      </c>
      <c r="K16" s="1006" t="s">
        <v>317</v>
      </c>
      <c r="L16" s="1009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19" s="11" customFormat="1" ht="71.25" customHeight="1" thickBot="1" x14ac:dyDescent="0.3">
      <c r="A17" s="964"/>
      <c r="B17" s="966"/>
      <c r="C17" s="999"/>
      <c r="D17" s="973"/>
      <c r="E17" s="1001"/>
      <c r="F17" s="971"/>
      <c r="G17" s="978"/>
      <c r="H17" s="1008"/>
      <c r="I17" s="1005"/>
      <c r="J17" s="995"/>
      <c r="K17" s="1007"/>
      <c r="L17" s="1010"/>
      <c r="M17" s="987"/>
      <c r="N17" s="975"/>
      <c r="O17" s="981"/>
      <c r="P17" s="983"/>
    </row>
    <row r="18" spans="1:19" s="11" customFormat="1" ht="9.75" customHeight="1" thickTop="1" x14ac:dyDescent="0.25">
      <c r="A18" s="12" t="s">
        <v>17</v>
      </c>
      <c r="B18" s="12">
        <v>2</v>
      </c>
      <c r="C18" s="13">
        <v>3</v>
      </c>
      <c r="D18" s="210">
        <v>4</v>
      </c>
      <c r="E18" s="477">
        <v>5</v>
      </c>
      <c r="F18" s="12">
        <v>6</v>
      </c>
      <c r="G18" s="210">
        <v>7</v>
      </c>
      <c r="H18" s="196">
        <v>8</v>
      </c>
      <c r="I18" s="12">
        <v>9</v>
      </c>
      <c r="J18" s="245">
        <v>10</v>
      </c>
      <c r="K18" s="477">
        <v>11</v>
      </c>
      <c r="L18" s="12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9" s="21" customFormat="1" x14ac:dyDescent="0.25">
      <c r="A19" s="16"/>
      <c r="B19" s="17" t="s">
        <v>18</v>
      </c>
      <c r="C19" s="18"/>
      <c r="D19" s="211"/>
      <c r="E19" s="478"/>
      <c r="F19" s="97"/>
      <c r="G19" s="211"/>
      <c r="H19" s="553"/>
      <c r="I19" s="97"/>
      <c r="J19" s="246"/>
      <c r="K19" s="478"/>
      <c r="L19" s="97"/>
      <c r="M19" s="314"/>
      <c r="N19" s="19"/>
      <c r="O19" s="355"/>
      <c r="P19" s="20"/>
    </row>
    <row r="20" spans="1:19" s="21" customFormat="1" ht="12.75" thickBot="1" x14ac:dyDescent="0.3">
      <c r="A20" s="22"/>
      <c r="B20" s="23" t="s">
        <v>19</v>
      </c>
      <c r="C20" s="24">
        <f>F20+I20+L20+O20</f>
        <v>28364</v>
      </c>
      <c r="D20" s="212">
        <f>SUM(D21,D24,D25,D41,D43)</f>
        <v>27796</v>
      </c>
      <c r="E20" s="479">
        <f t="shared" ref="E20:F20" si="0">SUM(E21,E24,E25,E41,E43)</f>
        <v>0</v>
      </c>
      <c r="F20" s="480">
        <f t="shared" si="0"/>
        <v>27796</v>
      </c>
      <c r="G20" s="212">
        <f>SUM(G21,G24,G43)</f>
        <v>0</v>
      </c>
      <c r="H20" s="197">
        <f t="shared" ref="H20:I20" si="1">SUM(H21,H24,H43)</f>
        <v>0</v>
      </c>
      <c r="I20" s="480">
        <f t="shared" si="1"/>
        <v>0</v>
      </c>
      <c r="J20" s="247">
        <f>SUM(J21,J26,J43)</f>
        <v>568</v>
      </c>
      <c r="K20" s="479">
        <f t="shared" ref="K20:L20" si="2">SUM(K21,K26,K43)</f>
        <v>0</v>
      </c>
      <c r="L20" s="480">
        <f t="shared" si="2"/>
        <v>568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  <c r="R20" s="206"/>
      <c r="S20" s="206"/>
    </row>
    <row r="21" spans="1:19" ht="12.75" hidden="1" thickTop="1" x14ac:dyDescent="0.25">
      <c r="A21" s="27"/>
      <c r="B21" s="28" t="s">
        <v>20</v>
      </c>
      <c r="C21" s="29">
        <f t="shared" ref="C21:C84" si="4">F21+I21+L21+O21</f>
        <v>0</v>
      </c>
      <c r="D21" s="213">
        <f>SUM(D22:D23)</f>
        <v>0</v>
      </c>
      <c r="E21" s="30">
        <f t="shared" ref="E21" si="5">SUM(E22:E23)</f>
        <v>0</v>
      </c>
      <c r="F21" s="275">
        <f>SUM(F22:F23)</f>
        <v>0</v>
      </c>
      <c r="G21" s="213">
        <f>SUM(G22:G23)</f>
        <v>0</v>
      </c>
      <c r="H21" s="248">
        <f t="shared" ref="H21:I21" si="6">SUM(H22:H23)</f>
        <v>0</v>
      </c>
      <c r="I21" s="31">
        <f t="shared" si="6"/>
        <v>0</v>
      </c>
      <c r="J21" s="248">
        <f>SUM(J22:J23)</f>
        <v>0</v>
      </c>
      <c r="K21" s="30">
        <f t="shared" ref="K21:L21" si="7">SUM(K22:K23)</f>
        <v>0</v>
      </c>
      <c r="L21" s="198">
        <f t="shared" si="7"/>
        <v>0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  <c r="R21" s="206"/>
      <c r="S21" s="206"/>
    </row>
    <row r="22" spans="1:19" ht="12.75" hidden="1" thickTop="1" x14ac:dyDescent="0.25">
      <c r="A22" s="32"/>
      <c r="B22" s="33" t="s">
        <v>21</v>
      </c>
      <c r="C22" s="34">
        <f t="shared" si="4"/>
        <v>0</v>
      </c>
      <c r="D22" s="214"/>
      <c r="E22" s="35"/>
      <c r="F22" s="354">
        <f>D22+E22</f>
        <v>0</v>
      </c>
      <c r="G22" s="214"/>
      <c r="H22" s="249"/>
      <c r="I22" s="356">
        <f>G22+H22</f>
        <v>0</v>
      </c>
      <c r="J22" s="249"/>
      <c r="K22" s="35"/>
      <c r="L22" s="199">
        <f>J22+K22</f>
        <v>0</v>
      </c>
      <c r="M22" s="315"/>
      <c r="N22" s="35"/>
      <c r="O22" s="356">
        <f>M22+N22</f>
        <v>0</v>
      </c>
      <c r="P22" s="36"/>
      <c r="R22" s="206"/>
      <c r="S22" s="206"/>
    </row>
    <row r="23" spans="1:19" ht="12.75" hidden="1" thickTop="1" x14ac:dyDescent="0.25">
      <c r="A23" s="37"/>
      <c r="B23" s="38" t="s">
        <v>22</v>
      </c>
      <c r="C23" s="39">
        <f t="shared" si="4"/>
        <v>0</v>
      </c>
      <c r="D23" s="215"/>
      <c r="E23" s="40"/>
      <c r="F23" s="147">
        <f>D23+E23</f>
        <v>0</v>
      </c>
      <c r="G23" s="215"/>
      <c r="H23" s="250"/>
      <c r="I23" s="308">
        <f>G23+H23</f>
        <v>0</v>
      </c>
      <c r="J23" s="250"/>
      <c r="K23" s="40"/>
      <c r="L23" s="200">
        <f>J23+K23</f>
        <v>0</v>
      </c>
      <c r="M23" s="367"/>
      <c r="N23" s="40"/>
      <c r="O23" s="308">
        <f>M23+N23</f>
        <v>0</v>
      </c>
      <c r="P23" s="169"/>
      <c r="R23" s="206"/>
      <c r="S23" s="206"/>
    </row>
    <row r="24" spans="1:19" s="21" customFormat="1" ht="25.5" thickTop="1" thickBot="1" x14ac:dyDescent="0.3">
      <c r="A24" s="41">
        <v>19300</v>
      </c>
      <c r="B24" s="41" t="s">
        <v>304</v>
      </c>
      <c r="C24" s="42">
        <f>F24+I24</f>
        <v>27796</v>
      </c>
      <c r="D24" s="216">
        <v>27796</v>
      </c>
      <c r="E24" s="487"/>
      <c r="F24" s="488">
        <f>D24+E24</f>
        <v>27796</v>
      </c>
      <c r="G24" s="216"/>
      <c r="H24" s="554"/>
      <c r="I24" s="488">
        <f>G24+H24</f>
        <v>0</v>
      </c>
      <c r="J24" s="291" t="s">
        <v>23</v>
      </c>
      <c r="K24" s="555" t="s">
        <v>23</v>
      </c>
      <c r="L24" s="562" t="s">
        <v>23</v>
      </c>
      <c r="M24" s="316" t="s">
        <v>23</v>
      </c>
      <c r="N24" s="43" t="s">
        <v>23</v>
      </c>
      <c r="O24" s="44" t="s">
        <v>23</v>
      </c>
      <c r="P24" s="371"/>
      <c r="R24" s="206"/>
      <c r="S24" s="206"/>
    </row>
    <row r="25" spans="1:19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7"/>
      <c r="F25" s="285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298" t="s">
        <v>23</v>
      </c>
      <c r="M25" s="317" t="s">
        <v>23</v>
      </c>
      <c r="N25" s="48" t="s">
        <v>23</v>
      </c>
      <c r="O25" s="49" t="s">
        <v>23</v>
      </c>
      <c r="P25" s="336"/>
      <c r="R25" s="206"/>
      <c r="S25" s="206"/>
    </row>
    <row r="26" spans="1:19" s="21" customFormat="1" ht="36.75" thickTop="1" x14ac:dyDescent="0.25">
      <c r="A26" s="45">
        <v>21300</v>
      </c>
      <c r="B26" s="45" t="s">
        <v>305</v>
      </c>
      <c r="C26" s="46">
        <f>L26</f>
        <v>568</v>
      </c>
      <c r="D26" s="218" t="s">
        <v>23</v>
      </c>
      <c r="E26" s="491" t="s">
        <v>23</v>
      </c>
      <c r="F26" s="492" t="s">
        <v>23</v>
      </c>
      <c r="G26" s="218" t="s">
        <v>23</v>
      </c>
      <c r="H26" s="298" t="s">
        <v>23</v>
      </c>
      <c r="I26" s="492" t="s">
        <v>23</v>
      </c>
      <c r="J26" s="106">
        <f>SUM(J27,J31,J33,J36)</f>
        <v>568</v>
      </c>
      <c r="K26" s="523">
        <f t="shared" ref="K26:L26" si="9">SUM(K27,K31,K33,K36)</f>
        <v>0</v>
      </c>
      <c r="L26" s="490">
        <f t="shared" si="9"/>
        <v>568</v>
      </c>
      <c r="M26" s="317" t="s">
        <v>23</v>
      </c>
      <c r="N26" s="48" t="s">
        <v>23</v>
      </c>
      <c r="O26" s="49" t="s">
        <v>23</v>
      </c>
      <c r="P26" s="336"/>
      <c r="R26" s="206"/>
      <c r="S26" s="206"/>
    </row>
    <row r="27" spans="1:19" s="21" customFormat="1" ht="24" hidden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8" t="s">
        <v>23</v>
      </c>
      <c r="F27" s="276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26">
        <f t="shared" si="11"/>
        <v>0</v>
      </c>
      <c r="M27" s="317" t="s">
        <v>23</v>
      </c>
      <c r="N27" s="48" t="s">
        <v>23</v>
      </c>
      <c r="O27" s="49" t="s">
        <v>23</v>
      </c>
      <c r="P27" s="336"/>
      <c r="R27" s="206"/>
      <c r="S27" s="206"/>
    </row>
    <row r="28" spans="1:19" hidden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54" t="s">
        <v>23</v>
      </c>
      <c r="F28" s="277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199">
        <f>J28+K28</f>
        <v>0</v>
      </c>
      <c r="M28" s="318" t="s">
        <v>23</v>
      </c>
      <c r="N28" s="54" t="s">
        <v>23</v>
      </c>
      <c r="O28" s="56" t="s">
        <v>23</v>
      </c>
      <c r="P28" s="337"/>
      <c r="R28" s="206"/>
      <c r="S28" s="206"/>
    </row>
    <row r="29" spans="1:19" hidden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59" t="s">
        <v>23</v>
      </c>
      <c r="F29" s="278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200">
        <f>J29+K29</f>
        <v>0</v>
      </c>
      <c r="M29" s="319" t="s">
        <v>23</v>
      </c>
      <c r="N29" s="59" t="s">
        <v>23</v>
      </c>
      <c r="O29" s="61" t="s">
        <v>23</v>
      </c>
      <c r="P29" s="338"/>
      <c r="R29" s="206"/>
      <c r="S29" s="206"/>
    </row>
    <row r="30" spans="1:19" ht="24" hidden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59" t="s">
        <v>23</v>
      </c>
      <c r="F30" s="278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200">
        <f>J30+K30</f>
        <v>0</v>
      </c>
      <c r="M30" s="319" t="s">
        <v>23</v>
      </c>
      <c r="N30" s="59" t="s">
        <v>23</v>
      </c>
      <c r="O30" s="61" t="s">
        <v>23</v>
      </c>
      <c r="P30" s="338"/>
      <c r="R30" s="206"/>
      <c r="S30" s="206"/>
    </row>
    <row r="31" spans="1:19" s="21" customFormat="1" ht="36" hidden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8" t="s">
        <v>23</v>
      </c>
      <c r="F31" s="276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26">
        <f t="shared" si="12"/>
        <v>0</v>
      </c>
      <c r="M31" s="317" t="s">
        <v>23</v>
      </c>
      <c r="N31" s="48" t="s">
        <v>23</v>
      </c>
      <c r="O31" s="49" t="s">
        <v>23</v>
      </c>
      <c r="P31" s="336"/>
      <c r="R31" s="206"/>
      <c r="S31" s="206"/>
    </row>
    <row r="32" spans="1:19" ht="36" hidden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65" t="s">
        <v>23</v>
      </c>
      <c r="F32" s="71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9">
        <f>J32+K32</f>
        <v>0</v>
      </c>
      <c r="M32" s="320" t="s">
        <v>23</v>
      </c>
      <c r="N32" s="65" t="s">
        <v>23</v>
      </c>
      <c r="O32" s="67" t="s">
        <v>23</v>
      </c>
      <c r="P32" s="339"/>
      <c r="R32" s="206"/>
      <c r="S32" s="206"/>
    </row>
    <row r="33" spans="1:19" s="21" customFormat="1" hidden="1" x14ac:dyDescent="0.25">
      <c r="A33" s="51">
        <v>21380</v>
      </c>
      <c r="B33" s="45" t="s">
        <v>31</v>
      </c>
      <c r="C33" s="46">
        <f t="shared" si="10"/>
        <v>0</v>
      </c>
      <c r="D33" s="218" t="s">
        <v>23</v>
      </c>
      <c r="E33" s="48" t="s">
        <v>23</v>
      </c>
      <c r="F33" s="276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0</v>
      </c>
      <c r="K33" s="50">
        <f t="shared" ref="K33:L33" si="13">SUM(K34:K35)</f>
        <v>0</v>
      </c>
      <c r="L33" s="126">
        <f t="shared" si="13"/>
        <v>0</v>
      </c>
      <c r="M33" s="317" t="s">
        <v>23</v>
      </c>
      <c r="N33" s="48" t="s">
        <v>23</v>
      </c>
      <c r="O33" s="49" t="s">
        <v>23</v>
      </c>
      <c r="P33" s="336"/>
      <c r="R33" s="206"/>
      <c r="S33" s="206"/>
    </row>
    <row r="34" spans="1:19" hidden="1" x14ac:dyDescent="0.25">
      <c r="A34" s="33">
        <v>21381</v>
      </c>
      <c r="B34" s="52" t="s">
        <v>306</v>
      </c>
      <c r="C34" s="53">
        <f t="shared" si="10"/>
        <v>0</v>
      </c>
      <c r="D34" s="219" t="s">
        <v>23</v>
      </c>
      <c r="E34" s="54" t="s">
        <v>23</v>
      </c>
      <c r="F34" s="277" t="s">
        <v>23</v>
      </c>
      <c r="G34" s="219" t="s">
        <v>23</v>
      </c>
      <c r="H34" s="253" t="s">
        <v>23</v>
      </c>
      <c r="I34" s="56" t="s">
        <v>23</v>
      </c>
      <c r="J34" s="262"/>
      <c r="K34" s="55"/>
      <c r="L34" s="199">
        <f>J34+K34</f>
        <v>0</v>
      </c>
      <c r="M34" s="318" t="s">
        <v>23</v>
      </c>
      <c r="N34" s="54" t="s">
        <v>23</v>
      </c>
      <c r="O34" s="56" t="s">
        <v>23</v>
      </c>
      <c r="P34" s="337"/>
      <c r="R34" s="206"/>
      <c r="S34" s="206"/>
    </row>
    <row r="35" spans="1:19" ht="24" hidden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59" t="s">
        <v>23</v>
      </c>
      <c r="F35" s="278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200">
        <f>J35+K35</f>
        <v>0</v>
      </c>
      <c r="M35" s="319" t="s">
        <v>23</v>
      </c>
      <c r="N35" s="59" t="s">
        <v>23</v>
      </c>
      <c r="O35" s="61" t="s">
        <v>23</v>
      </c>
      <c r="P35" s="338"/>
      <c r="R35" s="206"/>
      <c r="S35" s="206"/>
    </row>
    <row r="36" spans="1:19" s="21" customFormat="1" ht="25.5" customHeight="1" x14ac:dyDescent="0.25">
      <c r="A36" s="51">
        <v>21390</v>
      </c>
      <c r="B36" s="45" t="s">
        <v>307</v>
      </c>
      <c r="C36" s="46">
        <f t="shared" si="10"/>
        <v>568</v>
      </c>
      <c r="D36" s="218" t="s">
        <v>23</v>
      </c>
      <c r="E36" s="491" t="s">
        <v>23</v>
      </c>
      <c r="F36" s="492" t="s">
        <v>23</v>
      </c>
      <c r="G36" s="218" t="s">
        <v>23</v>
      </c>
      <c r="H36" s="298" t="s">
        <v>23</v>
      </c>
      <c r="I36" s="492" t="s">
        <v>23</v>
      </c>
      <c r="J36" s="106">
        <f>SUM(J37:J40)</f>
        <v>568</v>
      </c>
      <c r="K36" s="523">
        <f t="shared" ref="K36:L36" si="14">SUM(K37:K40)</f>
        <v>0</v>
      </c>
      <c r="L36" s="490">
        <f t="shared" si="14"/>
        <v>568</v>
      </c>
      <c r="M36" s="317" t="s">
        <v>23</v>
      </c>
      <c r="N36" s="48" t="s">
        <v>23</v>
      </c>
      <c r="O36" s="49" t="s">
        <v>23</v>
      </c>
      <c r="P36" s="336"/>
      <c r="R36" s="206"/>
      <c r="S36" s="206"/>
    </row>
    <row r="37" spans="1:19" ht="24" hidden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54" t="s">
        <v>23</v>
      </c>
      <c r="F37" s="277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199">
        <f>J37+K37</f>
        <v>0</v>
      </c>
      <c r="M37" s="318" t="s">
        <v>23</v>
      </c>
      <c r="N37" s="54" t="s">
        <v>23</v>
      </c>
      <c r="O37" s="56" t="s">
        <v>23</v>
      </c>
      <c r="P37" s="337"/>
      <c r="R37" s="206"/>
      <c r="S37" s="206"/>
    </row>
    <row r="38" spans="1:19" x14ac:dyDescent="0.25">
      <c r="A38" s="38">
        <v>21393</v>
      </c>
      <c r="B38" s="57" t="s">
        <v>34</v>
      </c>
      <c r="C38" s="58">
        <f t="shared" si="10"/>
        <v>568</v>
      </c>
      <c r="D38" s="220" t="s">
        <v>23</v>
      </c>
      <c r="E38" s="495" t="s">
        <v>23</v>
      </c>
      <c r="F38" s="496" t="s">
        <v>23</v>
      </c>
      <c r="G38" s="220" t="s">
        <v>23</v>
      </c>
      <c r="H38" s="564" t="s">
        <v>23</v>
      </c>
      <c r="I38" s="496" t="s">
        <v>23</v>
      </c>
      <c r="J38" s="263">
        <v>568</v>
      </c>
      <c r="K38" s="528"/>
      <c r="L38" s="563">
        <f>J38+K38</f>
        <v>568</v>
      </c>
      <c r="M38" s="319" t="s">
        <v>23</v>
      </c>
      <c r="N38" s="59" t="s">
        <v>23</v>
      </c>
      <c r="O38" s="61" t="s">
        <v>23</v>
      </c>
      <c r="P38" s="338"/>
      <c r="R38" s="206"/>
      <c r="S38" s="206"/>
    </row>
    <row r="39" spans="1:19" hidden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59" t="s">
        <v>23</v>
      </c>
      <c r="F39" s="278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200">
        <f>J39+K39</f>
        <v>0</v>
      </c>
      <c r="M39" s="319" t="s">
        <v>23</v>
      </c>
      <c r="N39" s="59" t="s">
        <v>23</v>
      </c>
      <c r="O39" s="61" t="s">
        <v>23</v>
      </c>
      <c r="P39" s="338"/>
      <c r="R39" s="206"/>
      <c r="S39" s="206"/>
    </row>
    <row r="40" spans="1:19" ht="24" hidden="1" x14ac:dyDescent="0.25">
      <c r="A40" s="190">
        <v>21399</v>
      </c>
      <c r="B40" s="165" t="s">
        <v>36</v>
      </c>
      <c r="C40" s="166">
        <f t="shared" si="10"/>
        <v>0</v>
      </c>
      <c r="D40" s="222" t="s">
        <v>23</v>
      </c>
      <c r="E40" s="76" t="s">
        <v>23</v>
      </c>
      <c r="F40" s="279" t="s">
        <v>23</v>
      </c>
      <c r="G40" s="222" t="s">
        <v>23</v>
      </c>
      <c r="H40" s="256" t="s">
        <v>23</v>
      </c>
      <c r="I40" s="192" t="s">
        <v>23</v>
      </c>
      <c r="J40" s="292"/>
      <c r="K40" s="191"/>
      <c r="L40" s="360">
        <f>J40+K40</f>
        <v>0</v>
      </c>
      <c r="M40" s="321" t="s">
        <v>23</v>
      </c>
      <c r="N40" s="76" t="s">
        <v>23</v>
      </c>
      <c r="O40" s="192" t="s">
        <v>23</v>
      </c>
      <c r="P40" s="340"/>
      <c r="R40" s="206"/>
      <c r="S40" s="206"/>
    </row>
    <row r="41" spans="1:19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170">
        <f t="shared" ref="E41:F41" si="15">SUM(E42)</f>
        <v>0</v>
      </c>
      <c r="F41" s="280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299" t="s">
        <v>23</v>
      </c>
      <c r="M41" s="322" t="s">
        <v>23</v>
      </c>
      <c r="N41" s="80" t="s">
        <v>23</v>
      </c>
      <c r="O41" s="189" t="s">
        <v>23</v>
      </c>
      <c r="P41" s="341"/>
      <c r="R41" s="206"/>
      <c r="S41" s="206"/>
    </row>
    <row r="42" spans="1:19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195"/>
      <c r="F42" s="290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300" t="s">
        <v>23</v>
      </c>
      <c r="M42" s="321" t="s">
        <v>23</v>
      </c>
      <c r="N42" s="76" t="s">
        <v>23</v>
      </c>
      <c r="O42" s="192" t="s">
        <v>23</v>
      </c>
      <c r="P42" s="340"/>
      <c r="R42" s="206"/>
      <c r="S42" s="206"/>
    </row>
    <row r="43" spans="1:19" s="21" customFormat="1" ht="24" hidden="1" x14ac:dyDescent="0.25">
      <c r="A43" s="51">
        <v>21490</v>
      </c>
      <c r="B43" s="45" t="s">
        <v>38</v>
      </c>
      <c r="C43" s="68">
        <f>F43+I43+L43</f>
        <v>0</v>
      </c>
      <c r="D43" s="74">
        <f>D44</f>
        <v>0</v>
      </c>
      <c r="E43" s="75">
        <f t="shared" ref="E43:F43" si="16">E44</f>
        <v>0</v>
      </c>
      <c r="F43" s="281">
        <f t="shared" si="16"/>
        <v>0</v>
      </c>
      <c r="G43" s="74">
        <f t="shared" ref="G43:L43" si="17">G44</f>
        <v>0</v>
      </c>
      <c r="H43" s="204">
        <f t="shared" si="17"/>
        <v>0</v>
      </c>
      <c r="I43" s="293">
        <f t="shared" si="17"/>
        <v>0</v>
      </c>
      <c r="J43" s="204">
        <f t="shared" si="17"/>
        <v>0</v>
      </c>
      <c r="K43" s="75">
        <f t="shared" si="17"/>
        <v>0</v>
      </c>
      <c r="L43" s="203">
        <f t="shared" si="17"/>
        <v>0</v>
      </c>
      <c r="M43" s="317" t="s">
        <v>23</v>
      </c>
      <c r="N43" s="48" t="s">
        <v>23</v>
      </c>
      <c r="O43" s="49" t="s">
        <v>23</v>
      </c>
      <c r="P43" s="336"/>
      <c r="R43" s="206"/>
      <c r="S43" s="206"/>
    </row>
    <row r="44" spans="1:19" s="21" customFormat="1" ht="24" hidden="1" x14ac:dyDescent="0.25">
      <c r="A44" s="38">
        <v>21499</v>
      </c>
      <c r="B44" s="57" t="s">
        <v>39</v>
      </c>
      <c r="C44" s="208">
        <f>F44+I44+L44</f>
        <v>0</v>
      </c>
      <c r="D44" s="301"/>
      <c r="E44" s="70"/>
      <c r="F44" s="145">
        <f>D44+E44</f>
        <v>0</v>
      </c>
      <c r="G44" s="301"/>
      <c r="H44" s="302"/>
      <c r="I44" s="358">
        <f>G44+H44</f>
        <v>0</v>
      </c>
      <c r="J44" s="302"/>
      <c r="K44" s="70"/>
      <c r="L44" s="359">
        <f>J44+K44</f>
        <v>0</v>
      </c>
      <c r="M44" s="320" t="s">
        <v>23</v>
      </c>
      <c r="N44" s="65" t="s">
        <v>23</v>
      </c>
      <c r="O44" s="67" t="s">
        <v>23</v>
      </c>
      <c r="P44" s="339"/>
      <c r="R44" s="206"/>
      <c r="S44" s="206"/>
    </row>
    <row r="45" spans="1:19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8" t="s">
        <v>23</v>
      </c>
      <c r="F45" s="276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298" t="s">
        <v>23</v>
      </c>
      <c r="M45" s="68">
        <f>SUM(M46:M47)</f>
        <v>0</v>
      </c>
      <c r="N45" s="75">
        <f t="shared" ref="N45:O45" si="18">SUM(N46:N47)</f>
        <v>0</v>
      </c>
      <c r="O45" s="293">
        <f t="shared" si="18"/>
        <v>0</v>
      </c>
      <c r="P45" s="342"/>
      <c r="R45" s="206"/>
      <c r="S45" s="206"/>
    </row>
    <row r="46" spans="1:19" ht="24" hidden="1" x14ac:dyDescent="0.25">
      <c r="A46" s="77">
        <v>23410</v>
      </c>
      <c r="B46" s="78" t="s">
        <v>41</v>
      </c>
      <c r="C46" s="82">
        <f t="shared" ref="C46:C47" si="19">O46</f>
        <v>0</v>
      </c>
      <c r="D46" s="224" t="s">
        <v>23</v>
      </c>
      <c r="E46" s="80" t="s">
        <v>23</v>
      </c>
      <c r="F46" s="282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299" t="s">
        <v>23</v>
      </c>
      <c r="M46" s="323"/>
      <c r="N46" s="303"/>
      <c r="O46" s="171">
        <f>M46+N46</f>
        <v>0</v>
      </c>
      <c r="P46" s="81"/>
      <c r="R46" s="206"/>
      <c r="S46" s="206"/>
    </row>
    <row r="47" spans="1:19" ht="24" hidden="1" x14ac:dyDescent="0.25">
      <c r="A47" s="77">
        <v>23510</v>
      </c>
      <c r="B47" s="78" t="s">
        <v>42</v>
      </c>
      <c r="C47" s="82">
        <f t="shared" si="19"/>
        <v>0</v>
      </c>
      <c r="D47" s="224" t="s">
        <v>23</v>
      </c>
      <c r="E47" s="80" t="s">
        <v>23</v>
      </c>
      <c r="F47" s="282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299" t="s">
        <v>23</v>
      </c>
      <c r="M47" s="323"/>
      <c r="N47" s="303"/>
      <c r="O47" s="171">
        <f>M47+N47</f>
        <v>0</v>
      </c>
      <c r="P47" s="81"/>
      <c r="R47" s="206"/>
      <c r="S47" s="206"/>
    </row>
    <row r="48" spans="1:19" x14ac:dyDescent="0.25">
      <c r="A48" s="83"/>
      <c r="B48" s="78"/>
      <c r="C48" s="84"/>
      <c r="D48" s="361"/>
      <c r="E48" s="512"/>
      <c r="F48" s="511"/>
      <c r="G48" s="361"/>
      <c r="H48" s="556"/>
      <c r="I48" s="563"/>
      <c r="J48" s="366"/>
      <c r="K48" s="558"/>
      <c r="L48" s="503"/>
      <c r="M48" s="323"/>
      <c r="N48" s="303"/>
      <c r="O48" s="171"/>
      <c r="P48" s="81"/>
      <c r="R48" s="206"/>
      <c r="S48" s="206"/>
    </row>
    <row r="49" spans="1:19" s="21" customFormat="1" x14ac:dyDescent="0.25">
      <c r="A49" s="85"/>
      <c r="B49" s="86" t="s">
        <v>43</v>
      </c>
      <c r="C49" s="87"/>
      <c r="D49" s="362"/>
      <c r="E49" s="513"/>
      <c r="F49" s="514"/>
      <c r="G49" s="362"/>
      <c r="H49" s="557"/>
      <c r="I49" s="514"/>
      <c r="J49" s="365"/>
      <c r="K49" s="513"/>
      <c r="L49" s="514"/>
      <c r="M49" s="368"/>
      <c r="N49" s="363"/>
      <c r="O49" s="172"/>
      <c r="P49" s="343"/>
      <c r="R49" s="206"/>
      <c r="S49" s="206"/>
    </row>
    <row r="50" spans="1:19" s="21" customFormat="1" ht="12.75" thickBot="1" x14ac:dyDescent="0.3">
      <c r="A50" s="88"/>
      <c r="B50" s="22" t="s">
        <v>44</v>
      </c>
      <c r="C50" s="89">
        <f t="shared" si="4"/>
        <v>28364</v>
      </c>
      <c r="D50" s="225">
        <f>SUM(D51,D283)</f>
        <v>27796</v>
      </c>
      <c r="E50" s="515">
        <f t="shared" ref="E50:F50" si="20">SUM(E51,E283)</f>
        <v>0</v>
      </c>
      <c r="F50" s="516">
        <f t="shared" si="20"/>
        <v>27796</v>
      </c>
      <c r="G50" s="225">
        <f>SUM(G51,G283)</f>
        <v>0</v>
      </c>
      <c r="H50" s="181">
        <f t="shared" ref="H50:I50" si="21">SUM(H51,H283)</f>
        <v>0</v>
      </c>
      <c r="I50" s="516">
        <f t="shared" si="21"/>
        <v>0</v>
      </c>
      <c r="J50" s="258">
        <f>SUM(J51,J283)</f>
        <v>568</v>
      </c>
      <c r="K50" s="515">
        <f t="shared" ref="K50:L50" si="22">SUM(K51,K283)</f>
        <v>0</v>
      </c>
      <c r="L50" s="516">
        <f t="shared" si="22"/>
        <v>568</v>
      </c>
      <c r="M50" s="89">
        <f>SUM(M51,M283)</f>
        <v>0</v>
      </c>
      <c r="N50" s="90">
        <f t="shared" ref="N50:O50" si="23">SUM(N51,N283)</f>
        <v>0</v>
      </c>
      <c r="O50" s="91">
        <f t="shared" si="23"/>
        <v>0</v>
      </c>
      <c r="P50" s="344"/>
      <c r="R50" s="206"/>
      <c r="S50" s="206"/>
    </row>
    <row r="51" spans="1:19" s="21" customFormat="1" ht="36.75" thickTop="1" x14ac:dyDescent="0.25">
      <c r="A51" s="92"/>
      <c r="B51" s="93" t="s">
        <v>45</v>
      </c>
      <c r="C51" s="94">
        <f t="shared" si="4"/>
        <v>28364</v>
      </c>
      <c r="D51" s="226">
        <f>SUM(D52,D194)</f>
        <v>27796</v>
      </c>
      <c r="E51" s="517">
        <f t="shared" ref="E51:F51" si="24">SUM(E52,E194)</f>
        <v>0</v>
      </c>
      <c r="F51" s="518">
        <f t="shared" si="24"/>
        <v>27796</v>
      </c>
      <c r="G51" s="226">
        <f>SUM(G52,G194)</f>
        <v>0</v>
      </c>
      <c r="H51" s="205">
        <f t="shared" ref="H51:I51" si="25">SUM(H52,H194)</f>
        <v>0</v>
      </c>
      <c r="I51" s="518">
        <f t="shared" si="25"/>
        <v>0</v>
      </c>
      <c r="J51" s="259">
        <f>SUM(J52,J194)</f>
        <v>568</v>
      </c>
      <c r="K51" s="517">
        <f t="shared" ref="K51:L51" si="26">SUM(K52,K194)</f>
        <v>0</v>
      </c>
      <c r="L51" s="518">
        <f t="shared" si="26"/>
        <v>568</v>
      </c>
      <c r="M51" s="94">
        <f>SUM(M52,M194)</f>
        <v>0</v>
      </c>
      <c r="N51" s="95">
        <f t="shared" ref="N51:O51" si="27">SUM(N52,N194)</f>
        <v>0</v>
      </c>
      <c r="O51" s="96">
        <f t="shared" si="27"/>
        <v>0</v>
      </c>
      <c r="P51" s="345"/>
      <c r="R51" s="206"/>
      <c r="S51" s="206"/>
    </row>
    <row r="52" spans="1:19" s="21" customFormat="1" ht="24" x14ac:dyDescent="0.25">
      <c r="A52" s="97"/>
      <c r="B52" s="16" t="s">
        <v>46</v>
      </c>
      <c r="C52" s="98">
        <f t="shared" si="4"/>
        <v>25114</v>
      </c>
      <c r="D52" s="227">
        <f>SUM(D53,D75,D173,D187)</f>
        <v>24546</v>
      </c>
      <c r="E52" s="519">
        <f t="shared" ref="E52:F52" si="28">SUM(E53,E75,E173,E187)</f>
        <v>0</v>
      </c>
      <c r="F52" s="520">
        <f t="shared" si="28"/>
        <v>24546</v>
      </c>
      <c r="G52" s="227">
        <f>SUM(G53,G75,G173,G187)</f>
        <v>0</v>
      </c>
      <c r="H52" s="206">
        <f t="shared" ref="H52:I52" si="29">SUM(H53,H75,H173,H187)</f>
        <v>0</v>
      </c>
      <c r="I52" s="520">
        <f t="shared" si="29"/>
        <v>0</v>
      </c>
      <c r="J52" s="260">
        <f>SUM(J53,J75,J173,J187)</f>
        <v>568</v>
      </c>
      <c r="K52" s="519">
        <f t="shared" ref="K52:L52" si="30">SUM(K53,K75,K173,K187)</f>
        <v>0</v>
      </c>
      <c r="L52" s="520">
        <f t="shared" si="30"/>
        <v>568</v>
      </c>
      <c r="M52" s="98">
        <f>SUM(M53,M75,M173,M187)</f>
        <v>0</v>
      </c>
      <c r="N52" s="99">
        <f t="shared" ref="N52:O52" si="31">SUM(N53,N75,N173,N187)</f>
        <v>0</v>
      </c>
      <c r="O52" s="100">
        <f t="shared" si="31"/>
        <v>0</v>
      </c>
      <c r="P52" s="346"/>
      <c r="R52" s="206"/>
      <c r="S52" s="206"/>
    </row>
    <row r="53" spans="1:19" s="21" customFormat="1" x14ac:dyDescent="0.25">
      <c r="A53" s="101">
        <v>1000</v>
      </c>
      <c r="B53" s="101" t="s">
        <v>47</v>
      </c>
      <c r="C53" s="102">
        <f t="shared" si="4"/>
        <v>9183</v>
      </c>
      <c r="D53" s="228">
        <f>SUM(D54,D67)</f>
        <v>8759</v>
      </c>
      <c r="E53" s="521">
        <f t="shared" ref="E53:F53" si="32">SUM(E54,E67)</f>
        <v>0</v>
      </c>
      <c r="F53" s="522">
        <f t="shared" si="32"/>
        <v>8759</v>
      </c>
      <c r="G53" s="228">
        <f>SUM(G54,G67)</f>
        <v>0</v>
      </c>
      <c r="H53" s="138">
        <f t="shared" ref="H53:I53" si="33">SUM(H54,H67)</f>
        <v>0</v>
      </c>
      <c r="I53" s="522">
        <f t="shared" si="33"/>
        <v>0</v>
      </c>
      <c r="J53" s="261">
        <f>SUM(J54,J67)</f>
        <v>424</v>
      </c>
      <c r="K53" s="521">
        <f t="shared" ref="K53:L53" si="34">SUM(K54,K67)</f>
        <v>0</v>
      </c>
      <c r="L53" s="522">
        <f t="shared" si="34"/>
        <v>424</v>
      </c>
      <c r="M53" s="102">
        <f>SUM(M54,M67)</f>
        <v>0</v>
      </c>
      <c r="N53" s="103">
        <f t="shared" ref="N53:O53" si="35">SUM(N54,N67)</f>
        <v>0</v>
      </c>
      <c r="O53" s="104">
        <f t="shared" si="35"/>
        <v>0</v>
      </c>
      <c r="P53" s="347"/>
      <c r="R53" s="206"/>
      <c r="S53" s="206"/>
    </row>
    <row r="54" spans="1:19" x14ac:dyDescent="0.25">
      <c r="A54" s="45">
        <v>1100</v>
      </c>
      <c r="B54" s="105" t="s">
        <v>48</v>
      </c>
      <c r="C54" s="46">
        <f t="shared" si="4"/>
        <v>8737</v>
      </c>
      <c r="D54" s="229">
        <f>SUM(D55,D58,D66)</f>
        <v>8333</v>
      </c>
      <c r="E54" s="523">
        <f t="shared" ref="E54:F54" si="36">SUM(E55,E58,E66)</f>
        <v>0</v>
      </c>
      <c r="F54" s="490">
        <f t="shared" si="36"/>
        <v>8333</v>
      </c>
      <c r="G54" s="229">
        <f>SUM(G55,G58,G66)</f>
        <v>0</v>
      </c>
      <c r="H54" s="126">
        <f t="shared" ref="H54:I54" si="37">SUM(H55,H58,H66)</f>
        <v>0</v>
      </c>
      <c r="I54" s="490">
        <f t="shared" si="37"/>
        <v>0</v>
      </c>
      <c r="J54" s="106">
        <f>SUM(J55,J58,J66)</f>
        <v>404</v>
      </c>
      <c r="K54" s="523">
        <f t="shared" ref="K54:L54" si="38">SUM(K55,K58,K66)</f>
        <v>0</v>
      </c>
      <c r="L54" s="490">
        <f t="shared" si="38"/>
        <v>404</v>
      </c>
      <c r="M54" s="130">
        <f>SUM(M55,M58,M66)</f>
        <v>0</v>
      </c>
      <c r="N54" s="131">
        <f t="shared" ref="N54:O54" si="39">SUM(N55,N58,N66)</f>
        <v>0</v>
      </c>
      <c r="O54" s="294">
        <f t="shared" si="39"/>
        <v>0</v>
      </c>
      <c r="P54" s="348"/>
      <c r="R54" s="206"/>
      <c r="S54" s="206"/>
    </row>
    <row r="55" spans="1:19" hidden="1" x14ac:dyDescent="0.25">
      <c r="A55" s="107">
        <v>1110</v>
      </c>
      <c r="B55" s="78" t="s">
        <v>49</v>
      </c>
      <c r="C55" s="84">
        <f t="shared" si="4"/>
        <v>0</v>
      </c>
      <c r="D55" s="132">
        <f>SUM(D56:D57)</f>
        <v>0</v>
      </c>
      <c r="E55" s="108">
        <f t="shared" ref="E55:F55" si="40">SUM(E56:E57)</f>
        <v>0</v>
      </c>
      <c r="F55" s="286">
        <f t="shared" si="40"/>
        <v>0</v>
      </c>
      <c r="G55" s="132">
        <f>SUM(G56:G57)</f>
        <v>0</v>
      </c>
      <c r="H55" s="207">
        <f t="shared" ref="H55:I55" si="41">SUM(H56:H57)</f>
        <v>0</v>
      </c>
      <c r="I55" s="109">
        <f t="shared" si="41"/>
        <v>0</v>
      </c>
      <c r="J55" s="207">
        <f>SUM(J56:J57)</f>
        <v>0</v>
      </c>
      <c r="K55" s="108">
        <f t="shared" ref="K55:L55" si="42">SUM(K56:K57)</f>
        <v>0</v>
      </c>
      <c r="L55" s="137">
        <f t="shared" si="42"/>
        <v>0</v>
      </c>
      <c r="M55" s="84">
        <f>SUM(M56:M57)</f>
        <v>0</v>
      </c>
      <c r="N55" s="108">
        <f t="shared" ref="N55:O55" si="43">SUM(N56:N57)</f>
        <v>0</v>
      </c>
      <c r="O55" s="109">
        <f t="shared" si="43"/>
        <v>0</v>
      </c>
      <c r="P55" s="116"/>
      <c r="R55" s="206"/>
      <c r="S55" s="206"/>
    </row>
    <row r="56" spans="1:19" hidden="1" x14ac:dyDescent="0.25">
      <c r="A56" s="33">
        <v>1111</v>
      </c>
      <c r="B56" s="52" t="s">
        <v>50</v>
      </c>
      <c r="C56" s="53">
        <f t="shared" si="4"/>
        <v>0</v>
      </c>
      <c r="D56" s="230"/>
      <c r="E56" s="55"/>
      <c r="F56" s="287">
        <f t="shared" ref="F56:F57" si="44">D56+E56</f>
        <v>0</v>
      </c>
      <c r="G56" s="230"/>
      <c r="H56" s="262"/>
      <c r="I56" s="120">
        <f t="shared" ref="I56:I57" si="45">G56+H56</f>
        <v>0</v>
      </c>
      <c r="J56" s="262"/>
      <c r="K56" s="55"/>
      <c r="L56" s="140">
        <f t="shared" ref="L56:L57" si="46">J56+K56</f>
        <v>0</v>
      </c>
      <c r="M56" s="324"/>
      <c r="N56" s="55"/>
      <c r="O56" s="120">
        <f>M56+N56</f>
        <v>0</v>
      </c>
      <c r="P56" s="110"/>
      <c r="R56" s="206"/>
      <c r="S56" s="206"/>
    </row>
    <row r="57" spans="1:19" ht="24" hidden="1" customHeight="1" x14ac:dyDescent="0.25">
      <c r="A57" s="38">
        <v>1119</v>
      </c>
      <c r="B57" s="57" t="s">
        <v>51</v>
      </c>
      <c r="C57" s="58">
        <f t="shared" si="4"/>
        <v>0</v>
      </c>
      <c r="D57" s="231"/>
      <c r="E57" s="60"/>
      <c r="F57" s="147">
        <f t="shared" si="44"/>
        <v>0</v>
      </c>
      <c r="G57" s="231"/>
      <c r="H57" s="263"/>
      <c r="I57" s="114">
        <f t="shared" si="45"/>
        <v>0</v>
      </c>
      <c r="J57" s="263"/>
      <c r="K57" s="60"/>
      <c r="L57" s="136">
        <f t="shared" si="46"/>
        <v>0</v>
      </c>
      <c r="M57" s="325"/>
      <c r="N57" s="60"/>
      <c r="O57" s="114">
        <f>M57+N57</f>
        <v>0</v>
      </c>
      <c r="P57" s="111"/>
      <c r="R57" s="206"/>
      <c r="S57" s="206"/>
    </row>
    <row r="58" spans="1:19" hidden="1" x14ac:dyDescent="0.25">
      <c r="A58" s="112">
        <v>1140</v>
      </c>
      <c r="B58" s="57" t="s">
        <v>295</v>
      </c>
      <c r="C58" s="58">
        <f t="shared" si="4"/>
        <v>0</v>
      </c>
      <c r="D58" s="232">
        <f>SUM(D59:D65)</f>
        <v>0</v>
      </c>
      <c r="E58" s="113">
        <f t="shared" ref="E58:F58" si="47">SUM(E59:E65)</f>
        <v>0</v>
      </c>
      <c r="F58" s="147">
        <f t="shared" si="47"/>
        <v>0</v>
      </c>
      <c r="G58" s="232">
        <f>SUM(G59:G65)</f>
        <v>0</v>
      </c>
      <c r="H58" s="121">
        <f t="shared" ref="H58:I58" si="48">SUM(H59:H65)</f>
        <v>0</v>
      </c>
      <c r="I58" s="114">
        <f t="shared" si="48"/>
        <v>0</v>
      </c>
      <c r="J58" s="121">
        <f>SUM(J59:J65)</f>
        <v>0</v>
      </c>
      <c r="K58" s="113">
        <f t="shared" ref="K58:L58" si="49">SUM(K59:K65)</f>
        <v>0</v>
      </c>
      <c r="L58" s="136">
        <f t="shared" si="49"/>
        <v>0</v>
      </c>
      <c r="M58" s="58">
        <f>SUM(M59:M65)</f>
        <v>0</v>
      </c>
      <c r="N58" s="113">
        <f t="shared" ref="N58:O58" si="50">SUM(N59:N65)</f>
        <v>0</v>
      </c>
      <c r="O58" s="114">
        <f t="shared" si="50"/>
        <v>0</v>
      </c>
      <c r="P58" s="111"/>
      <c r="R58" s="206"/>
      <c r="S58" s="206"/>
    </row>
    <row r="59" spans="1:19" hidden="1" x14ac:dyDescent="0.25">
      <c r="A59" s="38">
        <v>1141</v>
      </c>
      <c r="B59" s="57" t="s">
        <v>52</v>
      </c>
      <c r="C59" s="58">
        <f t="shared" si="4"/>
        <v>0</v>
      </c>
      <c r="D59" s="231"/>
      <c r="E59" s="60"/>
      <c r="F59" s="147">
        <f t="shared" ref="F59:F66" si="51">D59+E59</f>
        <v>0</v>
      </c>
      <c r="G59" s="231"/>
      <c r="H59" s="263"/>
      <c r="I59" s="114">
        <f t="shared" ref="I59:I66" si="52">G59+H59</f>
        <v>0</v>
      </c>
      <c r="J59" s="263"/>
      <c r="K59" s="60"/>
      <c r="L59" s="136">
        <f t="shared" ref="L59:L66" si="53">J59+K59</f>
        <v>0</v>
      </c>
      <c r="M59" s="325"/>
      <c r="N59" s="60"/>
      <c r="O59" s="114">
        <f t="shared" ref="O59:O66" si="54">M59+N59</f>
        <v>0</v>
      </c>
      <c r="P59" s="111"/>
      <c r="R59" s="206"/>
      <c r="S59" s="206"/>
    </row>
    <row r="60" spans="1:19" ht="24.75" hidden="1" customHeight="1" x14ac:dyDescent="0.25">
      <c r="A60" s="38">
        <v>1142</v>
      </c>
      <c r="B60" s="57" t="s">
        <v>53</v>
      </c>
      <c r="C60" s="58">
        <f t="shared" si="4"/>
        <v>0</v>
      </c>
      <c r="D60" s="231"/>
      <c r="E60" s="60"/>
      <c r="F60" s="147">
        <f t="shared" si="51"/>
        <v>0</v>
      </c>
      <c r="G60" s="231"/>
      <c r="H60" s="263"/>
      <c r="I60" s="114">
        <f t="shared" si="52"/>
        <v>0</v>
      </c>
      <c r="J60" s="263"/>
      <c r="K60" s="60"/>
      <c r="L60" s="136">
        <f>J60+K60</f>
        <v>0</v>
      </c>
      <c r="M60" s="325"/>
      <c r="N60" s="60"/>
      <c r="O60" s="114">
        <f t="shared" si="54"/>
        <v>0</v>
      </c>
      <c r="P60" s="111"/>
      <c r="R60" s="206"/>
      <c r="S60" s="206"/>
    </row>
    <row r="61" spans="1:19" ht="24" hidden="1" x14ac:dyDescent="0.25">
      <c r="A61" s="38">
        <v>1145</v>
      </c>
      <c r="B61" s="57" t="s">
        <v>54</v>
      </c>
      <c r="C61" s="58">
        <f t="shared" si="4"/>
        <v>0</v>
      </c>
      <c r="D61" s="231"/>
      <c r="E61" s="60"/>
      <c r="F61" s="147">
        <f t="shared" si="51"/>
        <v>0</v>
      </c>
      <c r="G61" s="231"/>
      <c r="H61" s="263"/>
      <c r="I61" s="114">
        <f t="shared" si="52"/>
        <v>0</v>
      </c>
      <c r="J61" s="263"/>
      <c r="K61" s="60"/>
      <c r="L61" s="136">
        <f t="shared" si="53"/>
        <v>0</v>
      </c>
      <c r="M61" s="325"/>
      <c r="N61" s="60"/>
      <c r="O61" s="114">
        <f>M61+N61</f>
        <v>0</v>
      </c>
      <c r="P61" s="111"/>
      <c r="R61" s="206"/>
      <c r="S61" s="206"/>
    </row>
    <row r="62" spans="1:19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/>
      <c r="E62" s="60"/>
      <c r="F62" s="147">
        <f t="shared" si="51"/>
        <v>0</v>
      </c>
      <c r="G62" s="231"/>
      <c r="H62" s="263"/>
      <c r="I62" s="114">
        <f t="shared" si="52"/>
        <v>0</v>
      </c>
      <c r="J62" s="263"/>
      <c r="K62" s="60"/>
      <c r="L62" s="136">
        <f t="shared" si="53"/>
        <v>0</v>
      </c>
      <c r="M62" s="325"/>
      <c r="N62" s="60"/>
      <c r="O62" s="114">
        <f t="shared" si="54"/>
        <v>0</v>
      </c>
      <c r="P62" s="111"/>
      <c r="R62" s="206"/>
      <c r="S62" s="206"/>
    </row>
    <row r="63" spans="1:19" hidden="1" x14ac:dyDescent="0.25">
      <c r="A63" s="38">
        <v>1147</v>
      </c>
      <c r="B63" s="57" t="s">
        <v>56</v>
      </c>
      <c r="C63" s="58">
        <f t="shared" si="4"/>
        <v>0</v>
      </c>
      <c r="D63" s="231"/>
      <c r="E63" s="60"/>
      <c r="F63" s="147">
        <f t="shared" si="51"/>
        <v>0</v>
      </c>
      <c r="G63" s="231"/>
      <c r="H63" s="263"/>
      <c r="I63" s="114">
        <f t="shared" si="52"/>
        <v>0</v>
      </c>
      <c r="J63" s="263"/>
      <c r="K63" s="60"/>
      <c r="L63" s="136">
        <f t="shared" si="53"/>
        <v>0</v>
      </c>
      <c r="M63" s="325"/>
      <c r="N63" s="60"/>
      <c r="O63" s="114">
        <f t="shared" si="54"/>
        <v>0</v>
      </c>
      <c r="P63" s="111"/>
      <c r="R63" s="206"/>
      <c r="S63" s="206"/>
    </row>
    <row r="64" spans="1:19" hidden="1" x14ac:dyDescent="0.25">
      <c r="A64" s="38">
        <v>1148</v>
      </c>
      <c r="B64" s="57" t="s">
        <v>57</v>
      </c>
      <c r="C64" s="58">
        <f t="shared" si="4"/>
        <v>0</v>
      </c>
      <c r="D64" s="231"/>
      <c r="E64" s="60"/>
      <c r="F64" s="147">
        <f t="shared" si="51"/>
        <v>0</v>
      </c>
      <c r="G64" s="231"/>
      <c r="H64" s="263"/>
      <c r="I64" s="114">
        <f t="shared" si="52"/>
        <v>0</v>
      </c>
      <c r="J64" s="263"/>
      <c r="K64" s="60"/>
      <c r="L64" s="136">
        <f t="shared" si="53"/>
        <v>0</v>
      </c>
      <c r="M64" s="325"/>
      <c r="N64" s="60"/>
      <c r="O64" s="114">
        <f t="shared" si="54"/>
        <v>0</v>
      </c>
      <c r="P64" s="111"/>
      <c r="R64" s="206"/>
      <c r="S64" s="206"/>
    </row>
    <row r="65" spans="1:19" ht="24" hidden="1" customHeight="1" x14ac:dyDescent="0.25">
      <c r="A65" s="38">
        <v>1149</v>
      </c>
      <c r="B65" s="57" t="s">
        <v>58</v>
      </c>
      <c r="C65" s="58">
        <f>F65+I65+L65+O65</f>
        <v>0</v>
      </c>
      <c r="D65" s="231"/>
      <c r="E65" s="60"/>
      <c r="F65" s="147">
        <f t="shared" si="51"/>
        <v>0</v>
      </c>
      <c r="G65" s="231"/>
      <c r="H65" s="263"/>
      <c r="I65" s="114">
        <f t="shared" si="52"/>
        <v>0</v>
      </c>
      <c r="J65" s="263"/>
      <c r="K65" s="60"/>
      <c r="L65" s="136">
        <f t="shared" si="53"/>
        <v>0</v>
      </c>
      <c r="M65" s="325"/>
      <c r="N65" s="60"/>
      <c r="O65" s="114">
        <f t="shared" si="54"/>
        <v>0</v>
      </c>
      <c r="P65" s="111"/>
      <c r="R65" s="206"/>
      <c r="S65" s="206"/>
    </row>
    <row r="66" spans="1:19" ht="36" x14ac:dyDescent="0.25">
      <c r="A66" s="107">
        <v>1150</v>
      </c>
      <c r="B66" s="78" t="s">
        <v>59</v>
      </c>
      <c r="C66" s="84">
        <f>F66+I66+L66+O66</f>
        <v>8737</v>
      </c>
      <c r="D66" s="233">
        <v>8333</v>
      </c>
      <c r="E66" s="530"/>
      <c r="F66" s="525">
        <f t="shared" si="51"/>
        <v>8333</v>
      </c>
      <c r="G66" s="233"/>
      <c r="H66" s="559"/>
      <c r="I66" s="525">
        <f t="shared" si="52"/>
        <v>0</v>
      </c>
      <c r="J66" s="264">
        <v>404</v>
      </c>
      <c r="K66" s="530"/>
      <c r="L66" s="525">
        <f t="shared" si="53"/>
        <v>404</v>
      </c>
      <c r="M66" s="326"/>
      <c r="N66" s="115"/>
      <c r="O66" s="109">
        <f t="shared" si="54"/>
        <v>0</v>
      </c>
      <c r="P66" s="370"/>
      <c r="R66" s="206"/>
      <c r="S66" s="206"/>
    </row>
    <row r="67" spans="1:19" ht="24" x14ac:dyDescent="0.25">
      <c r="A67" s="45">
        <v>1200</v>
      </c>
      <c r="B67" s="105" t="s">
        <v>296</v>
      </c>
      <c r="C67" s="46">
        <f t="shared" si="4"/>
        <v>446</v>
      </c>
      <c r="D67" s="229">
        <f>SUM(D68:D69)</f>
        <v>426</v>
      </c>
      <c r="E67" s="523">
        <f t="shared" ref="E67:F67" si="55">SUM(E68:E69)</f>
        <v>0</v>
      </c>
      <c r="F67" s="490">
        <f t="shared" si="55"/>
        <v>426</v>
      </c>
      <c r="G67" s="229">
        <f>SUM(G68:G69)</f>
        <v>0</v>
      </c>
      <c r="H67" s="126">
        <f t="shared" ref="H67:I67" si="56">SUM(H68:H69)</f>
        <v>0</v>
      </c>
      <c r="I67" s="490">
        <f t="shared" si="56"/>
        <v>0</v>
      </c>
      <c r="J67" s="106">
        <f>SUM(J68:J69)</f>
        <v>20</v>
      </c>
      <c r="K67" s="523">
        <f t="shared" ref="K67:L67" si="57">SUM(K68:K69)</f>
        <v>0</v>
      </c>
      <c r="L67" s="490">
        <f t="shared" si="57"/>
        <v>20</v>
      </c>
      <c r="M67" s="46">
        <f>SUM(M68:M69)</f>
        <v>0</v>
      </c>
      <c r="N67" s="50">
        <f t="shared" ref="N67:O67" si="58">SUM(N68:N69)</f>
        <v>0</v>
      </c>
      <c r="O67" s="117">
        <f t="shared" si="58"/>
        <v>0</v>
      </c>
      <c r="P67" s="370"/>
      <c r="R67" s="206"/>
      <c r="S67" s="206"/>
    </row>
    <row r="68" spans="1:19" ht="24" x14ac:dyDescent="0.25">
      <c r="A68" s="118">
        <v>1210</v>
      </c>
      <c r="B68" s="52" t="s">
        <v>60</v>
      </c>
      <c r="C68" s="53">
        <f t="shared" si="4"/>
        <v>446</v>
      </c>
      <c r="D68" s="230">
        <v>426</v>
      </c>
      <c r="E68" s="526"/>
      <c r="F68" s="527">
        <f>D68+E68</f>
        <v>426</v>
      </c>
      <c r="G68" s="230"/>
      <c r="H68" s="560"/>
      <c r="I68" s="527">
        <f>G68+H68</f>
        <v>0</v>
      </c>
      <c r="J68" s="262">
        <v>20</v>
      </c>
      <c r="K68" s="526"/>
      <c r="L68" s="527">
        <f>J68+K68</f>
        <v>20</v>
      </c>
      <c r="M68" s="324"/>
      <c r="N68" s="55"/>
      <c r="O68" s="120">
        <f>M68+N68</f>
        <v>0</v>
      </c>
      <c r="P68" s="370"/>
      <c r="R68" s="206"/>
      <c r="S68" s="206"/>
    </row>
    <row r="69" spans="1:19" ht="24" hidden="1" x14ac:dyDescent="0.25">
      <c r="A69" s="112">
        <v>1220</v>
      </c>
      <c r="B69" s="57" t="s">
        <v>61</v>
      </c>
      <c r="C69" s="58">
        <f t="shared" si="4"/>
        <v>0</v>
      </c>
      <c r="D69" s="232">
        <f>SUM(D70:D74)</f>
        <v>0</v>
      </c>
      <c r="E69" s="113">
        <f t="shared" ref="E69:F69" si="59">SUM(E70:E74)</f>
        <v>0</v>
      </c>
      <c r="F69" s="147">
        <f t="shared" si="59"/>
        <v>0</v>
      </c>
      <c r="G69" s="232">
        <f>SUM(G70:G74)</f>
        <v>0</v>
      </c>
      <c r="H69" s="121">
        <f t="shared" ref="H69:I69" si="60">SUM(H70:H74)</f>
        <v>0</v>
      </c>
      <c r="I69" s="114">
        <f t="shared" si="60"/>
        <v>0</v>
      </c>
      <c r="J69" s="121">
        <f>SUM(J70:J74)</f>
        <v>0</v>
      </c>
      <c r="K69" s="113">
        <f t="shared" ref="K69:L69" si="61">SUM(K70:K74)</f>
        <v>0</v>
      </c>
      <c r="L69" s="136">
        <f t="shared" si="61"/>
        <v>0</v>
      </c>
      <c r="M69" s="58">
        <f>SUM(M70:M74)</f>
        <v>0</v>
      </c>
      <c r="N69" s="113">
        <f t="shared" ref="N69:O69" si="62">SUM(N70:N74)</f>
        <v>0</v>
      </c>
      <c r="O69" s="114">
        <f t="shared" si="62"/>
        <v>0</v>
      </c>
      <c r="P69" s="111"/>
      <c r="R69" s="206"/>
      <c r="S69" s="206"/>
    </row>
    <row r="70" spans="1:19" ht="48" hidden="1" x14ac:dyDescent="0.25">
      <c r="A70" s="38">
        <v>1221</v>
      </c>
      <c r="B70" s="57" t="s">
        <v>297</v>
      </c>
      <c r="C70" s="58">
        <f t="shared" si="4"/>
        <v>0</v>
      </c>
      <c r="D70" s="231"/>
      <c r="E70" s="60"/>
      <c r="F70" s="147">
        <f t="shared" ref="F70:F74" si="63">D70+E70</f>
        <v>0</v>
      </c>
      <c r="G70" s="231"/>
      <c r="H70" s="263"/>
      <c r="I70" s="114">
        <f t="shared" ref="I70:I74" si="64">G70+H70</f>
        <v>0</v>
      </c>
      <c r="J70" s="263"/>
      <c r="K70" s="60"/>
      <c r="L70" s="136">
        <f t="shared" ref="L70:L74" si="65">J70+K70</f>
        <v>0</v>
      </c>
      <c r="M70" s="325"/>
      <c r="N70" s="60"/>
      <c r="O70" s="114">
        <f t="shared" ref="O70:O74" si="66">M70+N70</f>
        <v>0</v>
      </c>
      <c r="P70" s="111"/>
      <c r="R70" s="206"/>
      <c r="S70" s="206"/>
    </row>
    <row r="71" spans="1:19" hidden="1" x14ac:dyDescent="0.25">
      <c r="A71" s="38">
        <v>1223</v>
      </c>
      <c r="B71" s="57" t="s">
        <v>62</v>
      </c>
      <c r="C71" s="58">
        <f t="shared" si="4"/>
        <v>0</v>
      </c>
      <c r="D71" s="231"/>
      <c r="E71" s="60"/>
      <c r="F71" s="147">
        <f t="shared" si="63"/>
        <v>0</v>
      </c>
      <c r="G71" s="231"/>
      <c r="H71" s="263"/>
      <c r="I71" s="114">
        <f t="shared" si="64"/>
        <v>0</v>
      </c>
      <c r="J71" s="263"/>
      <c r="K71" s="60"/>
      <c r="L71" s="136">
        <f t="shared" si="65"/>
        <v>0</v>
      </c>
      <c r="M71" s="325"/>
      <c r="N71" s="60"/>
      <c r="O71" s="114">
        <f t="shared" si="66"/>
        <v>0</v>
      </c>
      <c r="P71" s="111"/>
      <c r="R71" s="206"/>
      <c r="S71" s="206"/>
    </row>
    <row r="72" spans="1:19" hidden="1" x14ac:dyDescent="0.25">
      <c r="A72" s="38">
        <v>1225</v>
      </c>
      <c r="B72" s="57" t="s">
        <v>63</v>
      </c>
      <c r="C72" s="58">
        <f t="shared" si="4"/>
        <v>0</v>
      </c>
      <c r="D72" s="231"/>
      <c r="E72" s="60"/>
      <c r="F72" s="147">
        <f t="shared" si="63"/>
        <v>0</v>
      </c>
      <c r="G72" s="231"/>
      <c r="H72" s="263"/>
      <c r="I72" s="114">
        <f t="shared" si="64"/>
        <v>0</v>
      </c>
      <c r="J72" s="263"/>
      <c r="K72" s="60"/>
      <c r="L72" s="136">
        <f t="shared" si="65"/>
        <v>0</v>
      </c>
      <c r="M72" s="325"/>
      <c r="N72" s="60"/>
      <c r="O72" s="114">
        <f t="shared" si="66"/>
        <v>0</v>
      </c>
      <c r="P72" s="111"/>
      <c r="R72" s="206"/>
      <c r="S72" s="206"/>
    </row>
    <row r="73" spans="1:19" ht="36" hidden="1" x14ac:dyDescent="0.25">
      <c r="A73" s="38">
        <v>1227</v>
      </c>
      <c r="B73" s="57" t="s">
        <v>64</v>
      </c>
      <c r="C73" s="58">
        <f t="shared" si="4"/>
        <v>0</v>
      </c>
      <c r="D73" s="231"/>
      <c r="E73" s="60"/>
      <c r="F73" s="147">
        <f t="shared" si="63"/>
        <v>0</v>
      </c>
      <c r="G73" s="231"/>
      <c r="H73" s="263"/>
      <c r="I73" s="114">
        <f t="shared" si="64"/>
        <v>0</v>
      </c>
      <c r="J73" s="263"/>
      <c r="K73" s="60"/>
      <c r="L73" s="136">
        <f t="shared" si="65"/>
        <v>0</v>
      </c>
      <c r="M73" s="325"/>
      <c r="N73" s="60"/>
      <c r="O73" s="114">
        <f t="shared" si="66"/>
        <v>0</v>
      </c>
      <c r="P73" s="111"/>
      <c r="R73" s="206"/>
      <c r="S73" s="206"/>
    </row>
    <row r="74" spans="1:19" ht="48" hidden="1" x14ac:dyDescent="0.25">
      <c r="A74" s="38">
        <v>1228</v>
      </c>
      <c r="B74" s="57" t="s">
        <v>298</v>
      </c>
      <c r="C74" s="58">
        <f t="shared" si="4"/>
        <v>0</v>
      </c>
      <c r="D74" s="231"/>
      <c r="E74" s="60"/>
      <c r="F74" s="147">
        <f t="shared" si="63"/>
        <v>0</v>
      </c>
      <c r="G74" s="231"/>
      <c r="H74" s="263"/>
      <c r="I74" s="114">
        <f t="shared" si="64"/>
        <v>0</v>
      </c>
      <c r="J74" s="263"/>
      <c r="K74" s="60"/>
      <c r="L74" s="136">
        <f t="shared" si="65"/>
        <v>0</v>
      </c>
      <c r="M74" s="325"/>
      <c r="N74" s="60"/>
      <c r="O74" s="114">
        <f t="shared" si="66"/>
        <v>0</v>
      </c>
      <c r="P74" s="111"/>
      <c r="R74" s="206"/>
      <c r="S74" s="206"/>
    </row>
    <row r="75" spans="1:19" x14ac:dyDescent="0.25">
      <c r="A75" s="101">
        <v>2000</v>
      </c>
      <c r="B75" s="101" t="s">
        <v>65</v>
      </c>
      <c r="C75" s="102">
        <f t="shared" si="4"/>
        <v>15931</v>
      </c>
      <c r="D75" s="228">
        <f>SUM(D76,D83,D130,D164,D165,D172)</f>
        <v>15787</v>
      </c>
      <c r="E75" s="521">
        <f t="shared" ref="E75:F75" si="67">SUM(E76,E83,E130,E164,E165,E172)</f>
        <v>0</v>
      </c>
      <c r="F75" s="522">
        <f t="shared" si="67"/>
        <v>15787</v>
      </c>
      <c r="G75" s="228">
        <f>SUM(G76,G83,G130,G164,G165,G172)</f>
        <v>0</v>
      </c>
      <c r="H75" s="138">
        <f t="shared" ref="H75:I75" si="68">SUM(H76,H83,H130,H164,H165,H172)</f>
        <v>0</v>
      </c>
      <c r="I75" s="522">
        <f t="shared" si="68"/>
        <v>0</v>
      </c>
      <c r="J75" s="261">
        <f>SUM(J76,J83,J130,J164,J165,J172)</f>
        <v>144</v>
      </c>
      <c r="K75" s="521">
        <f t="shared" ref="K75:L75" si="69">SUM(K76,K83,K130,K164,K165,K172)</f>
        <v>0</v>
      </c>
      <c r="L75" s="522">
        <f t="shared" si="69"/>
        <v>144</v>
      </c>
      <c r="M75" s="102">
        <f>SUM(M76,M83,M130,M164,M165,M172)</f>
        <v>0</v>
      </c>
      <c r="N75" s="103">
        <f t="shared" ref="N75:O75" si="70">SUM(N76,N83,N130,N164,N165,N172)</f>
        <v>0</v>
      </c>
      <c r="O75" s="104">
        <f t="shared" si="70"/>
        <v>0</v>
      </c>
      <c r="P75" s="347"/>
      <c r="R75" s="206"/>
      <c r="S75" s="206"/>
    </row>
    <row r="76" spans="1:19" ht="24" hidden="1" x14ac:dyDescent="0.25">
      <c r="A76" s="45">
        <v>2100</v>
      </c>
      <c r="B76" s="105" t="s">
        <v>66</v>
      </c>
      <c r="C76" s="46">
        <f t="shared" si="4"/>
        <v>0</v>
      </c>
      <c r="D76" s="229">
        <f>SUM(D77,D80)</f>
        <v>0</v>
      </c>
      <c r="E76" s="50">
        <f t="shared" ref="E76:F76" si="71">SUM(E77,E80)</f>
        <v>0</v>
      </c>
      <c r="F76" s="285">
        <f t="shared" si="71"/>
        <v>0</v>
      </c>
      <c r="G76" s="229">
        <f>SUM(G77,G80)</f>
        <v>0</v>
      </c>
      <c r="H76" s="106">
        <f t="shared" ref="H76:I76" si="72">SUM(H77,H80)</f>
        <v>0</v>
      </c>
      <c r="I76" s="117">
        <f t="shared" si="72"/>
        <v>0</v>
      </c>
      <c r="J76" s="106">
        <f>SUM(J77,J80)</f>
        <v>0</v>
      </c>
      <c r="K76" s="50">
        <f t="shared" ref="K76:L76" si="73">SUM(K77,K80)</f>
        <v>0</v>
      </c>
      <c r="L76" s="126">
        <f t="shared" si="73"/>
        <v>0</v>
      </c>
      <c r="M76" s="46">
        <f>SUM(M77,M80)</f>
        <v>0</v>
      </c>
      <c r="N76" s="50">
        <f t="shared" ref="N76:O76" si="74">SUM(N77,N80)</f>
        <v>0</v>
      </c>
      <c r="O76" s="117">
        <f t="shared" si="74"/>
        <v>0</v>
      </c>
      <c r="P76" s="123"/>
      <c r="R76" s="206"/>
      <c r="S76" s="206"/>
    </row>
    <row r="77" spans="1:19" ht="24" hidden="1" x14ac:dyDescent="0.25">
      <c r="A77" s="118">
        <v>2110</v>
      </c>
      <c r="B77" s="52" t="s">
        <v>67</v>
      </c>
      <c r="C77" s="53">
        <f t="shared" si="4"/>
        <v>0</v>
      </c>
      <c r="D77" s="234">
        <f>SUM(D78:D79)</f>
        <v>0</v>
      </c>
      <c r="E77" s="119">
        <f t="shared" ref="E77:F77" si="75">SUM(E78:E79)</f>
        <v>0</v>
      </c>
      <c r="F77" s="287">
        <f t="shared" si="75"/>
        <v>0</v>
      </c>
      <c r="G77" s="234">
        <f>SUM(G78:G79)</f>
        <v>0</v>
      </c>
      <c r="H77" s="265">
        <f t="shared" ref="H77:I77" si="76">SUM(H78:H79)</f>
        <v>0</v>
      </c>
      <c r="I77" s="120">
        <f t="shared" si="76"/>
        <v>0</v>
      </c>
      <c r="J77" s="265">
        <f>SUM(J78:J79)</f>
        <v>0</v>
      </c>
      <c r="K77" s="119">
        <f t="shared" ref="K77:L77" si="77">SUM(K78:K79)</f>
        <v>0</v>
      </c>
      <c r="L77" s="140">
        <f t="shared" si="77"/>
        <v>0</v>
      </c>
      <c r="M77" s="53">
        <f>SUM(M78:M79)</f>
        <v>0</v>
      </c>
      <c r="N77" s="119">
        <f t="shared" ref="N77:O77" si="78">SUM(N78:N79)</f>
        <v>0</v>
      </c>
      <c r="O77" s="120">
        <f t="shared" si="78"/>
        <v>0</v>
      </c>
      <c r="P77" s="110"/>
      <c r="R77" s="206"/>
      <c r="S77" s="206"/>
    </row>
    <row r="78" spans="1:19" hidden="1" x14ac:dyDescent="0.25">
      <c r="A78" s="38">
        <v>2111</v>
      </c>
      <c r="B78" s="57" t="s">
        <v>68</v>
      </c>
      <c r="C78" s="58">
        <f t="shared" si="4"/>
        <v>0</v>
      </c>
      <c r="D78" s="231"/>
      <c r="E78" s="60"/>
      <c r="F78" s="147">
        <f t="shared" ref="F78:F79" si="79">D78+E78</f>
        <v>0</v>
      </c>
      <c r="G78" s="231"/>
      <c r="H78" s="263"/>
      <c r="I78" s="114">
        <f t="shared" ref="I78:I79" si="80">G78+H78</f>
        <v>0</v>
      </c>
      <c r="J78" s="263"/>
      <c r="K78" s="60"/>
      <c r="L78" s="136">
        <f t="shared" ref="L78:L79" si="81">J78+K78</f>
        <v>0</v>
      </c>
      <c r="M78" s="325"/>
      <c r="N78" s="60"/>
      <c r="O78" s="114">
        <f t="shared" ref="O78:O79" si="82">M78+N78</f>
        <v>0</v>
      </c>
      <c r="P78" s="111"/>
      <c r="R78" s="206"/>
      <c r="S78" s="206"/>
    </row>
    <row r="79" spans="1:19" ht="24" hidden="1" x14ac:dyDescent="0.25">
      <c r="A79" s="38">
        <v>2112</v>
      </c>
      <c r="B79" s="57" t="s">
        <v>69</v>
      </c>
      <c r="C79" s="58">
        <f t="shared" si="4"/>
        <v>0</v>
      </c>
      <c r="D79" s="231"/>
      <c r="E79" s="60"/>
      <c r="F79" s="147">
        <f t="shared" si="79"/>
        <v>0</v>
      </c>
      <c r="G79" s="231"/>
      <c r="H79" s="263"/>
      <c r="I79" s="114">
        <f t="shared" si="80"/>
        <v>0</v>
      </c>
      <c r="J79" s="263"/>
      <c r="K79" s="60"/>
      <c r="L79" s="136">
        <f t="shared" si="81"/>
        <v>0</v>
      </c>
      <c r="M79" s="325"/>
      <c r="N79" s="60"/>
      <c r="O79" s="114">
        <f t="shared" si="82"/>
        <v>0</v>
      </c>
      <c r="P79" s="111"/>
      <c r="R79" s="206"/>
      <c r="S79" s="206"/>
    </row>
    <row r="80" spans="1:19" ht="24" hidden="1" x14ac:dyDescent="0.25">
      <c r="A80" s="112">
        <v>2120</v>
      </c>
      <c r="B80" s="57" t="s">
        <v>70</v>
      </c>
      <c r="C80" s="58">
        <f t="shared" si="4"/>
        <v>0</v>
      </c>
      <c r="D80" s="232">
        <f>SUM(D81:D82)</f>
        <v>0</v>
      </c>
      <c r="E80" s="113">
        <f t="shared" ref="E80:F80" si="83">SUM(E81:E82)</f>
        <v>0</v>
      </c>
      <c r="F80" s="147">
        <f t="shared" si="83"/>
        <v>0</v>
      </c>
      <c r="G80" s="232">
        <f>SUM(G81:G82)</f>
        <v>0</v>
      </c>
      <c r="H80" s="121">
        <f t="shared" ref="H80:I80" si="84">SUM(H81:H82)</f>
        <v>0</v>
      </c>
      <c r="I80" s="114">
        <f t="shared" si="84"/>
        <v>0</v>
      </c>
      <c r="J80" s="121">
        <f>SUM(J81:J82)</f>
        <v>0</v>
      </c>
      <c r="K80" s="113">
        <f t="shared" ref="K80:L80" si="85">SUM(K81:K82)</f>
        <v>0</v>
      </c>
      <c r="L80" s="136">
        <f t="shared" si="85"/>
        <v>0</v>
      </c>
      <c r="M80" s="58">
        <f>SUM(M81:M82)</f>
        <v>0</v>
      </c>
      <c r="N80" s="113">
        <f t="shared" ref="N80:O80" si="86">SUM(N81:N82)</f>
        <v>0</v>
      </c>
      <c r="O80" s="114">
        <f t="shared" si="86"/>
        <v>0</v>
      </c>
      <c r="P80" s="111"/>
      <c r="R80" s="206"/>
      <c r="S80" s="206"/>
    </row>
    <row r="81" spans="1:19" hidden="1" x14ac:dyDescent="0.25">
      <c r="A81" s="38">
        <v>2121</v>
      </c>
      <c r="B81" s="57" t="s">
        <v>68</v>
      </c>
      <c r="C81" s="58">
        <f t="shared" si="4"/>
        <v>0</v>
      </c>
      <c r="D81" s="231"/>
      <c r="E81" s="60"/>
      <c r="F81" s="147">
        <f t="shared" ref="F81:F82" si="87">D81+E81</f>
        <v>0</v>
      </c>
      <c r="G81" s="231"/>
      <c r="H81" s="263"/>
      <c r="I81" s="114">
        <f t="shared" ref="I81:I82" si="88">G81+H81</f>
        <v>0</v>
      </c>
      <c r="J81" s="263"/>
      <c r="K81" s="60"/>
      <c r="L81" s="136">
        <f t="shared" ref="L81:L82" si="89">J81+K81</f>
        <v>0</v>
      </c>
      <c r="M81" s="325"/>
      <c r="N81" s="60"/>
      <c r="O81" s="114">
        <f t="shared" ref="O81:O82" si="90">M81+N81</f>
        <v>0</v>
      </c>
      <c r="P81" s="111"/>
      <c r="R81" s="206"/>
      <c r="S81" s="206"/>
    </row>
    <row r="82" spans="1:19" ht="24" hidden="1" x14ac:dyDescent="0.25">
      <c r="A82" s="38">
        <v>2122</v>
      </c>
      <c r="B82" s="57" t="s">
        <v>69</v>
      </c>
      <c r="C82" s="58">
        <f t="shared" si="4"/>
        <v>0</v>
      </c>
      <c r="D82" s="231"/>
      <c r="E82" s="60"/>
      <c r="F82" s="147">
        <f t="shared" si="87"/>
        <v>0</v>
      </c>
      <c r="G82" s="231"/>
      <c r="H82" s="263"/>
      <c r="I82" s="114">
        <f t="shared" si="88"/>
        <v>0</v>
      </c>
      <c r="J82" s="263"/>
      <c r="K82" s="60"/>
      <c r="L82" s="136">
        <f t="shared" si="89"/>
        <v>0</v>
      </c>
      <c r="M82" s="325"/>
      <c r="N82" s="60"/>
      <c r="O82" s="114">
        <f t="shared" si="90"/>
        <v>0</v>
      </c>
      <c r="P82" s="111"/>
      <c r="R82" s="206"/>
      <c r="S82" s="206"/>
    </row>
    <row r="83" spans="1:19" x14ac:dyDescent="0.25">
      <c r="A83" s="45">
        <v>2200</v>
      </c>
      <c r="B83" s="105" t="s">
        <v>71</v>
      </c>
      <c r="C83" s="46">
        <f t="shared" si="4"/>
        <v>8135</v>
      </c>
      <c r="D83" s="229">
        <f>SUM(D84,D89,D95,D103,D112,D116,D122,D128)</f>
        <v>8114</v>
      </c>
      <c r="E83" s="523">
        <f t="shared" ref="E83:F83" si="91">SUM(E84,E89,E95,E103,E112,E116,E122,E128)</f>
        <v>0</v>
      </c>
      <c r="F83" s="490">
        <f t="shared" si="91"/>
        <v>8114</v>
      </c>
      <c r="G83" s="229">
        <f>SUM(G84,G89,G95,G103,G112,G116,G122,G128)</f>
        <v>0</v>
      </c>
      <c r="H83" s="126">
        <f t="shared" ref="H83:I83" si="92">SUM(H84,H89,H95,H103,H112,H116,H122,H128)</f>
        <v>0</v>
      </c>
      <c r="I83" s="490">
        <f t="shared" si="92"/>
        <v>0</v>
      </c>
      <c r="J83" s="106">
        <f>SUM(J84,J89,J95,J103,J112,J116,J122,J128)</f>
        <v>21</v>
      </c>
      <c r="K83" s="523">
        <f t="shared" ref="K83:L83" si="93">SUM(K84,K89,K95,K103,K112,K116,K122,K128)</f>
        <v>0</v>
      </c>
      <c r="L83" s="490">
        <f t="shared" si="93"/>
        <v>21</v>
      </c>
      <c r="M83" s="166">
        <f>SUM(M84,M89,M95,M103,M112,M116,M122,M128)</f>
        <v>0</v>
      </c>
      <c r="N83" s="167">
        <f t="shared" ref="N83:O83" si="94">SUM(N84,N89,N95,N103,N112,N116,N122,N128)</f>
        <v>0</v>
      </c>
      <c r="O83" s="168">
        <f t="shared" si="94"/>
        <v>0</v>
      </c>
      <c r="P83" s="349"/>
      <c r="R83" s="206"/>
      <c r="S83" s="206"/>
    </row>
    <row r="84" spans="1:19" ht="24" hidden="1" x14ac:dyDescent="0.25">
      <c r="A84" s="107">
        <v>2210</v>
      </c>
      <c r="B84" s="78" t="s">
        <v>72</v>
      </c>
      <c r="C84" s="84">
        <f t="shared" si="4"/>
        <v>0</v>
      </c>
      <c r="D84" s="132">
        <f>SUM(D85:D88)</f>
        <v>0</v>
      </c>
      <c r="E84" s="108">
        <f t="shared" ref="E84:F84" si="95">SUM(E85:E88)</f>
        <v>0</v>
      </c>
      <c r="F84" s="286">
        <f t="shared" si="95"/>
        <v>0</v>
      </c>
      <c r="G84" s="132">
        <f>SUM(G85:G88)</f>
        <v>0</v>
      </c>
      <c r="H84" s="207">
        <f t="shared" ref="H84:I84" si="96">SUM(H85:H88)</f>
        <v>0</v>
      </c>
      <c r="I84" s="109">
        <f t="shared" si="96"/>
        <v>0</v>
      </c>
      <c r="J84" s="207">
        <f>SUM(J85:J88)</f>
        <v>0</v>
      </c>
      <c r="K84" s="108">
        <f t="shared" ref="K84:L84" si="97">SUM(K85:K88)</f>
        <v>0</v>
      </c>
      <c r="L84" s="137">
        <f t="shared" si="97"/>
        <v>0</v>
      </c>
      <c r="M84" s="84">
        <f>SUM(M85:M88)</f>
        <v>0</v>
      </c>
      <c r="N84" s="108">
        <f t="shared" ref="N84:O84" si="98">SUM(N85:N88)</f>
        <v>0</v>
      </c>
      <c r="O84" s="109">
        <f t="shared" si="98"/>
        <v>0</v>
      </c>
      <c r="P84" s="116"/>
      <c r="R84" s="206"/>
      <c r="S84" s="206"/>
    </row>
    <row r="85" spans="1:19" ht="24" hidden="1" x14ac:dyDescent="0.25">
      <c r="A85" s="33">
        <v>2211</v>
      </c>
      <c r="B85" s="52" t="s">
        <v>73</v>
      </c>
      <c r="C85" s="53">
        <f t="shared" ref="C85:C148" si="99">F85+I85+L85+O85</f>
        <v>0</v>
      </c>
      <c r="D85" s="230"/>
      <c r="E85" s="55"/>
      <c r="F85" s="287">
        <f t="shared" ref="F85:F88" si="100">D85+E85</f>
        <v>0</v>
      </c>
      <c r="G85" s="230"/>
      <c r="H85" s="262"/>
      <c r="I85" s="120">
        <f t="shared" ref="I85:I88" si="101">G85+H85</f>
        <v>0</v>
      </c>
      <c r="J85" s="262"/>
      <c r="K85" s="55"/>
      <c r="L85" s="140">
        <f t="shared" ref="L85:L88" si="102">J85+K85</f>
        <v>0</v>
      </c>
      <c r="M85" s="324"/>
      <c r="N85" s="55"/>
      <c r="O85" s="120">
        <f t="shared" ref="O85:O88" si="103">M85+N85</f>
        <v>0</v>
      </c>
      <c r="P85" s="110"/>
      <c r="R85" s="206"/>
      <c r="S85" s="206"/>
    </row>
    <row r="86" spans="1:19" ht="36" hidden="1" x14ac:dyDescent="0.25">
      <c r="A86" s="38">
        <v>2212</v>
      </c>
      <c r="B86" s="57" t="s">
        <v>74</v>
      </c>
      <c r="C86" s="58">
        <f t="shared" si="99"/>
        <v>0</v>
      </c>
      <c r="D86" s="231"/>
      <c r="E86" s="60"/>
      <c r="F86" s="147">
        <f t="shared" si="100"/>
        <v>0</v>
      </c>
      <c r="G86" s="231"/>
      <c r="H86" s="263"/>
      <c r="I86" s="114">
        <f t="shared" si="101"/>
        <v>0</v>
      </c>
      <c r="J86" s="263"/>
      <c r="K86" s="60"/>
      <c r="L86" s="136">
        <f t="shared" si="102"/>
        <v>0</v>
      </c>
      <c r="M86" s="325"/>
      <c r="N86" s="60"/>
      <c r="O86" s="114">
        <f t="shared" si="103"/>
        <v>0</v>
      </c>
      <c r="P86" s="111"/>
      <c r="R86" s="206"/>
      <c r="S86" s="206"/>
    </row>
    <row r="87" spans="1:19" ht="24" hidden="1" x14ac:dyDescent="0.25">
      <c r="A87" s="38">
        <v>2214</v>
      </c>
      <c r="B87" s="57" t="s">
        <v>75</v>
      </c>
      <c r="C87" s="58">
        <f t="shared" si="99"/>
        <v>0</v>
      </c>
      <c r="D87" s="231"/>
      <c r="E87" s="60"/>
      <c r="F87" s="147">
        <f t="shared" si="100"/>
        <v>0</v>
      </c>
      <c r="G87" s="231"/>
      <c r="H87" s="263"/>
      <c r="I87" s="114">
        <f t="shared" si="101"/>
        <v>0</v>
      </c>
      <c r="J87" s="263"/>
      <c r="K87" s="60"/>
      <c r="L87" s="136">
        <f t="shared" si="102"/>
        <v>0</v>
      </c>
      <c r="M87" s="325"/>
      <c r="N87" s="60"/>
      <c r="O87" s="114">
        <f t="shared" si="103"/>
        <v>0</v>
      </c>
      <c r="P87" s="111"/>
      <c r="R87" s="206"/>
      <c r="S87" s="206"/>
    </row>
    <row r="88" spans="1:19" hidden="1" x14ac:dyDescent="0.25">
      <c r="A88" s="38">
        <v>2219</v>
      </c>
      <c r="B88" s="57" t="s">
        <v>76</v>
      </c>
      <c r="C88" s="58">
        <f t="shared" si="99"/>
        <v>0</v>
      </c>
      <c r="D88" s="231"/>
      <c r="E88" s="60"/>
      <c r="F88" s="147">
        <f t="shared" si="100"/>
        <v>0</v>
      </c>
      <c r="G88" s="231"/>
      <c r="H88" s="263"/>
      <c r="I88" s="114">
        <f t="shared" si="101"/>
        <v>0</v>
      </c>
      <c r="J88" s="263"/>
      <c r="K88" s="60"/>
      <c r="L88" s="136">
        <f t="shared" si="102"/>
        <v>0</v>
      </c>
      <c r="M88" s="325"/>
      <c r="N88" s="60"/>
      <c r="O88" s="114">
        <f t="shared" si="103"/>
        <v>0</v>
      </c>
      <c r="P88" s="111"/>
      <c r="R88" s="206"/>
      <c r="S88" s="206"/>
    </row>
    <row r="89" spans="1:19" ht="24" hidden="1" x14ac:dyDescent="0.25">
      <c r="A89" s="112">
        <v>2220</v>
      </c>
      <c r="B89" s="57" t="s">
        <v>77</v>
      </c>
      <c r="C89" s="58">
        <f t="shared" si="99"/>
        <v>0</v>
      </c>
      <c r="D89" s="232">
        <f>SUM(D90:D94)</f>
        <v>0</v>
      </c>
      <c r="E89" s="113">
        <f t="shared" ref="E89:F89" si="104">SUM(E90:E94)</f>
        <v>0</v>
      </c>
      <c r="F89" s="147">
        <f t="shared" si="104"/>
        <v>0</v>
      </c>
      <c r="G89" s="232">
        <f>SUM(G90:G94)</f>
        <v>0</v>
      </c>
      <c r="H89" s="121">
        <f t="shared" ref="H89:I89" si="105">SUM(H90:H94)</f>
        <v>0</v>
      </c>
      <c r="I89" s="114">
        <f t="shared" si="105"/>
        <v>0</v>
      </c>
      <c r="J89" s="121">
        <f>SUM(J90:J94)</f>
        <v>0</v>
      </c>
      <c r="K89" s="113">
        <f t="shared" ref="K89:L89" si="106">SUM(K90:K94)</f>
        <v>0</v>
      </c>
      <c r="L89" s="136">
        <f t="shared" si="106"/>
        <v>0</v>
      </c>
      <c r="M89" s="58">
        <f>SUM(M90:M94)</f>
        <v>0</v>
      </c>
      <c r="N89" s="113">
        <f t="shared" ref="N89:O89" si="107">SUM(N90:N94)</f>
        <v>0</v>
      </c>
      <c r="O89" s="114">
        <f t="shared" si="107"/>
        <v>0</v>
      </c>
      <c r="P89" s="111"/>
      <c r="R89" s="206"/>
      <c r="S89" s="206"/>
    </row>
    <row r="90" spans="1:19" ht="24" hidden="1" x14ac:dyDescent="0.25">
      <c r="A90" s="38">
        <v>2221</v>
      </c>
      <c r="B90" s="57" t="s">
        <v>289</v>
      </c>
      <c r="C90" s="58">
        <f t="shared" si="99"/>
        <v>0</v>
      </c>
      <c r="D90" s="231"/>
      <c r="E90" s="60"/>
      <c r="F90" s="147">
        <f t="shared" ref="F90:F94" si="108">D90+E90</f>
        <v>0</v>
      </c>
      <c r="G90" s="231"/>
      <c r="H90" s="263"/>
      <c r="I90" s="114">
        <f t="shared" ref="I90:I94" si="109">G90+H90</f>
        <v>0</v>
      </c>
      <c r="J90" s="263"/>
      <c r="K90" s="60"/>
      <c r="L90" s="136">
        <f t="shared" ref="L90:L94" si="110">J90+K90</f>
        <v>0</v>
      </c>
      <c r="M90" s="325"/>
      <c r="N90" s="60"/>
      <c r="O90" s="114">
        <f t="shared" ref="O90:O94" si="111">M90+N90</f>
        <v>0</v>
      </c>
      <c r="P90" s="111"/>
      <c r="R90" s="206"/>
      <c r="S90" s="206"/>
    </row>
    <row r="91" spans="1:19" hidden="1" x14ac:dyDescent="0.25">
      <c r="A91" s="38">
        <v>2222</v>
      </c>
      <c r="B91" s="57" t="s">
        <v>78</v>
      </c>
      <c r="C91" s="58">
        <f t="shared" si="99"/>
        <v>0</v>
      </c>
      <c r="D91" s="231"/>
      <c r="E91" s="60"/>
      <c r="F91" s="147">
        <f t="shared" si="108"/>
        <v>0</v>
      </c>
      <c r="G91" s="231"/>
      <c r="H91" s="263"/>
      <c r="I91" s="114">
        <f t="shared" si="109"/>
        <v>0</v>
      </c>
      <c r="J91" s="263"/>
      <c r="K91" s="60"/>
      <c r="L91" s="136">
        <f t="shared" si="110"/>
        <v>0</v>
      </c>
      <c r="M91" s="325"/>
      <c r="N91" s="60"/>
      <c r="O91" s="114">
        <f t="shared" si="111"/>
        <v>0</v>
      </c>
      <c r="P91" s="111"/>
      <c r="R91" s="206"/>
      <c r="S91" s="206"/>
    </row>
    <row r="92" spans="1:19" hidden="1" x14ac:dyDescent="0.25">
      <c r="A92" s="38">
        <v>2223</v>
      </c>
      <c r="B92" s="57" t="s">
        <v>79</v>
      </c>
      <c r="C92" s="58">
        <f t="shared" si="99"/>
        <v>0</v>
      </c>
      <c r="D92" s="231"/>
      <c r="E92" s="60"/>
      <c r="F92" s="147">
        <f t="shared" si="108"/>
        <v>0</v>
      </c>
      <c r="G92" s="231"/>
      <c r="H92" s="263"/>
      <c r="I92" s="114">
        <f t="shared" si="109"/>
        <v>0</v>
      </c>
      <c r="J92" s="263"/>
      <c r="K92" s="60"/>
      <c r="L92" s="136">
        <f t="shared" si="110"/>
        <v>0</v>
      </c>
      <c r="M92" s="325"/>
      <c r="N92" s="60"/>
      <c r="O92" s="114">
        <f t="shared" si="111"/>
        <v>0</v>
      </c>
      <c r="P92" s="111"/>
      <c r="R92" s="206"/>
      <c r="S92" s="206"/>
    </row>
    <row r="93" spans="1:19" ht="48" hidden="1" x14ac:dyDescent="0.25">
      <c r="A93" s="38">
        <v>2224</v>
      </c>
      <c r="B93" s="57" t="s">
        <v>299</v>
      </c>
      <c r="C93" s="58">
        <f t="shared" si="99"/>
        <v>0</v>
      </c>
      <c r="D93" s="231"/>
      <c r="E93" s="60"/>
      <c r="F93" s="147">
        <f t="shared" si="108"/>
        <v>0</v>
      </c>
      <c r="G93" s="231"/>
      <c r="H93" s="263"/>
      <c r="I93" s="114">
        <f t="shared" si="109"/>
        <v>0</v>
      </c>
      <c r="J93" s="263"/>
      <c r="K93" s="60"/>
      <c r="L93" s="136">
        <f t="shared" si="110"/>
        <v>0</v>
      </c>
      <c r="M93" s="325"/>
      <c r="N93" s="60"/>
      <c r="O93" s="114">
        <f t="shared" si="111"/>
        <v>0</v>
      </c>
      <c r="P93" s="111"/>
      <c r="R93" s="206"/>
      <c r="S93" s="206"/>
    </row>
    <row r="94" spans="1:19" ht="24" hidden="1" x14ac:dyDescent="0.25">
      <c r="A94" s="38">
        <v>2229</v>
      </c>
      <c r="B94" s="57" t="s">
        <v>80</v>
      </c>
      <c r="C94" s="58">
        <f t="shared" si="99"/>
        <v>0</v>
      </c>
      <c r="D94" s="231"/>
      <c r="E94" s="60"/>
      <c r="F94" s="147">
        <f t="shared" si="108"/>
        <v>0</v>
      </c>
      <c r="G94" s="231"/>
      <c r="H94" s="263"/>
      <c r="I94" s="114">
        <f t="shared" si="109"/>
        <v>0</v>
      </c>
      <c r="J94" s="263"/>
      <c r="K94" s="60"/>
      <c r="L94" s="136">
        <f t="shared" si="110"/>
        <v>0</v>
      </c>
      <c r="M94" s="325"/>
      <c r="N94" s="60"/>
      <c r="O94" s="114">
        <f t="shared" si="111"/>
        <v>0</v>
      </c>
      <c r="P94" s="111"/>
      <c r="R94" s="206"/>
      <c r="S94" s="206"/>
    </row>
    <row r="95" spans="1:19" ht="36" x14ac:dyDescent="0.25">
      <c r="A95" s="112">
        <v>2230</v>
      </c>
      <c r="B95" s="57" t="s">
        <v>81</v>
      </c>
      <c r="C95" s="58">
        <f t="shared" si="99"/>
        <v>712</v>
      </c>
      <c r="D95" s="232">
        <f>SUM(D96:D102)</f>
        <v>806</v>
      </c>
      <c r="E95" s="529">
        <f t="shared" ref="E95:F95" si="112">SUM(E96:E102)</f>
        <v>-115</v>
      </c>
      <c r="F95" s="486">
        <f t="shared" si="112"/>
        <v>691</v>
      </c>
      <c r="G95" s="232">
        <f>SUM(G96:G102)</f>
        <v>0</v>
      </c>
      <c r="H95" s="136">
        <f t="shared" ref="H95:I95" si="113">SUM(H96:H102)</f>
        <v>0</v>
      </c>
      <c r="I95" s="486">
        <f t="shared" si="113"/>
        <v>0</v>
      </c>
      <c r="J95" s="121">
        <f>SUM(J96:J102)</f>
        <v>21</v>
      </c>
      <c r="K95" s="529">
        <f t="shared" ref="K95:L95" si="114">SUM(K96:K102)</f>
        <v>0</v>
      </c>
      <c r="L95" s="486">
        <f t="shared" si="114"/>
        <v>21</v>
      </c>
      <c r="M95" s="58">
        <f>SUM(M96:M102)</f>
        <v>0</v>
      </c>
      <c r="N95" s="113">
        <f t="shared" ref="N95:O95" si="115">SUM(N96:N102)</f>
        <v>0</v>
      </c>
      <c r="O95" s="114">
        <f t="shared" si="115"/>
        <v>0</v>
      </c>
      <c r="P95" s="111"/>
      <c r="R95" s="206"/>
      <c r="S95" s="206"/>
    </row>
    <row r="96" spans="1:19" ht="24" x14ac:dyDescent="0.25">
      <c r="A96" s="38">
        <v>2231</v>
      </c>
      <c r="B96" s="57" t="s">
        <v>82</v>
      </c>
      <c r="C96" s="58">
        <f t="shared" si="99"/>
        <v>392</v>
      </c>
      <c r="D96" s="231">
        <v>392</v>
      </c>
      <c r="E96" s="528"/>
      <c r="F96" s="486">
        <f t="shared" ref="F96:F102" si="116">D96+E96</f>
        <v>392</v>
      </c>
      <c r="G96" s="231"/>
      <c r="H96" s="561"/>
      <c r="I96" s="486">
        <f t="shared" ref="I96:I102" si="117">G96+H96</f>
        <v>0</v>
      </c>
      <c r="J96" s="263"/>
      <c r="K96" s="528"/>
      <c r="L96" s="486">
        <f t="shared" ref="L96:L102" si="118">J96+K96</f>
        <v>0</v>
      </c>
      <c r="M96" s="325"/>
      <c r="N96" s="60"/>
      <c r="O96" s="114">
        <f t="shared" ref="O96:O102" si="119">M96+N96</f>
        <v>0</v>
      </c>
      <c r="P96" s="111"/>
      <c r="R96" s="206"/>
      <c r="S96" s="206"/>
    </row>
    <row r="97" spans="1:19" ht="24.75" hidden="1" customHeight="1" x14ac:dyDescent="0.25">
      <c r="A97" s="38">
        <v>2232</v>
      </c>
      <c r="B97" s="57" t="s">
        <v>83</v>
      </c>
      <c r="C97" s="58">
        <f t="shared" si="99"/>
        <v>0</v>
      </c>
      <c r="D97" s="231"/>
      <c r="E97" s="60"/>
      <c r="F97" s="147">
        <f t="shared" si="116"/>
        <v>0</v>
      </c>
      <c r="G97" s="231"/>
      <c r="H97" s="263"/>
      <c r="I97" s="114">
        <f t="shared" si="117"/>
        <v>0</v>
      </c>
      <c r="J97" s="263"/>
      <c r="K97" s="60"/>
      <c r="L97" s="136">
        <f t="shared" si="118"/>
        <v>0</v>
      </c>
      <c r="M97" s="325"/>
      <c r="N97" s="60"/>
      <c r="O97" s="114">
        <f t="shared" si="119"/>
        <v>0</v>
      </c>
      <c r="P97" s="111"/>
      <c r="R97" s="206"/>
      <c r="S97" s="206"/>
    </row>
    <row r="98" spans="1:19" ht="24" hidden="1" x14ac:dyDescent="0.25">
      <c r="A98" s="33">
        <v>2233</v>
      </c>
      <c r="B98" s="52" t="s">
        <v>84</v>
      </c>
      <c r="C98" s="53">
        <f t="shared" si="99"/>
        <v>0</v>
      </c>
      <c r="D98" s="230"/>
      <c r="E98" s="55"/>
      <c r="F98" s="287">
        <f t="shared" si="116"/>
        <v>0</v>
      </c>
      <c r="G98" s="230"/>
      <c r="H98" s="262"/>
      <c r="I98" s="120">
        <f t="shared" si="117"/>
        <v>0</v>
      </c>
      <c r="J98" s="262"/>
      <c r="K98" s="55"/>
      <c r="L98" s="140">
        <f t="shared" si="118"/>
        <v>0</v>
      </c>
      <c r="M98" s="324"/>
      <c r="N98" s="55"/>
      <c r="O98" s="120">
        <f t="shared" si="119"/>
        <v>0</v>
      </c>
      <c r="P98" s="110"/>
      <c r="R98" s="206"/>
      <c r="S98" s="206"/>
    </row>
    <row r="99" spans="1:19" ht="36" hidden="1" x14ac:dyDescent="0.25">
      <c r="A99" s="38">
        <v>2234</v>
      </c>
      <c r="B99" s="57" t="s">
        <v>85</v>
      </c>
      <c r="C99" s="58">
        <f t="shared" si="99"/>
        <v>0</v>
      </c>
      <c r="D99" s="231"/>
      <c r="E99" s="60"/>
      <c r="F99" s="147">
        <f t="shared" si="116"/>
        <v>0</v>
      </c>
      <c r="G99" s="231"/>
      <c r="H99" s="263"/>
      <c r="I99" s="114">
        <f t="shared" si="117"/>
        <v>0</v>
      </c>
      <c r="J99" s="263"/>
      <c r="K99" s="60"/>
      <c r="L99" s="136">
        <f t="shared" si="118"/>
        <v>0</v>
      </c>
      <c r="M99" s="325"/>
      <c r="N99" s="60"/>
      <c r="O99" s="114">
        <f t="shared" si="119"/>
        <v>0</v>
      </c>
      <c r="P99" s="111"/>
      <c r="R99" s="206"/>
      <c r="S99" s="206"/>
    </row>
    <row r="100" spans="1:19" ht="24" hidden="1" x14ac:dyDescent="0.25">
      <c r="A100" s="38">
        <v>2235</v>
      </c>
      <c r="B100" s="57" t="s">
        <v>86</v>
      </c>
      <c r="C100" s="58">
        <f t="shared" si="99"/>
        <v>0</v>
      </c>
      <c r="D100" s="231"/>
      <c r="E100" s="60"/>
      <c r="F100" s="147">
        <f t="shared" si="116"/>
        <v>0</v>
      </c>
      <c r="G100" s="231"/>
      <c r="H100" s="263"/>
      <c r="I100" s="114">
        <f t="shared" si="117"/>
        <v>0</v>
      </c>
      <c r="J100" s="263"/>
      <c r="K100" s="60"/>
      <c r="L100" s="136">
        <f t="shared" si="118"/>
        <v>0</v>
      </c>
      <c r="M100" s="325"/>
      <c r="N100" s="60"/>
      <c r="O100" s="114">
        <f t="shared" si="119"/>
        <v>0</v>
      </c>
      <c r="P100" s="111"/>
      <c r="R100" s="206"/>
      <c r="S100" s="206"/>
    </row>
    <row r="101" spans="1:19" hidden="1" x14ac:dyDescent="0.25">
      <c r="A101" s="38">
        <v>2236</v>
      </c>
      <c r="B101" s="57" t="s">
        <v>87</v>
      </c>
      <c r="C101" s="58">
        <f t="shared" si="99"/>
        <v>0</v>
      </c>
      <c r="D101" s="231"/>
      <c r="E101" s="60"/>
      <c r="F101" s="147">
        <f t="shared" si="116"/>
        <v>0</v>
      </c>
      <c r="G101" s="231"/>
      <c r="H101" s="263"/>
      <c r="I101" s="114">
        <f t="shared" si="117"/>
        <v>0</v>
      </c>
      <c r="J101" s="263"/>
      <c r="K101" s="60"/>
      <c r="L101" s="136">
        <f t="shared" si="118"/>
        <v>0</v>
      </c>
      <c r="M101" s="325"/>
      <c r="N101" s="60"/>
      <c r="O101" s="114">
        <f t="shared" si="119"/>
        <v>0</v>
      </c>
      <c r="P101" s="111"/>
      <c r="R101" s="206"/>
      <c r="S101" s="206"/>
    </row>
    <row r="102" spans="1:19" ht="36" x14ac:dyDescent="0.25">
      <c r="A102" s="38">
        <v>2239</v>
      </c>
      <c r="B102" s="57" t="s">
        <v>88</v>
      </c>
      <c r="C102" s="58">
        <f t="shared" si="99"/>
        <v>320</v>
      </c>
      <c r="D102" s="231">
        <v>414</v>
      </c>
      <c r="E102" s="528">
        <v>-115</v>
      </c>
      <c r="F102" s="486">
        <f t="shared" si="116"/>
        <v>299</v>
      </c>
      <c r="G102" s="231"/>
      <c r="H102" s="561"/>
      <c r="I102" s="486">
        <f t="shared" si="117"/>
        <v>0</v>
      </c>
      <c r="J102" s="263">
        <v>21</v>
      </c>
      <c r="K102" s="528"/>
      <c r="L102" s="486">
        <f t="shared" si="118"/>
        <v>21</v>
      </c>
      <c r="M102" s="325"/>
      <c r="N102" s="60"/>
      <c r="O102" s="114">
        <f t="shared" si="119"/>
        <v>0</v>
      </c>
      <c r="P102" s="372" t="s">
        <v>329</v>
      </c>
      <c r="R102" s="206"/>
      <c r="S102" s="206"/>
    </row>
    <row r="103" spans="1:19" ht="36" x14ac:dyDescent="0.25">
      <c r="A103" s="112">
        <v>2240</v>
      </c>
      <c r="B103" s="57" t="s">
        <v>89</v>
      </c>
      <c r="C103" s="58">
        <f t="shared" si="99"/>
        <v>115</v>
      </c>
      <c r="D103" s="232">
        <f>SUM(D104:D111)</f>
        <v>0</v>
      </c>
      <c r="E103" s="529">
        <f t="shared" ref="E103:F103" si="120">SUM(E104:E111)</f>
        <v>115</v>
      </c>
      <c r="F103" s="486">
        <f t="shared" si="120"/>
        <v>115</v>
      </c>
      <c r="G103" s="232">
        <f>SUM(G104:G111)</f>
        <v>0</v>
      </c>
      <c r="H103" s="136">
        <f t="shared" ref="H103:I103" si="121">SUM(H104:H111)</f>
        <v>0</v>
      </c>
      <c r="I103" s="486">
        <f t="shared" si="121"/>
        <v>0</v>
      </c>
      <c r="J103" s="121">
        <f>SUM(J104:J111)</f>
        <v>0</v>
      </c>
      <c r="K103" s="529">
        <f t="shared" ref="K103:L103" si="122">SUM(K104:K111)</f>
        <v>0</v>
      </c>
      <c r="L103" s="486">
        <f t="shared" si="122"/>
        <v>0</v>
      </c>
      <c r="M103" s="58">
        <f>SUM(M104:M111)</f>
        <v>0</v>
      </c>
      <c r="N103" s="113">
        <f t="shared" ref="N103:O103" si="123">SUM(N104:N111)</f>
        <v>0</v>
      </c>
      <c r="O103" s="114">
        <f t="shared" si="123"/>
        <v>0</v>
      </c>
      <c r="P103" s="111"/>
      <c r="R103" s="206"/>
      <c r="S103" s="206"/>
    </row>
    <row r="104" spans="1:19" hidden="1" x14ac:dyDescent="0.25">
      <c r="A104" s="38">
        <v>2241</v>
      </c>
      <c r="B104" s="57" t="s">
        <v>90</v>
      </c>
      <c r="C104" s="58">
        <f t="shared" si="99"/>
        <v>0</v>
      </c>
      <c r="D104" s="231"/>
      <c r="E104" s="60"/>
      <c r="F104" s="147">
        <f t="shared" ref="F104:F111" si="124">D104+E104</f>
        <v>0</v>
      </c>
      <c r="G104" s="231"/>
      <c r="H104" s="263"/>
      <c r="I104" s="114">
        <f t="shared" ref="I104:I111" si="125">G104+H104</f>
        <v>0</v>
      </c>
      <c r="J104" s="263"/>
      <c r="K104" s="60"/>
      <c r="L104" s="136">
        <f t="shared" ref="L104:L111" si="126">J104+K104</f>
        <v>0</v>
      </c>
      <c r="M104" s="325"/>
      <c r="N104" s="60"/>
      <c r="O104" s="114">
        <f t="shared" ref="O104:O111" si="127">M104+N104</f>
        <v>0</v>
      </c>
      <c r="P104" s="111"/>
      <c r="R104" s="206"/>
      <c r="S104" s="206"/>
    </row>
    <row r="105" spans="1:19" ht="24" hidden="1" x14ac:dyDescent="0.25">
      <c r="A105" s="38">
        <v>2242</v>
      </c>
      <c r="B105" s="57" t="s">
        <v>91</v>
      </c>
      <c r="C105" s="58">
        <f t="shared" si="99"/>
        <v>0</v>
      </c>
      <c r="D105" s="231"/>
      <c r="E105" s="60"/>
      <c r="F105" s="147">
        <f t="shared" si="124"/>
        <v>0</v>
      </c>
      <c r="G105" s="231"/>
      <c r="H105" s="263"/>
      <c r="I105" s="114">
        <f t="shared" si="125"/>
        <v>0</v>
      </c>
      <c r="J105" s="263"/>
      <c r="K105" s="60"/>
      <c r="L105" s="136">
        <f t="shared" si="126"/>
        <v>0</v>
      </c>
      <c r="M105" s="325"/>
      <c r="N105" s="60"/>
      <c r="O105" s="114">
        <f t="shared" si="127"/>
        <v>0</v>
      </c>
      <c r="P105" s="111"/>
      <c r="R105" s="206"/>
      <c r="S105" s="206"/>
    </row>
    <row r="106" spans="1:19" ht="24" hidden="1" x14ac:dyDescent="0.25">
      <c r="A106" s="38">
        <v>2243</v>
      </c>
      <c r="B106" s="57" t="s">
        <v>92</v>
      </c>
      <c r="C106" s="58">
        <f t="shared" si="99"/>
        <v>0</v>
      </c>
      <c r="D106" s="231"/>
      <c r="E106" s="60"/>
      <c r="F106" s="147">
        <f t="shared" si="124"/>
        <v>0</v>
      </c>
      <c r="G106" s="231"/>
      <c r="H106" s="263"/>
      <c r="I106" s="114">
        <f t="shared" si="125"/>
        <v>0</v>
      </c>
      <c r="J106" s="263"/>
      <c r="K106" s="60"/>
      <c r="L106" s="136">
        <f t="shared" si="126"/>
        <v>0</v>
      </c>
      <c r="M106" s="325"/>
      <c r="N106" s="60"/>
      <c r="O106" s="114">
        <f t="shared" si="127"/>
        <v>0</v>
      </c>
      <c r="P106" s="111"/>
      <c r="R106" s="206"/>
      <c r="S106" s="206"/>
    </row>
    <row r="107" spans="1:19" hidden="1" x14ac:dyDescent="0.25">
      <c r="A107" s="38">
        <v>2244</v>
      </c>
      <c r="B107" s="57" t="s">
        <v>93</v>
      </c>
      <c r="C107" s="58">
        <f t="shared" si="99"/>
        <v>0</v>
      </c>
      <c r="D107" s="231"/>
      <c r="E107" s="60"/>
      <c r="F107" s="147">
        <f t="shared" si="124"/>
        <v>0</v>
      </c>
      <c r="G107" s="231"/>
      <c r="H107" s="263"/>
      <c r="I107" s="114">
        <f t="shared" si="125"/>
        <v>0</v>
      </c>
      <c r="J107" s="263"/>
      <c r="K107" s="60"/>
      <c r="L107" s="136">
        <f t="shared" si="126"/>
        <v>0</v>
      </c>
      <c r="M107" s="325"/>
      <c r="N107" s="60"/>
      <c r="O107" s="114">
        <f t="shared" si="127"/>
        <v>0</v>
      </c>
      <c r="P107" s="111"/>
      <c r="R107" s="206"/>
      <c r="S107" s="206"/>
    </row>
    <row r="108" spans="1:19" ht="24" hidden="1" x14ac:dyDescent="0.25">
      <c r="A108" s="38">
        <v>2246</v>
      </c>
      <c r="B108" s="57" t="s">
        <v>94</v>
      </c>
      <c r="C108" s="58">
        <f t="shared" si="99"/>
        <v>0</v>
      </c>
      <c r="D108" s="231"/>
      <c r="E108" s="60"/>
      <c r="F108" s="147">
        <f t="shared" si="124"/>
        <v>0</v>
      </c>
      <c r="G108" s="231"/>
      <c r="H108" s="263"/>
      <c r="I108" s="114">
        <f t="shared" si="125"/>
        <v>0</v>
      </c>
      <c r="J108" s="263"/>
      <c r="K108" s="60"/>
      <c r="L108" s="136">
        <f t="shared" si="126"/>
        <v>0</v>
      </c>
      <c r="M108" s="325"/>
      <c r="N108" s="60"/>
      <c r="O108" s="114">
        <f t="shared" si="127"/>
        <v>0</v>
      </c>
      <c r="P108" s="111"/>
      <c r="R108" s="206"/>
      <c r="S108" s="206"/>
    </row>
    <row r="109" spans="1:19" ht="36" x14ac:dyDescent="0.25">
      <c r="A109" s="38">
        <v>2247</v>
      </c>
      <c r="B109" s="57" t="s">
        <v>95</v>
      </c>
      <c r="C109" s="58">
        <f t="shared" si="99"/>
        <v>115</v>
      </c>
      <c r="D109" s="231"/>
      <c r="E109" s="528">
        <v>115</v>
      </c>
      <c r="F109" s="486">
        <f t="shared" si="124"/>
        <v>115</v>
      </c>
      <c r="G109" s="231"/>
      <c r="H109" s="561"/>
      <c r="I109" s="486">
        <f t="shared" si="125"/>
        <v>0</v>
      </c>
      <c r="J109" s="263"/>
      <c r="K109" s="528"/>
      <c r="L109" s="486">
        <f t="shared" si="126"/>
        <v>0</v>
      </c>
      <c r="M109" s="325"/>
      <c r="N109" s="60"/>
      <c r="O109" s="114">
        <f t="shared" si="127"/>
        <v>0</v>
      </c>
      <c r="P109" s="372" t="s">
        <v>330</v>
      </c>
      <c r="R109" s="206"/>
      <c r="S109" s="206"/>
    </row>
    <row r="110" spans="1:19" ht="24" hidden="1" x14ac:dyDescent="0.25">
      <c r="A110" s="38">
        <v>2248</v>
      </c>
      <c r="B110" s="57" t="s">
        <v>300</v>
      </c>
      <c r="C110" s="58">
        <f t="shared" si="99"/>
        <v>0</v>
      </c>
      <c r="D110" s="231"/>
      <c r="E110" s="60"/>
      <c r="F110" s="147">
        <f t="shared" si="124"/>
        <v>0</v>
      </c>
      <c r="G110" s="231"/>
      <c r="H110" s="263"/>
      <c r="I110" s="114">
        <f t="shared" si="125"/>
        <v>0</v>
      </c>
      <c r="J110" s="263"/>
      <c r="K110" s="60"/>
      <c r="L110" s="136">
        <f t="shared" si="126"/>
        <v>0</v>
      </c>
      <c r="M110" s="325"/>
      <c r="N110" s="60"/>
      <c r="O110" s="114">
        <f t="shared" si="127"/>
        <v>0</v>
      </c>
      <c r="P110" s="111"/>
      <c r="R110" s="206"/>
      <c r="S110" s="206"/>
    </row>
    <row r="111" spans="1:19" ht="24" hidden="1" x14ac:dyDescent="0.25">
      <c r="A111" s="38">
        <v>2249</v>
      </c>
      <c r="B111" s="57" t="s">
        <v>96</v>
      </c>
      <c r="C111" s="58">
        <f t="shared" si="99"/>
        <v>0</v>
      </c>
      <c r="D111" s="231"/>
      <c r="E111" s="60"/>
      <c r="F111" s="147">
        <f t="shared" si="124"/>
        <v>0</v>
      </c>
      <c r="G111" s="231"/>
      <c r="H111" s="263"/>
      <c r="I111" s="114">
        <f t="shared" si="125"/>
        <v>0</v>
      </c>
      <c r="J111" s="263"/>
      <c r="K111" s="60"/>
      <c r="L111" s="136">
        <f t="shared" si="126"/>
        <v>0</v>
      </c>
      <c r="M111" s="325"/>
      <c r="N111" s="60"/>
      <c r="O111" s="114">
        <f t="shared" si="127"/>
        <v>0</v>
      </c>
      <c r="P111" s="111"/>
      <c r="R111" s="206"/>
      <c r="S111" s="206"/>
    </row>
    <row r="112" spans="1:19" hidden="1" x14ac:dyDescent="0.25">
      <c r="A112" s="112">
        <v>2250</v>
      </c>
      <c r="B112" s="57" t="s">
        <v>97</v>
      </c>
      <c r="C112" s="58">
        <f t="shared" si="99"/>
        <v>0</v>
      </c>
      <c r="D112" s="232">
        <f>SUM(D113:D115)</f>
        <v>0</v>
      </c>
      <c r="E112" s="113">
        <f t="shared" ref="E112:F112" si="128">SUM(E113:E115)</f>
        <v>0</v>
      </c>
      <c r="F112" s="147">
        <f t="shared" si="128"/>
        <v>0</v>
      </c>
      <c r="G112" s="232">
        <f>SUM(G113:G115)</f>
        <v>0</v>
      </c>
      <c r="H112" s="121">
        <f t="shared" ref="H112:I112" si="129">SUM(H113:H115)</f>
        <v>0</v>
      </c>
      <c r="I112" s="114">
        <f t="shared" si="129"/>
        <v>0</v>
      </c>
      <c r="J112" s="121">
        <f>SUM(J113:J115)</f>
        <v>0</v>
      </c>
      <c r="K112" s="113">
        <f t="shared" ref="K112:L112" si="130">SUM(K113:K115)</f>
        <v>0</v>
      </c>
      <c r="L112" s="136">
        <f t="shared" si="130"/>
        <v>0</v>
      </c>
      <c r="M112" s="58">
        <f>SUM(M113:M115)</f>
        <v>0</v>
      </c>
      <c r="N112" s="113">
        <f t="shared" ref="N112:O112" si="131">SUM(N113:N115)</f>
        <v>0</v>
      </c>
      <c r="O112" s="114">
        <f t="shared" si="131"/>
        <v>0</v>
      </c>
      <c r="P112" s="111"/>
      <c r="R112" s="206"/>
      <c r="S112" s="206"/>
    </row>
    <row r="113" spans="1:19" hidden="1" x14ac:dyDescent="0.25">
      <c r="A113" s="38">
        <v>2251</v>
      </c>
      <c r="B113" s="57" t="s">
        <v>98</v>
      </c>
      <c r="C113" s="58">
        <f t="shared" si="99"/>
        <v>0</v>
      </c>
      <c r="D113" s="231"/>
      <c r="E113" s="60"/>
      <c r="F113" s="147">
        <f t="shared" ref="F113:F115" si="132">D113+E113</f>
        <v>0</v>
      </c>
      <c r="G113" s="231"/>
      <c r="H113" s="263"/>
      <c r="I113" s="114">
        <f t="shared" ref="I113:I115" si="133">G113+H113</f>
        <v>0</v>
      </c>
      <c r="J113" s="263"/>
      <c r="K113" s="60"/>
      <c r="L113" s="136">
        <f t="shared" ref="L113:L115" si="134">J113+K113</f>
        <v>0</v>
      </c>
      <c r="M113" s="325"/>
      <c r="N113" s="60"/>
      <c r="O113" s="114">
        <f t="shared" ref="O113:O115" si="135">M113+N113</f>
        <v>0</v>
      </c>
      <c r="P113" s="111"/>
      <c r="R113" s="206"/>
      <c r="S113" s="206"/>
    </row>
    <row r="114" spans="1:19" ht="24" hidden="1" x14ac:dyDescent="0.25">
      <c r="A114" s="38">
        <v>2252</v>
      </c>
      <c r="B114" s="57" t="s">
        <v>99</v>
      </c>
      <c r="C114" s="58">
        <f t="shared" si="99"/>
        <v>0</v>
      </c>
      <c r="D114" s="231"/>
      <c r="E114" s="60"/>
      <c r="F114" s="147">
        <f t="shared" si="132"/>
        <v>0</v>
      </c>
      <c r="G114" s="231"/>
      <c r="H114" s="263"/>
      <c r="I114" s="114">
        <f t="shared" si="133"/>
        <v>0</v>
      </c>
      <c r="J114" s="263"/>
      <c r="K114" s="60"/>
      <c r="L114" s="136">
        <f t="shared" si="134"/>
        <v>0</v>
      </c>
      <c r="M114" s="325"/>
      <c r="N114" s="60"/>
      <c r="O114" s="114">
        <f t="shared" si="135"/>
        <v>0</v>
      </c>
      <c r="P114" s="111"/>
      <c r="R114" s="206"/>
      <c r="S114" s="206"/>
    </row>
    <row r="115" spans="1:19" ht="24" hidden="1" x14ac:dyDescent="0.25">
      <c r="A115" s="38">
        <v>2259</v>
      </c>
      <c r="B115" s="57" t="s">
        <v>100</v>
      </c>
      <c r="C115" s="58">
        <f t="shared" si="99"/>
        <v>0</v>
      </c>
      <c r="D115" s="231"/>
      <c r="E115" s="60"/>
      <c r="F115" s="147">
        <f t="shared" si="132"/>
        <v>0</v>
      </c>
      <c r="G115" s="231"/>
      <c r="H115" s="263"/>
      <c r="I115" s="114">
        <f t="shared" si="133"/>
        <v>0</v>
      </c>
      <c r="J115" s="263"/>
      <c r="K115" s="60"/>
      <c r="L115" s="136">
        <f t="shared" si="134"/>
        <v>0</v>
      </c>
      <c r="M115" s="325"/>
      <c r="N115" s="60"/>
      <c r="O115" s="114">
        <f t="shared" si="135"/>
        <v>0</v>
      </c>
      <c r="P115" s="111"/>
      <c r="R115" s="206"/>
      <c r="S115" s="206"/>
    </row>
    <row r="116" spans="1:19" x14ac:dyDescent="0.25">
      <c r="A116" s="112">
        <v>2260</v>
      </c>
      <c r="B116" s="57" t="s">
        <v>101</v>
      </c>
      <c r="C116" s="58">
        <f t="shared" si="99"/>
        <v>1032</v>
      </c>
      <c r="D116" s="232">
        <f>SUM(D117:D121)</f>
        <v>1032</v>
      </c>
      <c r="E116" s="529">
        <f t="shared" ref="E116:F116" si="136">SUM(E117:E121)</f>
        <v>0</v>
      </c>
      <c r="F116" s="486">
        <f t="shared" si="136"/>
        <v>1032</v>
      </c>
      <c r="G116" s="232">
        <f>SUM(G117:G121)</f>
        <v>0</v>
      </c>
      <c r="H116" s="136">
        <f t="shared" ref="H116:I116" si="137">SUM(H117:H121)</f>
        <v>0</v>
      </c>
      <c r="I116" s="486">
        <f t="shared" si="137"/>
        <v>0</v>
      </c>
      <c r="J116" s="121">
        <f>SUM(J117:J121)</f>
        <v>0</v>
      </c>
      <c r="K116" s="529">
        <f t="shared" ref="K116:L116" si="138">SUM(K117:K121)</f>
        <v>0</v>
      </c>
      <c r="L116" s="486">
        <f t="shared" si="138"/>
        <v>0</v>
      </c>
      <c r="M116" s="58">
        <f>SUM(M117:M121)</f>
        <v>0</v>
      </c>
      <c r="N116" s="113">
        <f t="shared" ref="N116:O116" si="139">SUM(N117:N121)</f>
        <v>0</v>
      </c>
      <c r="O116" s="114">
        <f t="shared" si="139"/>
        <v>0</v>
      </c>
      <c r="P116" s="111"/>
      <c r="R116" s="206"/>
      <c r="S116" s="206"/>
    </row>
    <row r="117" spans="1:19" hidden="1" x14ac:dyDescent="0.25">
      <c r="A117" s="38">
        <v>2261</v>
      </c>
      <c r="B117" s="57" t="s">
        <v>102</v>
      </c>
      <c r="C117" s="58">
        <f t="shared" si="99"/>
        <v>0</v>
      </c>
      <c r="D117" s="231"/>
      <c r="E117" s="60"/>
      <c r="F117" s="147">
        <f t="shared" ref="F117:F121" si="140">D117+E117</f>
        <v>0</v>
      </c>
      <c r="G117" s="231"/>
      <c r="H117" s="263"/>
      <c r="I117" s="114">
        <f t="shared" ref="I117:I121" si="141">G117+H117</f>
        <v>0</v>
      </c>
      <c r="J117" s="263"/>
      <c r="K117" s="60"/>
      <c r="L117" s="136">
        <f t="shared" ref="L117:L121" si="142">J117+K117</f>
        <v>0</v>
      </c>
      <c r="M117" s="325"/>
      <c r="N117" s="60"/>
      <c r="O117" s="114">
        <f t="shared" ref="O117:O121" si="143">M117+N117</f>
        <v>0</v>
      </c>
      <c r="P117" s="111"/>
      <c r="R117" s="206"/>
      <c r="S117" s="206"/>
    </row>
    <row r="118" spans="1:19" x14ac:dyDescent="0.25">
      <c r="A118" s="38">
        <v>2262</v>
      </c>
      <c r="B118" s="57" t="s">
        <v>103</v>
      </c>
      <c r="C118" s="58">
        <f t="shared" si="99"/>
        <v>552</v>
      </c>
      <c r="D118" s="231">
        <v>552</v>
      </c>
      <c r="E118" s="528"/>
      <c r="F118" s="486">
        <f t="shared" si="140"/>
        <v>552</v>
      </c>
      <c r="G118" s="231"/>
      <c r="H118" s="561"/>
      <c r="I118" s="486">
        <f t="shared" si="141"/>
        <v>0</v>
      </c>
      <c r="J118" s="263"/>
      <c r="K118" s="528"/>
      <c r="L118" s="486">
        <f t="shared" si="142"/>
        <v>0</v>
      </c>
      <c r="M118" s="325"/>
      <c r="N118" s="60"/>
      <c r="O118" s="114">
        <f t="shared" si="143"/>
        <v>0</v>
      </c>
      <c r="P118" s="111"/>
      <c r="R118" s="206"/>
      <c r="S118" s="206"/>
    </row>
    <row r="119" spans="1:19" hidden="1" x14ac:dyDescent="0.25">
      <c r="A119" s="38">
        <v>2263</v>
      </c>
      <c r="B119" s="57" t="s">
        <v>104</v>
      </c>
      <c r="C119" s="58">
        <f t="shared" si="99"/>
        <v>0</v>
      </c>
      <c r="D119" s="231"/>
      <c r="E119" s="60"/>
      <c r="F119" s="147">
        <f t="shared" si="140"/>
        <v>0</v>
      </c>
      <c r="G119" s="231"/>
      <c r="H119" s="263"/>
      <c r="I119" s="114">
        <f t="shared" si="141"/>
        <v>0</v>
      </c>
      <c r="J119" s="263"/>
      <c r="K119" s="60"/>
      <c r="L119" s="136">
        <f t="shared" si="142"/>
        <v>0</v>
      </c>
      <c r="M119" s="325"/>
      <c r="N119" s="60"/>
      <c r="O119" s="114">
        <f t="shared" si="143"/>
        <v>0</v>
      </c>
      <c r="P119" s="111"/>
      <c r="R119" s="206"/>
      <c r="S119" s="206"/>
    </row>
    <row r="120" spans="1:19" ht="24" x14ac:dyDescent="0.25">
      <c r="A120" s="38">
        <v>2264</v>
      </c>
      <c r="B120" s="57" t="s">
        <v>105</v>
      </c>
      <c r="C120" s="58">
        <f t="shared" si="99"/>
        <v>280</v>
      </c>
      <c r="D120" s="231">
        <v>280</v>
      </c>
      <c r="E120" s="528"/>
      <c r="F120" s="486">
        <f t="shared" si="140"/>
        <v>280</v>
      </c>
      <c r="G120" s="231"/>
      <c r="H120" s="561"/>
      <c r="I120" s="486">
        <f t="shared" si="141"/>
        <v>0</v>
      </c>
      <c r="J120" s="263"/>
      <c r="K120" s="528"/>
      <c r="L120" s="486">
        <f t="shared" si="142"/>
        <v>0</v>
      </c>
      <c r="M120" s="325"/>
      <c r="N120" s="60"/>
      <c r="O120" s="114">
        <f t="shared" si="143"/>
        <v>0</v>
      </c>
      <c r="P120" s="111"/>
      <c r="R120" s="206"/>
      <c r="S120" s="206"/>
    </row>
    <row r="121" spans="1:19" x14ac:dyDescent="0.25">
      <c r="A121" s="38">
        <v>2269</v>
      </c>
      <c r="B121" s="57" t="s">
        <v>106</v>
      </c>
      <c r="C121" s="58">
        <f t="shared" si="99"/>
        <v>200</v>
      </c>
      <c r="D121" s="231">
        <v>200</v>
      </c>
      <c r="E121" s="528"/>
      <c r="F121" s="486">
        <f t="shared" si="140"/>
        <v>200</v>
      </c>
      <c r="G121" s="231"/>
      <c r="H121" s="561"/>
      <c r="I121" s="486">
        <f t="shared" si="141"/>
        <v>0</v>
      </c>
      <c r="J121" s="263"/>
      <c r="K121" s="528"/>
      <c r="L121" s="486">
        <f t="shared" si="142"/>
        <v>0</v>
      </c>
      <c r="M121" s="325"/>
      <c r="N121" s="60"/>
      <c r="O121" s="114">
        <f t="shared" si="143"/>
        <v>0</v>
      </c>
      <c r="P121" s="111"/>
      <c r="R121" s="206"/>
      <c r="S121" s="206"/>
    </row>
    <row r="122" spans="1:19" x14ac:dyDescent="0.25">
      <c r="A122" s="112">
        <v>2270</v>
      </c>
      <c r="B122" s="57" t="s">
        <v>107</v>
      </c>
      <c r="C122" s="58">
        <f t="shared" si="99"/>
        <v>6276</v>
      </c>
      <c r="D122" s="232">
        <f>SUM(D123:D127)</f>
        <v>6276</v>
      </c>
      <c r="E122" s="529">
        <f t="shared" ref="E122:F122" si="144">SUM(E123:E127)</f>
        <v>0</v>
      </c>
      <c r="F122" s="486">
        <f t="shared" si="144"/>
        <v>6276</v>
      </c>
      <c r="G122" s="232">
        <f>SUM(G123:G127)</f>
        <v>0</v>
      </c>
      <c r="H122" s="136">
        <f t="shared" ref="H122:I122" si="145">SUM(H123:H127)</f>
        <v>0</v>
      </c>
      <c r="I122" s="486">
        <f t="shared" si="145"/>
        <v>0</v>
      </c>
      <c r="J122" s="121">
        <f>SUM(J123:J127)</f>
        <v>0</v>
      </c>
      <c r="K122" s="529">
        <f t="shared" ref="K122:L122" si="146">SUM(K123:K127)</f>
        <v>0</v>
      </c>
      <c r="L122" s="486">
        <f t="shared" si="146"/>
        <v>0</v>
      </c>
      <c r="M122" s="58">
        <f>SUM(M123:M127)</f>
        <v>0</v>
      </c>
      <c r="N122" s="113">
        <f t="shared" ref="N122:O122" si="147">SUM(N123:N127)</f>
        <v>0</v>
      </c>
      <c r="O122" s="114">
        <f t="shared" si="147"/>
        <v>0</v>
      </c>
      <c r="P122" s="111"/>
      <c r="R122" s="206"/>
      <c r="S122" s="206"/>
    </row>
    <row r="123" spans="1:19" hidden="1" x14ac:dyDescent="0.25">
      <c r="A123" s="38">
        <v>2272</v>
      </c>
      <c r="B123" s="146" t="s">
        <v>108</v>
      </c>
      <c r="C123" s="58">
        <f t="shared" si="99"/>
        <v>0</v>
      </c>
      <c r="D123" s="231"/>
      <c r="E123" s="60"/>
      <c r="F123" s="147">
        <f t="shared" ref="F123:F127" si="148">D123+E123</f>
        <v>0</v>
      </c>
      <c r="G123" s="231"/>
      <c r="H123" s="263"/>
      <c r="I123" s="114">
        <f t="shared" ref="I123:I127" si="149">G123+H123</f>
        <v>0</v>
      </c>
      <c r="J123" s="263"/>
      <c r="K123" s="60"/>
      <c r="L123" s="136">
        <f t="shared" ref="L123:L127" si="150">J123+K123</f>
        <v>0</v>
      </c>
      <c r="M123" s="325"/>
      <c r="N123" s="60"/>
      <c r="O123" s="114">
        <f t="shared" ref="O123:O127" si="151">M123+N123</f>
        <v>0</v>
      </c>
      <c r="P123" s="111"/>
      <c r="R123" s="206"/>
      <c r="S123" s="206"/>
    </row>
    <row r="124" spans="1:19" ht="24" hidden="1" x14ac:dyDescent="0.25">
      <c r="A124" s="38">
        <v>2274</v>
      </c>
      <c r="B124" s="186" t="s">
        <v>290</v>
      </c>
      <c r="C124" s="58">
        <f t="shared" si="99"/>
        <v>0</v>
      </c>
      <c r="D124" s="231"/>
      <c r="E124" s="60"/>
      <c r="F124" s="147">
        <f t="shared" si="148"/>
        <v>0</v>
      </c>
      <c r="G124" s="231"/>
      <c r="H124" s="263"/>
      <c r="I124" s="114">
        <f t="shared" si="149"/>
        <v>0</v>
      </c>
      <c r="J124" s="263"/>
      <c r="K124" s="60"/>
      <c r="L124" s="136">
        <f t="shared" si="150"/>
        <v>0</v>
      </c>
      <c r="M124" s="325"/>
      <c r="N124" s="60"/>
      <c r="O124" s="114">
        <f t="shared" si="151"/>
        <v>0</v>
      </c>
      <c r="P124" s="111"/>
      <c r="R124" s="206"/>
      <c r="S124" s="206"/>
    </row>
    <row r="125" spans="1:19" ht="24" hidden="1" x14ac:dyDescent="0.25">
      <c r="A125" s="38">
        <v>2275</v>
      </c>
      <c r="B125" s="57" t="s">
        <v>109</v>
      </c>
      <c r="C125" s="58">
        <f t="shared" si="99"/>
        <v>0</v>
      </c>
      <c r="D125" s="231"/>
      <c r="E125" s="60"/>
      <c r="F125" s="147">
        <f t="shared" si="148"/>
        <v>0</v>
      </c>
      <c r="G125" s="231"/>
      <c r="H125" s="263"/>
      <c r="I125" s="114">
        <f t="shared" si="149"/>
        <v>0</v>
      </c>
      <c r="J125" s="263"/>
      <c r="K125" s="60"/>
      <c r="L125" s="136">
        <f t="shared" si="150"/>
        <v>0</v>
      </c>
      <c r="M125" s="325"/>
      <c r="N125" s="60"/>
      <c r="O125" s="114">
        <f t="shared" si="151"/>
        <v>0</v>
      </c>
      <c r="P125" s="111"/>
      <c r="R125" s="206"/>
      <c r="S125" s="206"/>
    </row>
    <row r="126" spans="1:19" ht="36" hidden="1" x14ac:dyDescent="0.25">
      <c r="A126" s="38">
        <v>2276</v>
      </c>
      <c r="B126" s="57" t="s">
        <v>110</v>
      </c>
      <c r="C126" s="58">
        <f t="shared" si="99"/>
        <v>0</v>
      </c>
      <c r="D126" s="231"/>
      <c r="E126" s="60"/>
      <c r="F126" s="147">
        <f t="shared" si="148"/>
        <v>0</v>
      </c>
      <c r="G126" s="231"/>
      <c r="H126" s="263"/>
      <c r="I126" s="114">
        <f t="shared" si="149"/>
        <v>0</v>
      </c>
      <c r="J126" s="263"/>
      <c r="K126" s="60"/>
      <c r="L126" s="136">
        <f t="shared" si="150"/>
        <v>0</v>
      </c>
      <c r="M126" s="325"/>
      <c r="N126" s="60"/>
      <c r="O126" s="114">
        <f t="shared" si="151"/>
        <v>0</v>
      </c>
      <c r="P126" s="111"/>
      <c r="R126" s="206"/>
      <c r="S126" s="206"/>
    </row>
    <row r="127" spans="1:19" ht="24" x14ac:dyDescent="0.25">
      <c r="A127" s="38">
        <v>2279</v>
      </c>
      <c r="B127" s="57" t="s">
        <v>111</v>
      </c>
      <c r="C127" s="58">
        <f t="shared" si="99"/>
        <v>6276</v>
      </c>
      <c r="D127" s="231">
        <v>6276</v>
      </c>
      <c r="E127" s="528"/>
      <c r="F127" s="486">
        <f t="shared" si="148"/>
        <v>6276</v>
      </c>
      <c r="G127" s="231"/>
      <c r="H127" s="561"/>
      <c r="I127" s="486">
        <f t="shared" si="149"/>
        <v>0</v>
      </c>
      <c r="J127" s="263"/>
      <c r="K127" s="528"/>
      <c r="L127" s="486">
        <f t="shared" si="150"/>
        <v>0</v>
      </c>
      <c r="M127" s="325"/>
      <c r="N127" s="60"/>
      <c r="O127" s="114">
        <f t="shared" si="151"/>
        <v>0</v>
      </c>
      <c r="P127" s="370"/>
      <c r="R127" s="206"/>
      <c r="S127" s="206"/>
    </row>
    <row r="128" spans="1:19" ht="24" hidden="1" x14ac:dyDescent="0.25">
      <c r="A128" s="118">
        <v>2280</v>
      </c>
      <c r="B128" s="52" t="s">
        <v>301</v>
      </c>
      <c r="C128" s="53">
        <f t="shared" si="99"/>
        <v>0</v>
      </c>
      <c r="D128" s="234">
        <f t="shared" ref="D128:O128" si="152">SUM(D129)</f>
        <v>0</v>
      </c>
      <c r="E128" s="119">
        <f t="shared" si="152"/>
        <v>0</v>
      </c>
      <c r="F128" s="287">
        <f t="shared" si="152"/>
        <v>0</v>
      </c>
      <c r="G128" s="234">
        <f t="shared" si="152"/>
        <v>0</v>
      </c>
      <c r="H128" s="265">
        <f t="shared" si="152"/>
        <v>0</v>
      </c>
      <c r="I128" s="120">
        <f t="shared" si="152"/>
        <v>0</v>
      </c>
      <c r="J128" s="265">
        <f t="shared" si="152"/>
        <v>0</v>
      </c>
      <c r="K128" s="119">
        <f t="shared" si="152"/>
        <v>0</v>
      </c>
      <c r="L128" s="140">
        <f t="shared" si="152"/>
        <v>0</v>
      </c>
      <c r="M128" s="58">
        <f t="shared" si="152"/>
        <v>0</v>
      </c>
      <c r="N128" s="113">
        <f t="shared" si="152"/>
        <v>0</v>
      </c>
      <c r="O128" s="114">
        <f t="shared" si="152"/>
        <v>0</v>
      </c>
      <c r="P128" s="111"/>
      <c r="R128" s="206"/>
      <c r="S128" s="206"/>
    </row>
    <row r="129" spans="1:19" ht="24" hidden="1" x14ac:dyDescent="0.25">
      <c r="A129" s="38">
        <v>2283</v>
      </c>
      <c r="B129" s="57" t="s">
        <v>112</v>
      </c>
      <c r="C129" s="58">
        <f t="shared" si="99"/>
        <v>0</v>
      </c>
      <c r="D129" s="231"/>
      <c r="E129" s="60"/>
      <c r="F129" s="147">
        <f>D129+E129</f>
        <v>0</v>
      </c>
      <c r="G129" s="231"/>
      <c r="H129" s="263"/>
      <c r="I129" s="114">
        <f>G129+H129</f>
        <v>0</v>
      </c>
      <c r="J129" s="263"/>
      <c r="K129" s="60"/>
      <c r="L129" s="136">
        <f>J129+K129</f>
        <v>0</v>
      </c>
      <c r="M129" s="325"/>
      <c r="N129" s="60"/>
      <c r="O129" s="114">
        <f>M129+N129</f>
        <v>0</v>
      </c>
      <c r="P129" s="111"/>
      <c r="R129" s="206"/>
      <c r="S129" s="206"/>
    </row>
    <row r="130" spans="1:19" ht="38.25" customHeight="1" x14ac:dyDescent="0.25">
      <c r="A130" s="45">
        <v>2300</v>
      </c>
      <c r="B130" s="105" t="s">
        <v>113</v>
      </c>
      <c r="C130" s="46">
        <f t="shared" si="99"/>
        <v>7796</v>
      </c>
      <c r="D130" s="229">
        <f>SUM(D131,D136,D140,D141,D144,D151,D159,D160,D163)</f>
        <v>7673</v>
      </c>
      <c r="E130" s="523">
        <f t="shared" ref="E130:F130" si="153">SUM(E131,E136,E140,E141,E144,E151,E159,E160,E163)</f>
        <v>0</v>
      </c>
      <c r="F130" s="490">
        <f t="shared" si="153"/>
        <v>7673</v>
      </c>
      <c r="G130" s="229">
        <f>SUM(G131,G136,G140,G141,G144,G151,G159,G160,G163)</f>
        <v>0</v>
      </c>
      <c r="H130" s="126">
        <f t="shared" ref="H130:I130" si="154">SUM(H131,H136,H140,H141,H144,H151,H159,H160,H163)</f>
        <v>0</v>
      </c>
      <c r="I130" s="490">
        <f t="shared" si="154"/>
        <v>0</v>
      </c>
      <c r="J130" s="106">
        <f>SUM(J131,J136,J140,J141,J144,J151,J159,J160,J163)</f>
        <v>123</v>
      </c>
      <c r="K130" s="523">
        <f t="shared" ref="K130:L130" si="155">SUM(K131,K136,K140,K141,K144,K151,K159,K160,K163)</f>
        <v>0</v>
      </c>
      <c r="L130" s="490">
        <f t="shared" si="155"/>
        <v>123</v>
      </c>
      <c r="M130" s="46">
        <f>SUM(M131,M136,M140,M141,M144,M151,M159,M160,M163)</f>
        <v>0</v>
      </c>
      <c r="N130" s="50">
        <f t="shared" ref="N130:O130" si="156">SUM(N131,N136,N140,N141,N144,N151,N159,N160,N163)</f>
        <v>0</v>
      </c>
      <c r="O130" s="117">
        <f t="shared" si="156"/>
        <v>0</v>
      </c>
      <c r="P130" s="123"/>
      <c r="R130" s="206"/>
      <c r="S130" s="206"/>
    </row>
    <row r="131" spans="1:19" ht="24" x14ac:dyDescent="0.25">
      <c r="A131" s="118">
        <v>2310</v>
      </c>
      <c r="B131" s="52" t="s">
        <v>114</v>
      </c>
      <c r="C131" s="53">
        <f t="shared" si="99"/>
        <v>7531</v>
      </c>
      <c r="D131" s="234">
        <f t="shared" ref="D131:M131" si="157">SUM(D132:D135)</f>
        <v>7483</v>
      </c>
      <c r="E131" s="531">
        <f t="shared" ref="E131:F131" si="158">SUM(E132:E135)</f>
        <v>0</v>
      </c>
      <c r="F131" s="527">
        <f t="shared" si="158"/>
        <v>7483</v>
      </c>
      <c r="G131" s="234">
        <f t="shared" si="157"/>
        <v>0</v>
      </c>
      <c r="H131" s="140">
        <f t="shared" ref="H131:I131" si="159">SUM(H132:H135)</f>
        <v>0</v>
      </c>
      <c r="I131" s="527">
        <f t="shared" si="159"/>
        <v>0</v>
      </c>
      <c r="J131" s="265">
        <f t="shared" si="157"/>
        <v>48</v>
      </c>
      <c r="K131" s="531">
        <f t="shared" ref="K131:L131" si="160">SUM(K132:K135)</f>
        <v>0</v>
      </c>
      <c r="L131" s="527">
        <f t="shared" si="160"/>
        <v>48</v>
      </c>
      <c r="M131" s="53">
        <f t="shared" si="157"/>
        <v>0</v>
      </c>
      <c r="N131" s="119">
        <f t="shared" ref="N131:O131" si="161">SUM(N132:N135)</f>
        <v>0</v>
      </c>
      <c r="O131" s="120">
        <f t="shared" si="161"/>
        <v>0</v>
      </c>
      <c r="P131" s="110"/>
      <c r="R131" s="206"/>
      <c r="S131" s="206"/>
    </row>
    <row r="132" spans="1:19" x14ac:dyDescent="0.25">
      <c r="A132" s="38">
        <v>2311</v>
      </c>
      <c r="B132" s="57" t="s">
        <v>115</v>
      </c>
      <c r="C132" s="58">
        <f t="shared" si="99"/>
        <v>20</v>
      </c>
      <c r="D132" s="231">
        <v>20</v>
      </c>
      <c r="E132" s="528"/>
      <c r="F132" s="486">
        <f t="shared" ref="F132:F135" si="162">D132+E132</f>
        <v>20</v>
      </c>
      <c r="G132" s="231"/>
      <c r="H132" s="561"/>
      <c r="I132" s="486">
        <f t="shared" ref="I132:I135" si="163">G132+H132</f>
        <v>0</v>
      </c>
      <c r="J132" s="263"/>
      <c r="K132" s="528"/>
      <c r="L132" s="486">
        <f t="shared" ref="L132:L135" si="164">J132+K132</f>
        <v>0</v>
      </c>
      <c r="M132" s="325"/>
      <c r="N132" s="60"/>
      <c r="O132" s="114">
        <f t="shared" ref="O132:O135" si="165">M132+N132</f>
        <v>0</v>
      </c>
      <c r="P132" s="111"/>
      <c r="R132" s="206"/>
      <c r="S132" s="206"/>
    </row>
    <row r="133" spans="1:19" x14ac:dyDescent="0.25">
      <c r="A133" s="38">
        <v>2312</v>
      </c>
      <c r="B133" s="57" t="s">
        <v>116</v>
      </c>
      <c r="C133" s="58">
        <f t="shared" si="99"/>
        <v>65</v>
      </c>
      <c r="D133" s="231">
        <v>65</v>
      </c>
      <c r="E133" s="528"/>
      <c r="F133" s="486">
        <f t="shared" si="162"/>
        <v>65</v>
      </c>
      <c r="G133" s="231"/>
      <c r="H133" s="561"/>
      <c r="I133" s="486">
        <f t="shared" si="163"/>
        <v>0</v>
      </c>
      <c r="J133" s="263"/>
      <c r="K133" s="528"/>
      <c r="L133" s="486">
        <f t="shared" si="164"/>
        <v>0</v>
      </c>
      <c r="M133" s="325"/>
      <c r="N133" s="60"/>
      <c r="O133" s="114">
        <f t="shared" si="165"/>
        <v>0</v>
      </c>
      <c r="P133" s="111"/>
      <c r="R133" s="206"/>
      <c r="S133" s="206"/>
    </row>
    <row r="134" spans="1:19" hidden="1" x14ac:dyDescent="0.25">
      <c r="A134" s="38">
        <v>2313</v>
      </c>
      <c r="B134" s="57" t="s">
        <v>117</v>
      </c>
      <c r="C134" s="58">
        <f t="shared" si="99"/>
        <v>0</v>
      </c>
      <c r="D134" s="231"/>
      <c r="E134" s="60"/>
      <c r="F134" s="147">
        <f t="shared" si="162"/>
        <v>0</v>
      </c>
      <c r="G134" s="231"/>
      <c r="H134" s="263"/>
      <c r="I134" s="114">
        <f t="shared" si="163"/>
        <v>0</v>
      </c>
      <c r="J134" s="263"/>
      <c r="K134" s="60"/>
      <c r="L134" s="136">
        <f t="shared" si="164"/>
        <v>0</v>
      </c>
      <c r="M134" s="325"/>
      <c r="N134" s="60"/>
      <c r="O134" s="114">
        <f t="shared" si="165"/>
        <v>0</v>
      </c>
      <c r="P134" s="111"/>
      <c r="R134" s="206"/>
      <c r="S134" s="206"/>
    </row>
    <row r="135" spans="1:19" ht="39" customHeight="1" x14ac:dyDescent="0.25">
      <c r="A135" s="38">
        <v>2314</v>
      </c>
      <c r="B135" s="57" t="s">
        <v>291</v>
      </c>
      <c r="C135" s="58">
        <f t="shared" si="99"/>
        <v>7446</v>
      </c>
      <c r="D135" s="231">
        <v>7398</v>
      </c>
      <c r="E135" s="528"/>
      <c r="F135" s="486">
        <f t="shared" si="162"/>
        <v>7398</v>
      </c>
      <c r="G135" s="231"/>
      <c r="H135" s="561"/>
      <c r="I135" s="486">
        <f t="shared" si="163"/>
        <v>0</v>
      </c>
      <c r="J135" s="263">
        <v>48</v>
      </c>
      <c r="K135" s="528"/>
      <c r="L135" s="486">
        <f t="shared" si="164"/>
        <v>48</v>
      </c>
      <c r="M135" s="325"/>
      <c r="N135" s="60"/>
      <c r="O135" s="114">
        <f t="shared" si="165"/>
        <v>0</v>
      </c>
      <c r="P135" s="370"/>
      <c r="R135" s="206"/>
      <c r="S135" s="206"/>
    </row>
    <row r="136" spans="1:19" hidden="1" x14ac:dyDescent="0.25">
      <c r="A136" s="112">
        <v>2320</v>
      </c>
      <c r="B136" s="57" t="s">
        <v>118</v>
      </c>
      <c r="C136" s="58">
        <f t="shared" si="99"/>
        <v>0</v>
      </c>
      <c r="D136" s="232">
        <f>SUM(D137:D139)</f>
        <v>0</v>
      </c>
      <c r="E136" s="113">
        <f t="shared" ref="E136:F136" si="166">SUM(E137:E139)</f>
        <v>0</v>
      </c>
      <c r="F136" s="147">
        <f t="shared" si="166"/>
        <v>0</v>
      </c>
      <c r="G136" s="232">
        <f>SUM(G137:G139)</f>
        <v>0</v>
      </c>
      <c r="H136" s="121">
        <f t="shared" ref="H136:I136" si="167">SUM(H137:H139)</f>
        <v>0</v>
      </c>
      <c r="I136" s="114">
        <f t="shared" si="167"/>
        <v>0</v>
      </c>
      <c r="J136" s="121">
        <f>SUM(J137:J139)</f>
        <v>0</v>
      </c>
      <c r="K136" s="113">
        <f t="shared" ref="K136:L136" si="168">SUM(K137:K139)</f>
        <v>0</v>
      </c>
      <c r="L136" s="136">
        <f t="shared" si="168"/>
        <v>0</v>
      </c>
      <c r="M136" s="58">
        <f>SUM(M137:M139)</f>
        <v>0</v>
      </c>
      <c r="N136" s="113">
        <f t="shared" ref="N136:O136" si="169">SUM(N137:N139)</f>
        <v>0</v>
      </c>
      <c r="O136" s="114">
        <f t="shared" si="169"/>
        <v>0</v>
      </c>
      <c r="P136" s="111"/>
      <c r="R136" s="206"/>
      <c r="S136" s="206"/>
    </row>
    <row r="137" spans="1:19" hidden="1" x14ac:dyDescent="0.25">
      <c r="A137" s="38">
        <v>2321</v>
      </c>
      <c r="B137" s="57" t="s">
        <v>119</v>
      </c>
      <c r="C137" s="58">
        <f t="shared" si="99"/>
        <v>0</v>
      </c>
      <c r="D137" s="231"/>
      <c r="E137" s="60"/>
      <c r="F137" s="147">
        <f t="shared" ref="F137:F140" si="170">D137+E137</f>
        <v>0</v>
      </c>
      <c r="G137" s="231"/>
      <c r="H137" s="263"/>
      <c r="I137" s="114">
        <f t="shared" ref="I137:I140" si="171">G137+H137</f>
        <v>0</v>
      </c>
      <c r="J137" s="263"/>
      <c r="K137" s="60"/>
      <c r="L137" s="136">
        <f t="shared" ref="L137:L140" si="172">J137+K137</f>
        <v>0</v>
      </c>
      <c r="M137" s="325"/>
      <c r="N137" s="60"/>
      <c r="O137" s="114">
        <f t="shared" ref="O137:O140" si="173">M137+N137</f>
        <v>0</v>
      </c>
      <c r="P137" s="111"/>
      <c r="R137" s="206"/>
      <c r="S137" s="206"/>
    </row>
    <row r="138" spans="1:19" hidden="1" x14ac:dyDescent="0.25">
      <c r="A138" s="38">
        <v>2322</v>
      </c>
      <c r="B138" s="57" t="s">
        <v>120</v>
      </c>
      <c r="C138" s="58">
        <f t="shared" si="99"/>
        <v>0</v>
      </c>
      <c r="D138" s="231"/>
      <c r="E138" s="60"/>
      <c r="F138" s="147">
        <f t="shared" si="170"/>
        <v>0</v>
      </c>
      <c r="G138" s="231"/>
      <c r="H138" s="263"/>
      <c r="I138" s="114">
        <f t="shared" si="171"/>
        <v>0</v>
      </c>
      <c r="J138" s="263"/>
      <c r="K138" s="60"/>
      <c r="L138" s="136">
        <f t="shared" si="172"/>
        <v>0</v>
      </c>
      <c r="M138" s="325"/>
      <c r="N138" s="60"/>
      <c r="O138" s="114">
        <f t="shared" si="173"/>
        <v>0</v>
      </c>
      <c r="P138" s="111"/>
      <c r="R138" s="206"/>
      <c r="S138" s="206"/>
    </row>
    <row r="139" spans="1:19" ht="10.5" hidden="1" customHeight="1" x14ac:dyDescent="0.25">
      <c r="A139" s="38">
        <v>2329</v>
      </c>
      <c r="B139" s="57" t="s">
        <v>121</v>
      </c>
      <c r="C139" s="58">
        <f t="shared" si="99"/>
        <v>0</v>
      </c>
      <c r="D139" s="231"/>
      <c r="E139" s="60"/>
      <c r="F139" s="147">
        <f t="shared" si="170"/>
        <v>0</v>
      </c>
      <c r="G139" s="231"/>
      <c r="H139" s="263"/>
      <c r="I139" s="114">
        <f t="shared" si="171"/>
        <v>0</v>
      </c>
      <c r="J139" s="263"/>
      <c r="K139" s="60"/>
      <c r="L139" s="136">
        <f t="shared" si="172"/>
        <v>0</v>
      </c>
      <c r="M139" s="325"/>
      <c r="N139" s="60"/>
      <c r="O139" s="114">
        <f t="shared" si="173"/>
        <v>0</v>
      </c>
      <c r="P139" s="111"/>
      <c r="R139" s="206"/>
      <c r="S139" s="206"/>
    </row>
    <row r="140" spans="1:19" hidden="1" x14ac:dyDescent="0.25">
      <c r="A140" s="112">
        <v>2330</v>
      </c>
      <c r="B140" s="57" t="s">
        <v>122</v>
      </c>
      <c r="C140" s="58">
        <f t="shared" si="99"/>
        <v>0</v>
      </c>
      <c r="D140" s="231"/>
      <c r="E140" s="60"/>
      <c r="F140" s="147">
        <f t="shared" si="170"/>
        <v>0</v>
      </c>
      <c r="G140" s="231"/>
      <c r="H140" s="263"/>
      <c r="I140" s="114">
        <f t="shared" si="171"/>
        <v>0</v>
      </c>
      <c r="J140" s="263"/>
      <c r="K140" s="60"/>
      <c r="L140" s="136">
        <f t="shared" si="172"/>
        <v>0</v>
      </c>
      <c r="M140" s="325"/>
      <c r="N140" s="60"/>
      <c r="O140" s="114">
        <f t="shared" si="173"/>
        <v>0</v>
      </c>
      <c r="P140" s="111"/>
      <c r="R140" s="206"/>
      <c r="S140" s="206"/>
    </row>
    <row r="141" spans="1:19" ht="48" hidden="1" x14ac:dyDescent="0.25">
      <c r="A141" s="112">
        <v>2340</v>
      </c>
      <c r="B141" s="57" t="s">
        <v>302</v>
      </c>
      <c r="C141" s="58">
        <f t="shared" si="99"/>
        <v>0</v>
      </c>
      <c r="D141" s="232">
        <f>SUM(D142:D143)</f>
        <v>0</v>
      </c>
      <c r="E141" s="113">
        <f t="shared" ref="E141:F141" si="174">SUM(E142:E143)</f>
        <v>0</v>
      </c>
      <c r="F141" s="147">
        <f t="shared" si="174"/>
        <v>0</v>
      </c>
      <c r="G141" s="232">
        <f>SUM(G142:G143)</f>
        <v>0</v>
      </c>
      <c r="H141" s="121">
        <f t="shared" ref="H141:I141" si="175">SUM(H142:H143)</f>
        <v>0</v>
      </c>
      <c r="I141" s="114">
        <f t="shared" si="175"/>
        <v>0</v>
      </c>
      <c r="J141" s="121">
        <f>SUM(J142:J143)</f>
        <v>0</v>
      </c>
      <c r="K141" s="113">
        <f t="shared" ref="K141:L141" si="176">SUM(K142:K143)</f>
        <v>0</v>
      </c>
      <c r="L141" s="136">
        <f t="shared" si="176"/>
        <v>0</v>
      </c>
      <c r="M141" s="58">
        <f>SUM(M142:M143)</f>
        <v>0</v>
      </c>
      <c r="N141" s="113">
        <f t="shared" ref="N141:O141" si="177">SUM(N142:N143)</f>
        <v>0</v>
      </c>
      <c r="O141" s="114">
        <f t="shared" si="177"/>
        <v>0</v>
      </c>
      <c r="P141" s="111"/>
      <c r="R141" s="206"/>
      <c r="S141" s="206"/>
    </row>
    <row r="142" spans="1:19" hidden="1" x14ac:dyDescent="0.25">
      <c r="A142" s="38">
        <v>2341</v>
      </c>
      <c r="B142" s="57" t="s">
        <v>123</v>
      </c>
      <c r="C142" s="58">
        <f t="shared" si="99"/>
        <v>0</v>
      </c>
      <c r="D142" s="231"/>
      <c r="E142" s="60"/>
      <c r="F142" s="147">
        <f t="shared" ref="F142:F143" si="178">D142+E142</f>
        <v>0</v>
      </c>
      <c r="G142" s="231"/>
      <c r="H142" s="263"/>
      <c r="I142" s="114">
        <f t="shared" ref="I142:I143" si="179">G142+H142</f>
        <v>0</v>
      </c>
      <c r="J142" s="263"/>
      <c r="K142" s="60"/>
      <c r="L142" s="136">
        <f t="shared" ref="L142:L143" si="180">J142+K142</f>
        <v>0</v>
      </c>
      <c r="M142" s="325"/>
      <c r="N142" s="60"/>
      <c r="O142" s="114">
        <f t="shared" ref="O142:O143" si="181">M142+N142</f>
        <v>0</v>
      </c>
      <c r="P142" s="111"/>
      <c r="R142" s="206"/>
      <c r="S142" s="206"/>
    </row>
    <row r="143" spans="1:19" ht="24" hidden="1" x14ac:dyDescent="0.25">
      <c r="A143" s="38">
        <v>2344</v>
      </c>
      <c r="B143" s="57" t="s">
        <v>124</v>
      </c>
      <c r="C143" s="58">
        <f t="shared" si="99"/>
        <v>0</v>
      </c>
      <c r="D143" s="231"/>
      <c r="E143" s="60"/>
      <c r="F143" s="147">
        <f t="shared" si="178"/>
        <v>0</v>
      </c>
      <c r="G143" s="231"/>
      <c r="H143" s="263"/>
      <c r="I143" s="114">
        <f t="shared" si="179"/>
        <v>0</v>
      </c>
      <c r="J143" s="263"/>
      <c r="K143" s="60"/>
      <c r="L143" s="136">
        <f t="shared" si="180"/>
        <v>0</v>
      </c>
      <c r="M143" s="325"/>
      <c r="N143" s="60"/>
      <c r="O143" s="114">
        <f t="shared" si="181"/>
        <v>0</v>
      </c>
      <c r="P143" s="111"/>
      <c r="R143" s="206"/>
      <c r="S143" s="206"/>
    </row>
    <row r="144" spans="1:19" ht="24" x14ac:dyDescent="0.25">
      <c r="A144" s="107">
        <v>2350</v>
      </c>
      <c r="B144" s="78" t="s">
        <v>125</v>
      </c>
      <c r="C144" s="84">
        <f t="shared" si="99"/>
        <v>265</v>
      </c>
      <c r="D144" s="132">
        <f>SUM(D145:D150)</f>
        <v>190</v>
      </c>
      <c r="E144" s="524">
        <f t="shared" ref="E144:F144" si="182">SUM(E145:E150)</f>
        <v>0</v>
      </c>
      <c r="F144" s="525">
        <f t="shared" si="182"/>
        <v>190</v>
      </c>
      <c r="G144" s="132">
        <f>SUM(G145:G150)</f>
        <v>0</v>
      </c>
      <c r="H144" s="137">
        <f t="shared" ref="H144:I144" si="183">SUM(H145:H150)</f>
        <v>0</v>
      </c>
      <c r="I144" s="525">
        <f t="shared" si="183"/>
        <v>0</v>
      </c>
      <c r="J144" s="207">
        <f>SUM(J145:J150)</f>
        <v>75</v>
      </c>
      <c r="K144" s="524">
        <f t="shared" ref="K144:L144" si="184">SUM(K145:K150)</f>
        <v>0</v>
      </c>
      <c r="L144" s="525">
        <f t="shared" si="184"/>
        <v>75</v>
      </c>
      <c r="M144" s="84">
        <f>SUM(M145:M150)</f>
        <v>0</v>
      </c>
      <c r="N144" s="108">
        <f t="shared" ref="N144:O144" si="185">SUM(N145:N150)</f>
        <v>0</v>
      </c>
      <c r="O144" s="109">
        <f t="shared" si="185"/>
        <v>0</v>
      </c>
      <c r="P144" s="116"/>
      <c r="R144" s="206"/>
      <c r="S144" s="206"/>
    </row>
    <row r="145" spans="1:19" hidden="1" x14ac:dyDescent="0.25">
      <c r="A145" s="33">
        <v>2351</v>
      </c>
      <c r="B145" s="52" t="s">
        <v>126</v>
      </c>
      <c r="C145" s="53">
        <f t="shared" si="99"/>
        <v>0</v>
      </c>
      <c r="D145" s="230"/>
      <c r="E145" s="55"/>
      <c r="F145" s="287">
        <f t="shared" ref="F145:F150" si="186">D145+E145</f>
        <v>0</v>
      </c>
      <c r="G145" s="230"/>
      <c r="H145" s="262"/>
      <c r="I145" s="120">
        <f t="shared" ref="I145:I150" si="187">G145+H145</f>
        <v>0</v>
      </c>
      <c r="J145" s="262"/>
      <c r="K145" s="55"/>
      <c r="L145" s="140">
        <f t="shared" ref="L145:L150" si="188">J145+K145</f>
        <v>0</v>
      </c>
      <c r="M145" s="324"/>
      <c r="N145" s="55"/>
      <c r="O145" s="120">
        <f t="shared" ref="O145:O150" si="189">M145+N145</f>
        <v>0</v>
      </c>
      <c r="P145" s="110"/>
      <c r="R145" s="206"/>
      <c r="S145" s="206"/>
    </row>
    <row r="146" spans="1:19" x14ac:dyDescent="0.25">
      <c r="A146" s="38">
        <v>2352</v>
      </c>
      <c r="B146" s="57" t="s">
        <v>127</v>
      </c>
      <c r="C146" s="58">
        <f t="shared" si="99"/>
        <v>265</v>
      </c>
      <c r="D146" s="231">
        <v>190</v>
      </c>
      <c r="E146" s="528"/>
      <c r="F146" s="486">
        <f t="shared" si="186"/>
        <v>190</v>
      </c>
      <c r="G146" s="231"/>
      <c r="H146" s="561"/>
      <c r="I146" s="486">
        <f t="shared" si="187"/>
        <v>0</v>
      </c>
      <c r="J146" s="263">
        <v>75</v>
      </c>
      <c r="K146" s="528"/>
      <c r="L146" s="486">
        <f t="shared" si="188"/>
        <v>75</v>
      </c>
      <c r="M146" s="325"/>
      <c r="N146" s="60"/>
      <c r="O146" s="114">
        <f t="shared" si="189"/>
        <v>0</v>
      </c>
      <c r="P146" s="111"/>
      <c r="R146" s="206"/>
      <c r="S146" s="206"/>
    </row>
    <row r="147" spans="1:19" ht="24" hidden="1" x14ac:dyDescent="0.25">
      <c r="A147" s="38">
        <v>2353</v>
      </c>
      <c r="B147" s="57" t="s">
        <v>128</v>
      </c>
      <c r="C147" s="58">
        <f t="shared" si="99"/>
        <v>0</v>
      </c>
      <c r="D147" s="231"/>
      <c r="E147" s="60"/>
      <c r="F147" s="147">
        <f t="shared" si="186"/>
        <v>0</v>
      </c>
      <c r="G147" s="231"/>
      <c r="H147" s="263"/>
      <c r="I147" s="114">
        <f t="shared" si="187"/>
        <v>0</v>
      </c>
      <c r="J147" s="263"/>
      <c r="K147" s="60"/>
      <c r="L147" s="136">
        <f t="shared" si="188"/>
        <v>0</v>
      </c>
      <c r="M147" s="325"/>
      <c r="N147" s="60"/>
      <c r="O147" s="114">
        <f t="shared" si="189"/>
        <v>0</v>
      </c>
      <c r="P147" s="111"/>
      <c r="R147" s="206"/>
      <c r="S147" s="206"/>
    </row>
    <row r="148" spans="1:19" ht="24" hidden="1" x14ac:dyDescent="0.25">
      <c r="A148" s="38">
        <v>2354</v>
      </c>
      <c r="B148" s="57" t="s">
        <v>129</v>
      </c>
      <c r="C148" s="58">
        <f t="shared" si="99"/>
        <v>0</v>
      </c>
      <c r="D148" s="231"/>
      <c r="E148" s="60"/>
      <c r="F148" s="147">
        <f t="shared" si="186"/>
        <v>0</v>
      </c>
      <c r="G148" s="231"/>
      <c r="H148" s="263"/>
      <c r="I148" s="114">
        <f t="shared" si="187"/>
        <v>0</v>
      </c>
      <c r="J148" s="263"/>
      <c r="K148" s="60"/>
      <c r="L148" s="136">
        <f t="shared" si="188"/>
        <v>0</v>
      </c>
      <c r="M148" s="325"/>
      <c r="N148" s="60"/>
      <c r="O148" s="114">
        <f t="shared" si="189"/>
        <v>0</v>
      </c>
      <c r="P148" s="111"/>
      <c r="R148" s="206"/>
      <c r="S148" s="206"/>
    </row>
    <row r="149" spans="1:19" ht="24" hidden="1" x14ac:dyDescent="0.25">
      <c r="A149" s="38">
        <v>2355</v>
      </c>
      <c r="B149" s="57" t="s">
        <v>130</v>
      </c>
      <c r="C149" s="58">
        <f t="shared" ref="C149:C212" si="190">F149+I149+L149+O149</f>
        <v>0</v>
      </c>
      <c r="D149" s="231"/>
      <c r="E149" s="60"/>
      <c r="F149" s="147">
        <f t="shared" si="186"/>
        <v>0</v>
      </c>
      <c r="G149" s="231"/>
      <c r="H149" s="263"/>
      <c r="I149" s="114">
        <f t="shared" si="187"/>
        <v>0</v>
      </c>
      <c r="J149" s="263"/>
      <c r="K149" s="60"/>
      <c r="L149" s="136">
        <f t="shared" si="188"/>
        <v>0</v>
      </c>
      <c r="M149" s="325"/>
      <c r="N149" s="60"/>
      <c r="O149" s="114">
        <f t="shared" si="189"/>
        <v>0</v>
      </c>
      <c r="P149" s="111"/>
      <c r="R149" s="206"/>
      <c r="S149" s="206"/>
    </row>
    <row r="150" spans="1:19" ht="24" hidden="1" x14ac:dyDescent="0.25">
      <c r="A150" s="38">
        <v>2359</v>
      </c>
      <c r="B150" s="57" t="s">
        <v>131</v>
      </c>
      <c r="C150" s="58">
        <f t="shared" si="190"/>
        <v>0</v>
      </c>
      <c r="D150" s="231"/>
      <c r="E150" s="60"/>
      <c r="F150" s="147">
        <f t="shared" si="186"/>
        <v>0</v>
      </c>
      <c r="G150" s="231"/>
      <c r="H150" s="263"/>
      <c r="I150" s="114">
        <f t="shared" si="187"/>
        <v>0</v>
      </c>
      <c r="J150" s="263"/>
      <c r="K150" s="60"/>
      <c r="L150" s="136">
        <f t="shared" si="188"/>
        <v>0</v>
      </c>
      <c r="M150" s="325"/>
      <c r="N150" s="60"/>
      <c r="O150" s="114">
        <f t="shared" si="189"/>
        <v>0</v>
      </c>
      <c r="P150" s="111"/>
      <c r="R150" s="206"/>
      <c r="S150" s="206"/>
    </row>
    <row r="151" spans="1:19" ht="24.75" hidden="1" customHeight="1" x14ac:dyDescent="0.25">
      <c r="A151" s="112">
        <v>2360</v>
      </c>
      <c r="B151" s="57" t="s">
        <v>132</v>
      </c>
      <c r="C151" s="58">
        <f t="shared" si="190"/>
        <v>0</v>
      </c>
      <c r="D151" s="232">
        <f>SUM(D152:D158)</f>
        <v>0</v>
      </c>
      <c r="E151" s="113">
        <f t="shared" ref="E151:F151" si="191">SUM(E152:E158)</f>
        <v>0</v>
      </c>
      <c r="F151" s="147">
        <f t="shared" si="191"/>
        <v>0</v>
      </c>
      <c r="G151" s="232">
        <f>SUM(G152:G158)</f>
        <v>0</v>
      </c>
      <c r="H151" s="121">
        <f t="shared" ref="H151:I151" si="192">SUM(H152:H158)</f>
        <v>0</v>
      </c>
      <c r="I151" s="114">
        <f t="shared" si="192"/>
        <v>0</v>
      </c>
      <c r="J151" s="121">
        <f>SUM(J152:J158)</f>
        <v>0</v>
      </c>
      <c r="K151" s="113">
        <f t="shared" ref="K151:L151" si="193">SUM(K152:K158)</f>
        <v>0</v>
      </c>
      <c r="L151" s="136">
        <f t="shared" si="193"/>
        <v>0</v>
      </c>
      <c r="M151" s="58">
        <f>SUM(M152:M158)</f>
        <v>0</v>
      </c>
      <c r="N151" s="113">
        <f t="shared" ref="N151:O151" si="194">SUM(N152:N158)</f>
        <v>0</v>
      </c>
      <c r="O151" s="114">
        <f t="shared" si="194"/>
        <v>0</v>
      </c>
      <c r="P151" s="111"/>
      <c r="R151" s="206"/>
      <c r="S151" s="206"/>
    </row>
    <row r="152" spans="1:19" hidden="1" x14ac:dyDescent="0.25">
      <c r="A152" s="37">
        <v>2361</v>
      </c>
      <c r="B152" s="57" t="s">
        <v>133</v>
      </c>
      <c r="C152" s="58">
        <f t="shared" si="190"/>
        <v>0</v>
      </c>
      <c r="D152" s="231"/>
      <c r="E152" s="60"/>
      <c r="F152" s="147">
        <f t="shared" ref="F152:F159" si="195">D152+E152</f>
        <v>0</v>
      </c>
      <c r="G152" s="231"/>
      <c r="H152" s="263"/>
      <c r="I152" s="114">
        <f t="shared" ref="I152:I159" si="196">G152+H152</f>
        <v>0</v>
      </c>
      <c r="J152" s="263"/>
      <c r="K152" s="60"/>
      <c r="L152" s="136">
        <f t="shared" ref="L152:L159" si="197">J152+K152</f>
        <v>0</v>
      </c>
      <c r="M152" s="325"/>
      <c r="N152" s="60"/>
      <c r="O152" s="114">
        <f t="shared" ref="O152:O159" si="198">M152+N152</f>
        <v>0</v>
      </c>
      <c r="P152" s="111"/>
      <c r="R152" s="206"/>
      <c r="S152" s="206"/>
    </row>
    <row r="153" spans="1:19" ht="24" hidden="1" x14ac:dyDescent="0.25">
      <c r="A153" s="37">
        <v>2362</v>
      </c>
      <c r="B153" s="57" t="s">
        <v>134</v>
      </c>
      <c r="C153" s="58">
        <f t="shared" si="190"/>
        <v>0</v>
      </c>
      <c r="D153" s="231"/>
      <c r="E153" s="60"/>
      <c r="F153" s="147">
        <f t="shared" si="195"/>
        <v>0</v>
      </c>
      <c r="G153" s="231"/>
      <c r="H153" s="263"/>
      <c r="I153" s="114">
        <f t="shared" si="196"/>
        <v>0</v>
      </c>
      <c r="J153" s="263"/>
      <c r="K153" s="60"/>
      <c r="L153" s="136">
        <f t="shared" si="197"/>
        <v>0</v>
      </c>
      <c r="M153" s="325"/>
      <c r="N153" s="60"/>
      <c r="O153" s="114">
        <f t="shared" si="198"/>
        <v>0</v>
      </c>
      <c r="P153" s="111"/>
      <c r="R153" s="206"/>
      <c r="S153" s="206"/>
    </row>
    <row r="154" spans="1:19" hidden="1" x14ac:dyDescent="0.25">
      <c r="A154" s="37">
        <v>2363</v>
      </c>
      <c r="B154" s="57" t="s">
        <v>135</v>
      </c>
      <c r="C154" s="58">
        <f t="shared" si="190"/>
        <v>0</v>
      </c>
      <c r="D154" s="231"/>
      <c r="E154" s="60"/>
      <c r="F154" s="147">
        <f t="shared" si="195"/>
        <v>0</v>
      </c>
      <c r="G154" s="231"/>
      <c r="H154" s="263"/>
      <c r="I154" s="114">
        <f t="shared" si="196"/>
        <v>0</v>
      </c>
      <c r="J154" s="263"/>
      <c r="K154" s="60"/>
      <c r="L154" s="136">
        <f t="shared" si="197"/>
        <v>0</v>
      </c>
      <c r="M154" s="325"/>
      <c r="N154" s="60"/>
      <c r="O154" s="114">
        <f t="shared" si="198"/>
        <v>0</v>
      </c>
      <c r="P154" s="111"/>
      <c r="R154" s="206"/>
      <c r="S154" s="206"/>
    </row>
    <row r="155" spans="1:19" hidden="1" x14ac:dyDescent="0.25">
      <c r="A155" s="37">
        <v>2364</v>
      </c>
      <c r="B155" s="57" t="s">
        <v>136</v>
      </c>
      <c r="C155" s="58">
        <f t="shared" si="190"/>
        <v>0</v>
      </c>
      <c r="D155" s="231"/>
      <c r="E155" s="60"/>
      <c r="F155" s="147">
        <f t="shared" si="195"/>
        <v>0</v>
      </c>
      <c r="G155" s="231"/>
      <c r="H155" s="263"/>
      <c r="I155" s="114">
        <f t="shared" si="196"/>
        <v>0</v>
      </c>
      <c r="J155" s="263"/>
      <c r="K155" s="60"/>
      <c r="L155" s="136">
        <f t="shared" si="197"/>
        <v>0</v>
      </c>
      <c r="M155" s="325"/>
      <c r="N155" s="60"/>
      <c r="O155" s="114">
        <f t="shared" si="198"/>
        <v>0</v>
      </c>
      <c r="P155" s="111"/>
      <c r="R155" s="206"/>
      <c r="S155" s="206"/>
    </row>
    <row r="156" spans="1:19" ht="12.75" hidden="1" customHeight="1" x14ac:dyDescent="0.25">
      <c r="A156" s="37">
        <v>2365</v>
      </c>
      <c r="B156" s="57" t="s">
        <v>137</v>
      </c>
      <c r="C156" s="58">
        <f t="shared" si="190"/>
        <v>0</v>
      </c>
      <c r="D156" s="231"/>
      <c r="E156" s="60"/>
      <c r="F156" s="147">
        <f t="shared" si="195"/>
        <v>0</v>
      </c>
      <c r="G156" s="231"/>
      <c r="H156" s="263"/>
      <c r="I156" s="114">
        <f t="shared" si="196"/>
        <v>0</v>
      </c>
      <c r="J156" s="263"/>
      <c r="K156" s="60"/>
      <c r="L156" s="136">
        <f t="shared" si="197"/>
        <v>0</v>
      </c>
      <c r="M156" s="325"/>
      <c r="N156" s="60"/>
      <c r="O156" s="114">
        <f t="shared" si="198"/>
        <v>0</v>
      </c>
      <c r="P156" s="111"/>
      <c r="R156" s="206"/>
      <c r="S156" s="206"/>
    </row>
    <row r="157" spans="1:19" ht="36" hidden="1" x14ac:dyDescent="0.25">
      <c r="A157" s="37">
        <v>2366</v>
      </c>
      <c r="B157" s="57" t="s">
        <v>138</v>
      </c>
      <c r="C157" s="58">
        <f t="shared" si="190"/>
        <v>0</v>
      </c>
      <c r="D157" s="231"/>
      <c r="E157" s="60"/>
      <c r="F157" s="147">
        <f t="shared" si="195"/>
        <v>0</v>
      </c>
      <c r="G157" s="231"/>
      <c r="H157" s="263"/>
      <c r="I157" s="114">
        <f t="shared" si="196"/>
        <v>0</v>
      </c>
      <c r="J157" s="263"/>
      <c r="K157" s="60"/>
      <c r="L157" s="136">
        <f t="shared" si="197"/>
        <v>0</v>
      </c>
      <c r="M157" s="325"/>
      <c r="N157" s="60"/>
      <c r="O157" s="114">
        <f t="shared" si="198"/>
        <v>0</v>
      </c>
      <c r="P157" s="111"/>
      <c r="R157" s="206"/>
      <c r="S157" s="206"/>
    </row>
    <row r="158" spans="1:19" ht="48" hidden="1" x14ac:dyDescent="0.25">
      <c r="A158" s="37">
        <v>2369</v>
      </c>
      <c r="B158" s="57" t="s">
        <v>139</v>
      </c>
      <c r="C158" s="58">
        <f t="shared" si="190"/>
        <v>0</v>
      </c>
      <c r="D158" s="231"/>
      <c r="E158" s="60"/>
      <c r="F158" s="147">
        <f t="shared" si="195"/>
        <v>0</v>
      </c>
      <c r="G158" s="231"/>
      <c r="H158" s="263"/>
      <c r="I158" s="114">
        <f t="shared" si="196"/>
        <v>0</v>
      </c>
      <c r="J158" s="263"/>
      <c r="K158" s="60"/>
      <c r="L158" s="136">
        <f t="shared" si="197"/>
        <v>0</v>
      </c>
      <c r="M158" s="325"/>
      <c r="N158" s="60"/>
      <c r="O158" s="114">
        <f t="shared" si="198"/>
        <v>0</v>
      </c>
      <c r="P158" s="111"/>
      <c r="R158" s="206"/>
      <c r="S158" s="206"/>
    </row>
    <row r="159" spans="1:19" hidden="1" x14ac:dyDescent="0.25">
      <c r="A159" s="107">
        <v>2370</v>
      </c>
      <c r="B159" s="78" t="s">
        <v>140</v>
      </c>
      <c r="C159" s="84">
        <f t="shared" si="190"/>
        <v>0</v>
      </c>
      <c r="D159" s="233"/>
      <c r="E159" s="115"/>
      <c r="F159" s="286">
        <f t="shared" si="195"/>
        <v>0</v>
      </c>
      <c r="G159" s="233"/>
      <c r="H159" s="264"/>
      <c r="I159" s="109">
        <f t="shared" si="196"/>
        <v>0</v>
      </c>
      <c r="J159" s="264"/>
      <c r="K159" s="115"/>
      <c r="L159" s="137">
        <f t="shared" si="197"/>
        <v>0</v>
      </c>
      <c r="M159" s="326"/>
      <c r="N159" s="115"/>
      <c r="O159" s="109">
        <f t="shared" si="198"/>
        <v>0</v>
      </c>
      <c r="P159" s="116"/>
      <c r="R159" s="206"/>
      <c r="S159" s="206"/>
    </row>
    <row r="160" spans="1:19" hidden="1" x14ac:dyDescent="0.25">
      <c r="A160" s="107">
        <v>2380</v>
      </c>
      <c r="B160" s="78" t="s">
        <v>141</v>
      </c>
      <c r="C160" s="84">
        <f t="shared" si="190"/>
        <v>0</v>
      </c>
      <c r="D160" s="132">
        <f>SUM(D161:D162)</f>
        <v>0</v>
      </c>
      <c r="E160" s="108">
        <f t="shared" ref="E160:F160" si="199">SUM(E161:E162)</f>
        <v>0</v>
      </c>
      <c r="F160" s="286">
        <f t="shared" si="199"/>
        <v>0</v>
      </c>
      <c r="G160" s="132">
        <f>SUM(G161:G162)</f>
        <v>0</v>
      </c>
      <c r="H160" s="207">
        <f t="shared" ref="H160:I160" si="200">SUM(H161:H162)</f>
        <v>0</v>
      </c>
      <c r="I160" s="109">
        <f t="shared" si="200"/>
        <v>0</v>
      </c>
      <c r="J160" s="207">
        <f>SUM(J161:J162)</f>
        <v>0</v>
      </c>
      <c r="K160" s="108">
        <f t="shared" ref="K160:L160" si="201">SUM(K161:K162)</f>
        <v>0</v>
      </c>
      <c r="L160" s="137">
        <f t="shared" si="201"/>
        <v>0</v>
      </c>
      <c r="M160" s="84">
        <f>SUM(M161:M162)</f>
        <v>0</v>
      </c>
      <c r="N160" s="108">
        <f t="shared" ref="N160:O160" si="202">SUM(N161:N162)</f>
        <v>0</v>
      </c>
      <c r="O160" s="109">
        <f t="shared" si="202"/>
        <v>0</v>
      </c>
      <c r="P160" s="116"/>
      <c r="R160" s="206"/>
      <c r="S160" s="206"/>
    </row>
    <row r="161" spans="1:19" hidden="1" x14ac:dyDescent="0.25">
      <c r="A161" s="32">
        <v>2381</v>
      </c>
      <c r="B161" s="52" t="s">
        <v>142</v>
      </c>
      <c r="C161" s="53">
        <f t="shared" si="190"/>
        <v>0</v>
      </c>
      <c r="D161" s="230"/>
      <c r="E161" s="55"/>
      <c r="F161" s="287">
        <f t="shared" ref="F161:F164" si="203">D161+E161</f>
        <v>0</v>
      </c>
      <c r="G161" s="230"/>
      <c r="H161" s="262"/>
      <c r="I161" s="120">
        <f t="shared" ref="I161:I164" si="204">G161+H161</f>
        <v>0</v>
      </c>
      <c r="J161" s="262"/>
      <c r="K161" s="55"/>
      <c r="L161" s="140">
        <f t="shared" ref="L161:L164" si="205">J161+K161</f>
        <v>0</v>
      </c>
      <c r="M161" s="324"/>
      <c r="N161" s="55"/>
      <c r="O161" s="120">
        <f t="shared" ref="O161:O164" si="206">M161+N161</f>
        <v>0</v>
      </c>
      <c r="P161" s="110"/>
      <c r="R161" s="206"/>
      <c r="S161" s="206"/>
    </row>
    <row r="162" spans="1:19" ht="24" hidden="1" x14ac:dyDescent="0.25">
      <c r="A162" s="37">
        <v>2389</v>
      </c>
      <c r="B162" s="57" t="s">
        <v>143</v>
      </c>
      <c r="C162" s="58">
        <f t="shared" si="190"/>
        <v>0</v>
      </c>
      <c r="D162" s="231"/>
      <c r="E162" s="60"/>
      <c r="F162" s="147">
        <f t="shared" si="203"/>
        <v>0</v>
      </c>
      <c r="G162" s="231"/>
      <c r="H162" s="263"/>
      <c r="I162" s="114">
        <f t="shared" si="204"/>
        <v>0</v>
      </c>
      <c r="J162" s="263"/>
      <c r="K162" s="60"/>
      <c r="L162" s="136">
        <f t="shared" si="205"/>
        <v>0</v>
      </c>
      <c r="M162" s="325"/>
      <c r="N162" s="60"/>
      <c r="O162" s="114">
        <f t="shared" si="206"/>
        <v>0</v>
      </c>
      <c r="P162" s="111"/>
      <c r="R162" s="206"/>
      <c r="S162" s="206"/>
    </row>
    <row r="163" spans="1:19" hidden="1" x14ac:dyDescent="0.25">
      <c r="A163" s="107">
        <v>2390</v>
      </c>
      <c r="B163" s="78" t="s">
        <v>144</v>
      </c>
      <c r="C163" s="84">
        <f t="shared" si="190"/>
        <v>0</v>
      </c>
      <c r="D163" s="233"/>
      <c r="E163" s="115"/>
      <c r="F163" s="286">
        <f t="shared" si="203"/>
        <v>0</v>
      </c>
      <c r="G163" s="233"/>
      <c r="H163" s="264"/>
      <c r="I163" s="109">
        <f t="shared" si="204"/>
        <v>0</v>
      </c>
      <c r="J163" s="264"/>
      <c r="K163" s="115"/>
      <c r="L163" s="137">
        <f t="shared" si="205"/>
        <v>0</v>
      </c>
      <c r="M163" s="326"/>
      <c r="N163" s="115"/>
      <c r="O163" s="109">
        <f t="shared" si="206"/>
        <v>0</v>
      </c>
      <c r="P163" s="116"/>
      <c r="R163" s="206"/>
      <c r="S163" s="206"/>
    </row>
    <row r="164" spans="1:19" hidden="1" x14ac:dyDescent="0.25">
      <c r="A164" s="45">
        <v>2400</v>
      </c>
      <c r="B164" s="105" t="s">
        <v>145</v>
      </c>
      <c r="C164" s="46">
        <f t="shared" si="190"/>
        <v>0</v>
      </c>
      <c r="D164" s="235"/>
      <c r="E164" s="122"/>
      <c r="F164" s="285">
        <f t="shared" si="203"/>
        <v>0</v>
      </c>
      <c r="G164" s="235"/>
      <c r="H164" s="266"/>
      <c r="I164" s="117">
        <f t="shared" si="204"/>
        <v>0</v>
      </c>
      <c r="J164" s="266"/>
      <c r="K164" s="122"/>
      <c r="L164" s="126">
        <f t="shared" si="205"/>
        <v>0</v>
      </c>
      <c r="M164" s="327"/>
      <c r="N164" s="122"/>
      <c r="O164" s="117">
        <f t="shared" si="206"/>
        <v>0</v>
      </c>
      <c r="P164" s="123"/>
      <c r="R164" s="206"/>
      <c r="S164" s="206"/>
    </row>
    <row r="165" spans="1:19" ht="24" hidden="1" x14ac:dyDescent="0.25">
      <c r="A165" s="45">
        <v>2500</v>
      </c>
      <c r="B165" s="105" t="s">
        <v>146</v>
      </c>
      <c r="C165" s="46">
        <f t="shared" si="190"/>
        <v>0</v>
      </c>
      <c r="D165" s="229">
        <f>SUM(D166,D171)</f>
        <v>0</v>
      </c>
      <c r="E165" s="50">
        <f t="shared" ref="E165:F165" si="207">SUM(E166,E171)</f>
        <v>0</v>
      </c>
      <c r="F165" s="285">
        <f t="shared" si="207"/>
        <v>0</v>
      </c>
      <c r="G165" s="229">
        <f t="shared" ref="G165:M165" si="208">SUM(G166,G171)</f>
        <v>0</v>
      </c>
      <c r="H165" s="106">
        <f t="shared" ref="H165:I165" si="209">SUM(H166,H171)</f>
        <v>0</v>
      </c>
      <c r="I165" s="117">
        <f t="shared" si="209"/>
        <v>0</v>
      </c>
      <c r="J165" s="106">
        <f t="shared" si="208"/>
        <v>0</v>
      </c>
      <c r="K165" s="50">
        <f t="shared" ref="K165:L165" si="210">SUM(K166,K171)</f>
        <v>0</v>
      </c>
      <c r="L165" s="126">
        <f t="shared" si="210"/>
        <v>0</v>
      </c>
      <c r="M165" s="130">
        <f t="shared" si="208"/>
        <v>0</v>
      </c>
      <c r="N165" s="131">
        <f t="shared" ref="N165:O165" si="211">SUM(N166,N171)</f>
        <v>0</v>
      </c>
      <c r="O165" s="294">
        <f t="shared" si="211"/>
        <v>0</v>
      </c>
      <c r="P165" s="348"/>
      <c r="R165" s="206"/>
      <c r="S165" s="206"/>
    </row>
    <row r="166" spans="1:19" ht="16.5" hidden="1" customHeight="1" x14ac:dyDescent="0.25">
      <c r="A166" s="118">
        <v>2510</v>
      </c>
      <c r="B166" s="52" t="s">
        <v>147</v>
      </c>
      <c r="C166" s="53">
        <f t="shared" si="190"/>
        <v>0</v>
      </c>
      <c r="D166" s="234">
        <f>SUM(D167:D170)</f>
        <v>0</v>
      </c>
      <c r="E166" s="119">
        <f t="shared" ref="E166:F166" si="212">SUM(E167:E170)</f>
        <v>0</v>
      </c>
      <c r="F166" s="287">
        <f t="shared" si="212"/>
        <v>0</v>
      </c>
      <c r="G166" s="234">
        <f t="shared" ref="G166:M166" si="213">SUM(G167:G170)</f>
        <v>0</v>
      </c>
      <c r="H166" s="265">
        <f t="shared" ref="H166:I166" si="214">SUM(H167:H170)</f>
        <v>0</v>
      </c>
      <c r="I166" s="120">
        <f t="shared" si="214"/>
        <v>0</v>
      </c>
      <c r="J166" s="265">
        <f t="shared" si="213"/>
        <v>0</v>
      </c>
      <c r="K166" s="119">
        <f t="shared" ref="K166:L166" si="215">SUM(K167:K170)</f>
        <v>0</v>
      </c>
      <c r="L166" s="140">
        <f t="shared" si="215"/>
        <v>0</v>
      </c>
      <c r="M166" s="64">
        <f t="shared" si="213"/>
        <v>0</v>
      </c>
      <c r="N166" s="304">
        <f t="shared" ref="N166:O166" si="216">SUM(N167:N170)</f>
        <v>0</v>
      </c>
      <c r="O166" s="309">
        <f t="shared" si="216"/>
        <v>0</v>
      </c>
      <c r="P166" s="155"/>
      <c r="R166" s="206"/>
      <c r="S166" s="206"/>
    </row>
    <row r="167" spans="1:19" ht="24" hidden="1" x14ac:dyDescent="0.25">
      <c r="A167" s="38">
        <v>2512</v>
      </c>
      <c r="B167" s="57" t="s">
        <v>148</v>
      </c>
      <c r="C167" s="58">
        <f t="shared" si="190"/>
        <v>0</v>
      </c>
      <c r="D167" s="231"/>
      <c r="E167" s="60"/>
      <c r="F167" s="147">
        <f t="shared" ref="F167:F172" si="217">D167+E167</f>
        <v>0</v>
      </c>
      <c r="G167" s="231"/>
      <c r="H167" s="263"/>
      <c r="I167" s="114">
        <f t="shared" ref="I167:I172" si="218">G167+H167</f>
        <v>0</v>
      </c>
      <c r="J167" s="263"/>
      <c r="K167" s="60"/>
      <c r="L167" s="136">
        <f t="shared" ref="L167:L172" si="219">J167+K167</f>
        <v>0</v>
      </c>
      <c r="M167" s="325"/>
      <c r="N167" s="60"/>
      <c r="O167" s="114">
        <f t="shared" ref="O167:O172" si="220">M167+N167</f>
        <v>0</v>
      </c>
      <c r="P167" s="111"/>
      <c r="R167" s="206"/>
      <c r="S167" s="206"/>
    </row>
    <row r="168" spans="1:19" ht="36" hidden="1" x14ac:dyDescent="0.25">
      <c r="A168" s="38">
        <v>2513</v>
      </c>
      <c r="B168" s="57" t="s">
        <v>149</v>
      </c>
      <c r="C168" s="58">
        <f t="shared" si="190"/>
        <v>0</v>
      </c>
      <c r="D168" s="231"/>
      <c r="E168" s="60"/>
      <c r="F168" s="147">
        <f t="shared" si="217"/>
        <v>0</v>
      </c>
      <c r="G168" s="231"/>
      <c r="H168" s="263"/>
      <c r="I168" s="114">
        <f t="shared" si="218"/>
        <v>0</v>
      </c>
      <c r="J168" s="263"/>
      <c r="K168" s="60"/>
      <c r="L168" s="136">
        <f t="shared" si="219"/>
        <v>0</v>
      </c>
      <c r="M168" s="325"/>
      <c r="N168" s="60"/>
      <c r="O168" s="114">
        <f t="shared" si="220"/>
        <v>0</v>
      </c>
      <c r="P168" s="111"/>
      <c r="R168" s="206"/>
      <c r="S168" s="206"/>
    </row>
    <row r="169" spans="1:19" ht="24" hidden="1" x14ac:dyDescent="0.25">
      <c r="A169" s="38">
        <v>2515</v>
      </c>
      <c r="B169" s="57" t="s">
        <v>150</v>
      </c>
      <c r="C169" s="58">
        <f t="shared" si="190"/>
        <v>0</v>
      </c>
      <c r="D169" s="231"/>
      <c r="E169" s="60"/>
      <c r="F169" s="147">
        <f t="shared" si="217"/>
        <v>0</v>
      </c>
      <c r="G169" s="231"/>
      <c r="H169" s="263"/>
      <c r="I169" s="114">
        <f t="shared" si="218"/>
        <v>0</v>
      </c>
      <c r="J169" s="263"/>
      <c r="K169" s="60"/>
      <c r="L169" s="136">
        <f t="shared" si="219"/>
        <v>0</v>
      </c>
      <c r="M169" s="325"/>
      <c r="N169" s="60"/>
      <c r="O169" s="114">
        <f t="shared" si="220"/>
        <v>0</v>
      </c>
      <c r="P169" s="111"/>
      <c r="R169" s="206"/>
      <c r="S169" s="206"/>
    </row>
    <row r="170" spans="1:19" ht="24" hidden="1" x14ac:dyDescent="0.25">
      <c r="A170" s="38">
        <v>2519</v>
      </c>
      <c r="B170" s="57" t="s">
        <v>151</v>
      </c>
      <c r="C170" s="58">
        <f t="shared" si="190"/>
        <v>0</v>
      </c>
      <c r="D170" s="231"/>
      <c r="E170" s="60"/>
      <c r="F170" s="147">
        <f t="shared" si="217"/>
        <v>0</v>
      </c>
      <c r="G170" s="231"/>
      <c r="H170" s="263"/>
      <c r="I170" s="114">
        <f t="shared" si="218"/>
        <v>0</v>
      </c>
      <c r="J170" s="263"/>
      <c r="K170" s="60"/>
      <c r="L170" s="136">
        <f t="shared" si="219"/>
        <v>0</v>
      </c>
      <c r="M170" s="325"/>
      <c r="N170" s="60"/>
      <c r="O170" s="114">
        <f t="shared" si="220"/>
        <v>0</v>
      </c>
      <c r="P170" s="111"/>
      <c r="R170" s="206"/>
      <c r="S170" s="206"/>
    </row>
    <row r="171" spans="1:19" ht="24" hidden="1" x14ac:dyDescent="0.25">
      <c r="A171" s="112">
        <v>2520</v>
      </c>
      <c r="B171" s="57" t="s">
        <v>152</v>
      </c>
      <c r="C171" s="58">
        <f t="shared" si="190"/>
        <v>0</v>
      </c>
      <c r="D171" s="231"/>
      <c r="E171" s="60"/>
      <c r="F171" s="147">
        <f t="shared" si="217"/>
        <v>0</v>
      </c>
      <c r="G171" s="231"/>
      <c r="H171" s="263"/>
      <c r="I171" s="114">
        <f t="shared" si="218"/>
        <v>0</v>
      </c>
      <c r="J171" s="263"/>
      <c r="K171" s="60"/>
      <c r="L171" s="136">
        <f t="shared" si="219"/>
        <v>0</v>
      </c>
      <c r="M171" s="325"/>
      <c r="N171" s="60"/>
      <c r="O171" s="114">
        <f t="shared" si="220"/>
        <v>0</v>
      </c>
      <c r="P171" s="111"/>
      <c r="R171" s="206"/>
      <c r="S171" s="206"/>
    </row>
    <row r="172" spans="1:19" s="124" customFormat="1" ht="36" hidden="1" customHeight="1" x14ac:dyDescent="0.25">
      <c r="A172" s="17">
        <v>2800</v>
      </c>
      <c r="B172" s="52" t="s">
        <v>153</v>
      </c>
      <c r="C172" s="53">
        <f t="shared" si="190"/>
        <v>0</v>
      </c>
      <c r="D172" s="214"/>
      <c r="E172" s="35"/>
      <c r="F172" s="354">
        <f t="shared" si="217"/>
        <v>0</v>
      </c>
      <c r="G172" s="214"/>
      <c r="H172" s="249"/>
      <c r="I172" s="356">
        <f t="shared" si="218"/>
        <v>0</v>
      </c>
      <c r="J172" s="249"/>
      <c r="K172" s="35"/>
      <c r="L172" s="199">
        <f t="shared" si="219"/>
        <v>0</v>
      </c>
      <c r="M172" s="315"/>
      <c r="N172" s="35"/>
      <c r="O172" s="356">
        <f t="shared" si="220"/>
        <v>0</v>
      </c>
      <c r="P172" s="36"/>
      <c r="R172" s="206"/>
      <c r="S172" s="206"/>
    </row>
    <row r="173" spans="1:19" hidden="1" x14ac:dyDescent="0.25">
      <c r="A173" s="101">
        <v>3000</v>
      </c>
      <c r="B173" s="101" t="s">
        <v>154</v>
      </c>
      <c r="C173" s="102">
        <f t="shared" si="190"/>
        <v>0</v>
      </c>
      <c r="D173" s="228">
        <f>SUM(D174,D184)</f>
        <v>0</v>
      </c>
      <c r="E173" s="103">
        <f t="shared" ref="E173:F173" si="221">SUM(E174,E184)</f>
        <v>0</v>
      </c>
      <c r="F173" s="284">
        <f t="shared" si="221"/>
        <v>0</v>
      </c>
      <c r="G173" s="228">
        <f>SUM(G174,G184)</f>
        <v>0</v>
      </c>
      <c r="H173" s="261">
        <f t="shared" ref="H173:I173" si="222">SUM(H174,H184)</f>
        <v>0</v>
      </c>
      <c r="I173" s="104">
        <f t="shared" si="222"/>
        <v>0</v>
      </c>
      <c r="J173" s="261">
        <f>SUM(J174,J184)</f>
        <v>0</v>
      </c>
      <c r="K173" s="103">
        <f t="shared" ref="K173:L173" si="223">SUM(K174,K184)</f>
        <v>0</v>
      </c>
      <c r="L173" s="138">
        <f t="shared" si="223"/>
        <v>0</v>
      </c>
      <c r="M173" s="102">
        <f>SUM(M174,M184)</f>
        <v>0</v>
      </c>
      <c r="N173" s="103">
        <f t="shared" ref="N173:O173" si="224">SUM(N174,N184)</f>
        <v>0</v>
      </c>
      <c r="O173" s="104">
        <f t="shared" si="224"/>
        <v>0</v>
      </c>
      <c r="P173" s="347"/>
      <c r="R173" s="206"/>
      <c r="S173" s="206"/>
    </row>
    <row r="174" spans="1:19" ht="24" hidden="1" x14ac:dyDescent="0.25">
      <c r="A174" s="45">
        <v>3200</v>
      </c>
      <c r="B174" s="125" t="s">
        <v>155</v>
      </c>
      <c r="C174" s="46">
        <f t="shared" si="190"/>
        <v>0</v>
      </c>
      <c r="D174" s="229">
        <f>SUM(D175,D179)</f>
        <v>0</v>
      </c>
      <c r="E174" s="50">
        <f t="shared" ref="E174:F174" si="225">SUM(E175,E179)</f>
        <v>0</v>
      </c>
      <c r="F174" s="285">
        <f t="shared" si="225"/>
        <v>0</v>
      </c>
      <c r="G174" s="229">
        <f t="shared" ref="G174:M174" si="226">SUM(G175,G179)</f>
        <v>0</v>
      </c>
      <c r="H174" s="106">
        <f t="shared" ref="H174:I174" si="227">SUM(H175,H179)</f>
        <v>0</v>
      </c>
      <c r="I174" s="117">
        <f t="shared" si="227"/>
        <v>0</v>
      </c>
      <c r="J174" s="106">
        <f t="shared" si="226"/>
        <v>0</v>
      </c>
      <c r="K174" s="50">
        <f t="shared" ref="K174:L174" si="228">SUM(K175,K179)</f>
        <v>0</v>
      </c>
      <c r="L174" s="126">
        <f t="shared" si="228"/>
        <v>0</v>
      </c>
      <c r="M174" s="130">
        <f t="shared" si="226"/>
        <v>0</v>
      </c>
      <c r="N174" s="131">
        <f t="shared" ref="N174:O174" si="229">SUM(N175,N179)</f>
        <v>0</v>
      </c>
      <c r="O174" s="294">
        <f t="shared" si="229"/>
        <v>0</v>
      </c>
      <c r="P174" s="348"/>
      <c r="R174" s="206"/>
      <c r="S174" s="206"/>
    </row>
    <row r="175" spans="1:19" ht="36" hidden="1" x14ac:dyDescent="0.25">
      <c r="A175" s="118">
        <v>3260</v>
      </c>
      <c r="B175" s="52" t="s">
        <v>156</v>
      </c>
      <c r="C175" s="53">
        <f t="shared" si="190"/>
        <v>0</v>
      </c>
      <c r="D175" s="234">
        <f>SUM(D176:D178)</f>
        <v>0</v>
      </c>
      <c r="E175" s="119">
        <f t="shared" ref="E175:F175" si="230">SUM(E176:E178)</f>
        <v>0</v>
      </c>
      <c r="F175" s="287">
        <f t="shared" si="230"/>
        <v>0</v>
      </c>
      <c r="G175" s="234">
        <f>SUM(G176:G178)</f>
        <v>0</v>
      </c>
      <c r="H175" s="265">
        <f t="shared" ref="H175:I175" si="231">SUM(H176:H178)</f>
        <v>0</v>
      </c>
      <c r="I175" s="120">
        <f t="shared" si="231"/>
        <v>0</v>
      </c>
      <c r="J175" s="265">
        <f>SUM(J176:J178)</f>
        <v>0</v>
      </c>
      <c r="K175" s="119">
        <f t="shared" ref="K175:L175" si="232">SUM(K176:K178)</f>
        <v>0</v>
      </c>
      <c r="L175" s="140">
        <f t="shared" si="232"/>
        <v>0</v>
      </c>
      <c r="M175" s="53">
        <f>SUM(M176:M178)</f>
        <v>0</v>
      </c>
      <c r="N175" s="119">
        <f t="shared" ref="N175:O175" si="233">SUM(N176:N178)</f>
        <v>0</v>
      </c>
      <c r="O175" s="120">
        <f t="shared" si="233"/>
        <v>0</v>
      </c>
      <c r="P175" s="110"/>
      <c r="R175" s="206"/>
      <c r="S175" s="206"/>
    </row>
    <row r="176" spans="1:19" ht="24" hidden="1" x14ac:dyDescent="0.25">
      <c r="A176" s="38">
        <v>3261</v>
      </c>
      <c r="B176" s="57" t="s">
        <v>157</v>
      </c>
      <c r="C176" s="58">
        <f t="shared" si="190"/>
        <v>0</v>
      </c>
      <c r="D176" s="231"/>
      <c r="E176" s="60"/>
      <c r="F176" s="147">
        <f t="shared" ref="F176:F178" si="234">D176+E176</f>
        <v>0</v>
      </c>
      <c r="G176" s="231"/>
      <c r="H176" s="263"/>
      <c r="I176" s="114">
        <f t="shared" ref="I176:I178" si="235">G176+H176</f>
        <v>0</v>
      </c>
      <c r="J176" s="263"/>
      <c r="K176" s="60"/>
      <c r="L176" s="136">
        <f t="shared" ref="L176:L178" si="236">J176+K176</f>
        <v>0</v>
      </c>
      <c r="M176" s="325"/>
      <c r="N176" s="60"/>
      <c r="O176" s="114">
        <f t="shared" ref="O176:O178" si="237">M176+N176</f>
        <v>0</v>
      </c>
      <c r="P176" s="111"/>
      <c r="R176" s="206"/>
      <c r="S176" s="206"/>
    </row>
    <row r="177" spans="1:19" ht="36" hidden="1" x14ac:dyDescent="0.25">
      <c r="A177" s="38">
        <v>3262</v>
      </c>
      <c r="B177" s="57" t="s">
        <v>158</v>
      </c>
      <c r="C177" s="58">
        <f t="shared" si="190"/>
        <v>0</v>
      </c>
      <c r="D177" s="231"/>
      <c r="E177" s="60"/>
      <c r="F177" s="147">
        <f t="shared" si="234"/>
        <v>0</v>
      </c>
      <c r="G177" s="231"/>
      <c r="H177" s="263"/>
      <c r="I177" s="114">
        <f t="shared" si="235"/>
        <v>0</v>
      </c>
      <c r="J177" s="263"/>
      <c r="K177" s="60"/>
      <c r="L177" s="136">
        <f t="shared" si="236"/>
        <v>0</v>
      </c>
      <c r="M177" s="325"/>
      <c r="N177" s="60"/>
      <c r="O177" s="114">
        <f t="shared" si="237"/>
        <v>0</v>
      </c>
      <c r="P177" s="111"/>
      <c r="R177" s="206"/>
      <c r="S177" s="206"/>
    </row>
    <row r="178" spans="1:19" ht="24" hidden="1" x14ac:dyDescent="0.25">
      <c r="A178" s="38">
        <v>3263</v>
      </c>
      <c r="B178" s="57" t="s">
        <v>159</v>
      </c>
      <c r="C178" s="58">
        <f t="shared" si="190"/>
        <v>0</v>
      </c>
      <c r="D178" s="231"/>
      <c r="E178" s="60"/>
      <c r="F178" s="147">
        <f t="shared" si="234"/>
        <v>0</v>
      </c>
      <c r="G178" s="231"/>
      <c r="H178" s="263"/>
      <c r="I178" s="114">
        <f t="shared" si="235"/>
        <v>0</v>
      </c>
      <c r="J178" s="263"/>
      <c r="K178" s="60"/>
      <c r="L178" s="136">
        <f t="shared" si="236"/>
        <v>0</v>
      </c>
      <c r="M178" s="325"/>
      <c r="N178" s="60"/>
      <c r="O178" s="114">
        <f t="shared" si="237"/>
        <v>0</v>
      </c>
      <c r="P178" s="111"/>
      <c r="R178" s="206"/>
      <c r="S178" s="206"/>
    </row>
    <row r="179" spans="1:19" ht="84" hidden="1" x14ac:dyDescent="0.25">
      <c r="A179" s="118">
        <v>3290</v>
      </c>
      <c r="B179" s="52" t="s">
        <v>286</v>
      </c>
      <c r="C179" s="127">
        <f t="shared" si="190"/>
        <v>0</v>
      </c>
      <c r="D179" s="234">
        <f>SUM(D180:D183)</f>
        <v>0</v>
      </c>
      <c r="E179" s="119">
        <f t="shared" ref="E179:F179" si="238">SUM(E180:E183)</f>
        <v>0</v>
      </c>
      <c r="F179" s="287">
        <f t="shared" si="238"/>
        <v>0</v>
      </c>
      <c r="G179" s="234">
        <f t="shared" ref="G179:M179" si="239">SUM(G180:G183)</f>
        <v>0</v>
      </c>
      <c r="H179" s="265">
        <f t="shared" ref="H179:I179" si="240">SUM(H180:H183)</f>
        <v>0</v>
      </c>
      <c r="I179" s="120">
        <f t="shared" si="240"/>
        <v>0</v>
      </c>
      <c r="J179" s="265">
        <f t="shared" si="239"/>
        <v>0</v>
      </c>
      <c r="K179" s="119">
        <f t="shared" ref="K179:L179" si="241">SUM(K180:K183)</f>
        <v>0</v>
      </c>
      <c r="L179" s="140">
        <f t="shared" si="241"/>
        <v>0</v>
      </c>
      <c r="M179" s="127">
        <f t="shared" si="239"/>
        <v>0</v>
      </c>
      <c r="N179" s="305">
        <f t="shared" ref="N179:O179" si="242">SUM(N180:N183)</f>
        <v>0</v>
      </c>
      <c r="O179" s="310">
        <f t="shared" si="242"/>
        <v>0</v>
      </c>
      <c r="P179" s="158"/>
      <c r="R179" s="206"/>
      <c r="S179" s="206"/>
    </row>
    <row r="180" spans="1:19" ht="72" hidden="1" x14ac:dyDescent="0.25">
      <c r="A180" s="38">
        <v>3291</v>
      </c>
      <c r="B180" s="57" t="s">
        <v>160</v>
      </c>
      <c r="C180" s="58">
        <f t="shared" si="190"/>
        <v>0</v>
      </c>
      <c r="D180" s="231"/>
      <c r="E180" s="60"/>
      <c r="F180" s="147">
        <f t="shared" ref="F180:F183" si="243">D180+E180</f>
        <v>0</v>
      </c>
      <c r="G180" s="231"/>
      <c r="H180" s="263"/>
      <c r="I180" s="114">
        <f t="shared" ref="I180:I183" si="244">G180+H180</f>
        <v>0</v>
      </c>
      <c r="J180" s="263"/>
      <c r="K180" s="60"/>
      <c r="L180" s="136">
        <f t="shared" ref="L180:L183" si="245">J180+K180</f>
        <v>0</v>
      </c>
      <c r="M180" s="325"/>
      <c r="N180" s="60"/>
      <c r="O180" s="114">
        <f t="shared" ref="O180:O183" si="246">M180+N180</f>
        <v>0</v>
      </c>
      <c r="P180" s="111"/>
      <c r="R180" s="206"/>
      <c r="S180" s="206"/>
    </row>
    <row r="181" spans="1:19" ht="72" hidden="1" x14ac:dyDescent="0.25">
      <c r="A181" s="38">
        <v>3292</v>
      </c>
      <c r="B181" s="57" t="s">
        <v>161</v>
      </c>
      <c r="C181" s="58">
        <f t="shared" si="190"/>
        <v>0</v>
      </c>
      <c r="D181" s="231"/>
      <c r="E181" s="60"/>
      <c r="F181" s="147">
        <f t="shared" si="243"/>
        <v>0</v>
      </c>
      <c r="G181" s="231"/>
      <c r="H181" s="263"/>
      <c r="I181" s="114">
        <f t="shared" si="244"/>
        <v>0</v>
      </c>
      <c r="J181" s="263"/>
      <c r="K181" s="60"/>
      <c r="L181" s="136">
        <f t="shared" si="245"/>
        <v>0</v>
      </c>
      <c r="M181" s="325"/>
      <c r="N181" s="60"/>
      <c r="O181" s="114">
        <f t="shared" si="246"/>
        <v>0</v>
      </c>
      <c r="P181" s="111"/>
      <c r="R181" s="206"/>
      <c r="S181" s="206"/>
    </row>
    <row r="182" spans="1:19" ht="72" hidden="1" x14ac:dyDescent="0.25">
      <c r="A182" s="38">
        <v>3293</v>
      </c>
      <c r="B182" s="57" t="s">
        <v>162</v>
      </c>
      <c r="C182" s="58">
        <f t="shared" si="190"/>
        <v>0</v>
      </c>
      <c r="D182" s="231"/>
      <c r="E182" s="60"/>
      <c r="F182" s="147">
        <f t="shared" si="243"/>
        <v>0</v>
      </c>
      <c r="G182" s="231"/>
      <c r="H182" s="263"/>
      <c r="I182" s="114">
        <f t="shared" si="244"/>
        <v>0</v>
      </c>
      <c r="J182" s="263"/>
      <c r="K182" s="60"/>
      <c r="L182" s="136">
        <f t="shared" si="245"/>
        <v>0</v>
      </c>
      <c r="M182" s="325"/>
      <c r="N182" s="60"/>
      <c r="O182" s="114">
        <f t="shared" si="246"/>
        <v>0</v>
      </c>
      <c r="P182" s="111"/>
      <c r="R182" s="206"/>
      <c r="S182" s="206"/>
    </row>
    <row r="183" spans="1:19" ht="60" hidden="1" x14ac:dyDescent="0.25">
      <c r="A183" s="128">
        <v>3294</v>
      </c>
      <c r="B183" s="57" t="s">
        <v>163</v>
      </c>
      <c r="C183" s="127">
        <f t="shared" si="190"/>
        <v>0</v>
      </c>
      <c r="D183" s="236"/>
      <c r="E183" s="129"/>
      <c r="F183" s="142">
        <f t="shared" si="243"/>
        <v>0</v>
      </c>
      <c r="G183" s="236"/>
      <c r="H183" s="267"/>
      <c r="I183" s="310">
        <f t="shared" si="244"/>
        <v>0</v>
      </c>
      <c r="J183" s="267"/>
      <c r="K183" s="129"/>
      <c r="L183" s="141">
        <f t="shared" si="245"/>
        <v>0</v>
      </c>
      <c r="M183" s="328"/>
      <c r="N183" s="129"/>
      <c r="O183" s="310">
        <f t="shared" si="246"/>
        <v>0</v>
      </c>
      <c r="P183" s="158"/>
      <c r="R183" s="206"/>
      <c r="S183" s="206"/>
    </row>
    <row r="184" spans="1:19" ht="48" hidden="1" x14ac:dyDescent="0.25">
      <c r="A184" s="69">
        <v>3300</v>
      </c>
      <c r="B184" s="125" t="s">
        <v>164</v>
      </c>
      <c r="C184" s="130">
        <f t="shared" si="190"/>
        <v>0</v>
      </c>
      <c r="D184" s="237">
        <f>SUM(D185:D186)</f>
        <v>0</v>
      </c>
      <c r="E184" s="131">
        <f t="shared" ref="E184:F184" si="247">SUM(E185:E186)</f>
        <v>0</v>
      </c>
      <c r="F184" s="288">
        <f t="shared" si="247"/>
        <v>0</v>
      </c>
      <c r="G184" s="237">
        <f t="shared" ref="G184:M184" si="248">SUM(G185:G186)</f>
        <v>0</v>
      </c>
      <c r="H184" s="268">
        <f t="shared" ref="H184:I184" si="249">SUM(H185:H186)</f>
        <v>0</v>
      </c>
      <c r="I184" s="294">
        <f t="shared" si="249"/>
        <v>0</v>
      </c>
      <c r="J184" s="268">
        <f t="shared" si="248"/>
        <v>0</v>
      </c>
      <c r="K184" s="131">
        <f t="shared" ref="K184:L184" si="250">SUM(K185:K186)</f>
        <v>0</v>
      </c>
      <c r="L184" s="139">
        <f t="shared" si="250"/>
        <v>0</v>
      </c>
      <c r="M184" s="130">
        <f t="shared" si="248"/>
        <v>0</v>
      </c>
      <c r="N184" s="131">
        <f t="shared" ref="N184:O184" si="251">SUM(N185:N186)</f>
        <v>0</v>
      </c>
      <c r="O184" s="294">
        <f t="shared" si="251"/>
        <v>0</v>
      </c>
      <c r="P184" s="348"/>
      <c r="R184" s="206"/>
      <c r="S184" s="206"/>
    </row>
    <row r="185" spans="1:19" ht="48" hidden="1" x14ac:dyDescent="0.25">
      <c r="A185" s="77">
        <v>3310</v>
      </c>
      <c r="B185" s="78" t="s">
        <v>165</v>
      </c>
      <c r="C185" s="84">
        <f t="shared" si="190"/>
        <v>0</v>
      </c>
      <c r="D185" s="233"/>
      <c r="E185" s="115"/>
      <c r="F185" s="286">
        <f t="shared" ref="F185:F186" si="252">D185+E185</f>
        <v>0</v>
      </c>
      <c r="G185" s="233"/>
      <c r="H185" s="264"/>
      <c r="I185" s="109">
        <f t="shared" ref="I185:I186" si="253">G185+H185</f>
        <v>0</v>
      </c>
      <c r="J185" s="264"/>
      <c r="K185" s="115"/>
      <c r="L185" s="137">
        <f t="shared" ref="L185:L186" si="254">J185+K185</f>
        <v>0</v>
      </c>
      <c r="M185" s="326"/>
      <c r="N185" s="115"/>
      <c r="O185" s="109">
        <f t="shared" ref="O185:O186" si="255">M185+N185</f>
        <v>0</v>
      </c>
      <c r="P185" s="116"/>
      <c r="R185" s="206"/>
      <c r="S185" s="206"/>
    </row>
    <row r="186" spans="1:19" ht="48.75" hidden="1" customHeight="1" x14ac:dyDescent="0.25">
      <c r="A186" s="33">
        <v>3320</v>
      </c>
      <c r="B186" s="52" t="s">
        <v>166</v>
      </c>
      <c r="C186" s="53">
        <f t="shared" si="190"/>
        <v>0</v>
      </c>
      <c r="D186" s="230"/>
      <c r="E186" s="55"/>
      <c r="F186" s="287">
        <f t="shared" si="252"/>
        <v>0</v>
      </c>
      <c r="G186" s="230"/>
      <c r="H186" s="262"/>
      <c r="I186" s="120">
        <f t="shared" si="253"/>
        <v>0</v>
      </c>
      <c r="J186" s="262"/>
      <c r="K186" s="55"/>
      <c r="L186" s="140">
        <f t="shared" si="254"/>
        <v>0</v>
      </c>
      <c r="M186" s="324"/>
      <c r="N186" s="55"/>
      <c r="O186" s="120">
        <f t="shared" si="255"/>
        <v>0</v>
      </c>
      <c r="P186" s="110"/>
      <c r="R186" s="206"/>
      <c r="S186" s="206"/>
    </row>
    <row r="187" spans="1:19" hidden="1" x14ac:dyDescent="0.25">
      <c r="A187" s="133">
        <v>4000</v>
      </c>
      <c r="B187" s="101" t="s">
        <v>167</v>
      </c>
      <c r="C187" s="102">
        <f t="shared" si="190"/>
        <v>0</v>
      </c>
      <c r="D187" s="228">
        <f>SUM(D188,D191)</f>
        <v>0</v>
      </c>
      <c r="E187" s="103">
        <f t="shared" ref="E187:F187" si="256">SUM(E188,E191)</f>
        <v>0</v>
      </c>
      <c r="F187" s="284">
        <f t="shared" si="256"/>
        <v>0</v>
      </c>
      <c r="G187" s="228">
        <f>SUM(G188,G191)</f>
        <v>0</v>
      </c>
      <c r="H187" s="261">
        <f t="shared" ref="H187:I187" si="257">SUM(H188,H191)</f>
        <v>0</v>
      </c>
      <c r="I187" s="104">
        <f t="shared" si="257"/>
        <v>0</v>
      </c>
      <c r="J187" s="261">
        <f>SUM(J188,J191)</f>
        <v>0</v>
      </c>
      <c r="K187" s="103">
        <f t="shared" ref="K187:L187" si="258">SUM(K188,K191)</f>
        <v>0</v>
      </c>
      <c r="L187" s="138">
        <f t="shared" si="258"/>
        <v>0</v>
      </c>
      <c r="M187" s="102">
        <f>SUM(M188,M191)</f>
        <v>0</v>
      </c>
      <c r="N187" s="103">
        <f t="shared" ref="N187:O187" si="259">SUM(N188,N191)</f>
        <v>0</v>
      </c>
      <c r="O187" s="104">
        <f t="shared" si="259"/>
        <v>0</v>
      </c>
      <c r="P187" s="347"/>
      <c r="R187" s="206"/>
      <c r="S187" s="206"/>
    </row>
    <row r="188" spans="1:19" ht="24" hidden="1" x14ac:dyDescent="0.25">
      <c r="A188" s="134">
        <v>4200</v>
      </c>
      <c r="B188" s="105" t="s">
        <v>168</v>
      </c>
      <c r="C188" s="46">
        <f t="shared" si="190"/>
        <v>0</v>
      </c>
      <c r="D188" s="229">
        <f>SUM(D189,D190)</f>
        <v>0</v>
      </c>
      <c r="E188" s="50">
        <f t="shared" ref="E188:F188" si="260">SUM(E189,E190)</f>
        <v>0</v>
      </c>
      <c r="F188" s="285">
        <f t="shared" si="260"/>
        <v>0</v>
      </c>
      <c r="G188" s="229">
        <f>SUM(G189,G190)</f>
        <v>0</v>
      </c>
      <c r="H188" s="106">
        <f t="shared" ref="H188:I188" si="261">SUM(H189,H190)</f>
        <v>0</v>
      </c>
      <c r="I188" s="117">
        <f t="shared" si="261"/>
        <v>0</v>
      </c>
      <c r="J188" s="106">
        <f>SUM(J189,J190)</f>
        <v>0</v>
      </c>
      <c r="K188" s="50">
        <f t="shared" ref="K188:L188" si="262">SUM(K189,K190)</f>
        <v>0</v>
      </c>
      <c r="L188" s="126">
        <f t="shared" si="262"/>
        <v>0</v>
      </c>
      <c r="M188" s="46">
        <f>SUM(M189,M190)</f>
        <v>0</v>
      </c>
      <c r="N188" s="50">
        <f t="shared" ref="N188:O188" si="263">SUM(N189,N190)</f>
        <v>0</v>
      </c>
      <c r="O188" s="117">
        <f t="shared" si="263"/>
        <v>0</v>
      </c>
      <c r="P188" s="123"/>
      <c r="R188" s="206"/>
      <c r="S188" s="206"/>
    </row>
    <row r="189" spans="1:19" ht="36" hidden="1" x14ac:dyDescent="0.25">
      <c r="A189" s="118">
        <v>4240</v>
      </c>
      <c r="B189" s="52" t="s">
        <v>169</v>
      </c>
      <c r="C189" s="53">
        <f t="shared" si="190"/>
        <v>0</v>
      </c>
      <c r="D189" s="230"/>
      <c r="E189" s="55"/>
      <c r="F189" s="287">
        <f t="shared" ref="F189:F190" si="264">D189+E189</f>
        <v>0</v>
      </c>
      <c r="G189" s="230"/>
      <c r="H189" s="262"/>
      <c r="I189" s="120">
        <f t="shared" ref="I189:I190" si="265">G189+H189</f>
        <v>0</v>
      </c>
      <c r="J189" s="262"/>
      <c r="K189" s="55"/>
      <c r="L189" s="140">
        <f t="shared" ref="L189:L190" si="266">J189+K189</f>
        <v>0</v>
      </c>
      <c r="M189" s="324"/>
      <c r="N189" s="55"/>
      <c r="O189" s="120">
        <f t="shared" ref="O189:O190" si="267">M189+N189</f>
        <v>0</v>
      </c>
      <c r="P189" s="110"/>
      <c r="R189" s="206"/>
      <c r="S189" s="206"/>
    </row>
    <row r="190" spans="1:19" ht="24" hidden="1" x14ac:dyDescent="0.25">
      <c r="A190" s="112">
        <v>4250</v>
      </c>
      <c r="B190" s="57" t="s">
        <v>170</v>
      </c>
      <c r="C190" s="58">
        <f t="shared" si="190"/>
        <v>0</v>
      </c>
      <c r="D190" s="231"/>
      <c r="E190" s="60"/>
      <c r="F190" s="147">
        <f t="shared" si="264"/>
        <v>0</v>
      </c>
      <c r="G190" s="231"/>
      <c r="H190" s="263"/>
      <c r="I190" s="114">
        <f t="shared" si="265"/>
        <v>0</v>
      </c>
      <c r="J190" s="263"/>
      <c r="K190" s="60"/>
      <c r="L190" s="136">
        <f t="shared" si="266"/>
        <v>0</v>
      </c>
      <c r="M190" s="325"/>
      <c r="N190" s="60"/>
      <c r="O190" s="114">
        <f t="shared" si="267"/>
        <v>0</v>
      </c>
      <c r="P190" s="111"/>
      <c r="R190" s="206"/>
      <c r="S190" s="206"/>
    </row>
    <row r="191" spans="1:19" hidden="1" x14ac:dyDescent="0.25">
      <c r="A191" s="45">
        <v>4300</v>
      </c>
      <c r="B191" s="105" t="s">
        <v>171</v>
      </c>
      <c r="C191" s="46">
        <f t="shared" si="190"/>
        <v>0</v>
      </c>
      <c r="D191" s="229">
        <f>SUM(D192)</f>
        <v>0</v>
      </c>
      <c r="E191" s="50">
        <f t="shared" ref="E191:F191" si="268">SUM(E192)</f>
        <v>0</v>
      </c>
      <c r="F191" s="285">
        <f t="shared" si="268"/>
        <v>0</v>
      </c>
      <c r="G191" s="229">
        <f>SUM(G192)</f>
        <v>0</v>
      </c>
      <c r="H191" s="106">
        <f t="shared" ref="H191:I191" si="269">SUM(H192)</f>
        <v>0</v>
      </c>
      <c r="I191" s="117">
        <f t="shared" si="269"/>
        <v>0</v>
      </c>
      <c r="J191" s="106">
        <f>SUM(J192)</f>
        <v>0</v>
      </c>
      <c r="K191" s="50">
        <f t="shared" ref="K191:L191" si="270">SUM(K192)</f>
        <v>0</v>
      </c>
      <c r="L191" s="126">
        <f t="shared" si="270"/>
        <v>0</v>
      </c>
      <c r="M191" s="46">
        <f>SUM(M192)</f>
        <v>0</v>
      </c>
      <c r="N191" s="50">
        <f t="shared" ref="N191:O191" si="271">SUM(N192)</f>
        <v>0</v>
      </c>
      <c r="O191" s="117">
        <f t="shared" si="271"/>
        <v>0</v>
      </c>
      <c r="P191" s="123"/>
      <c r="R191" s="206"/>
      <c r="S191" s="206"/>
    </row>
    <row r="192" spans="1:19" ht="24" hidden="1" x14ac:dyDescent="0.25">
      <c r="A192" s="118">
        <v>4310</v>
      </c>
      <c r="B192" s="52" t="s">
        <v>172</v>
      </c>
      <c r="C192" s="53">
        <f t="shared" si="190"/>
        <v>0</v>
      </c>
      <c r="D192" s="234">
        <f>SUM(D193:D193)</f>
        <v>0</v>
      </c>
      <c r="E192" s="119">
        <f t="shared" ref="E192:F192" si="272">SUM(E193:E193)</f>
        <v>0</v>
      </c>
      <c r="F192" s="287">
        <f t="shared" si="272"/>
        <v>0</v>
      </c>
      <c r="G192" s="234">
        <f>SUM(G193:G193)</f>
        <v>0</v>
      </c>
      <c r="H192" s="265">
        <f t="shared" ref="H192:I192" si="273">SUM(H193:H193)</f>
        <v>0</v>
      </c>
      <c r="I192" s="120">
        <f t="shared" si="273"/>
        <v>0</v>
      </c>
      <c r="J192" s="265">
        <f>SUM(J193:J193)</f>
        <v>0</v>
      </c>
      <c r="K192" s="119">
        <f t="shared" ref="K192:L192" si="274">SUM(K193:K193)</f>
        <v>0</v>
      </c>
      <c r="L192" s="140">
        <f t="shared" si="274"/>
        <v>0</v>
      </c>
      <c r="M192" s="53">
        <f>SUM(M193:M193)</f>
        <v>0</v>
      </c>
      <c r="N192" s="119">
        <f t="shared" ref="N192:O192" si="275">SUM(N193:N193)</f>
        <v>0</v>
      </c>
      <c r="O192" s="120">
        <f t="shared" si="275"/>
        <v>0</v>
      </c>
      <c r="P192" s="110"/>
      <c r="R192" s="206"/>
      <c r="S192" s="206"/>
    </row>
    <row r="193" spans="1:19" ht="36" hidden="1" x14ac:dyDescent="0.25">
      <c r="A193" s="38">
        <v>4311</v>
      </c>
      <c r="B193" s="57" t="s">
        <v>173</v>
      </c>
      <c r="C193" s="58">
        <f t="shared" si="190"/>
        <v>0</v>
      </c>
      <c r="D193" s="231"/>
      <c r="E193" s="60"/>
      <c r="F193" s="147">
        <f>D193+E193</f>
        <v>0</v>
      </c>
      <c r="G193" s="231"/>
      <c r="H193" s="263"/>
      <c r="I193" s="114">
        <f>G193+H193</f>
        <v>0</v>
      </c>
      <c r="J193" s="263"/>
      <c r="K193" s="60"/>
      <c r="L193" s="136">
        <f>J193+K193</f>
        <v>0</v>
      </c>
      <c r="M193" s="325"/>
      <c r="N193" s="60"/>
      <c r="O193" s="114">
        <f>M193+N193</f>
        <v>0</v>
      </c>
      <c r="P193" s="111"/>
      <c r="R193" s="206"/>
      <c r="S193" s="206"/>
    </row>
    <row r="194" spans="1:19" s="21" customFormat="1" ht="24" x14ac:dyDescent="0.25">
      <c r="A194" s="135"/>
      <c r="B194" s="17" t="s">
        <v>174</v>
      </c>
      <c r="C194" s="98">
        <f t="shared" si="190"/>
        <v>3250</v>
      </c>
      <c r="D194" s="227">
        <f>SUM(D195,D230,D269)</f>
        <v>3250</v>
      </c>
      <c r="E194" s="519">
        <f t="shared" ref="E194:F194" si="276">SUM(E195,E230,E269)</f>
        <v>0</v>
      </c>
      <c r="F194" s="520">
        <f t="shared" si="276"/>
        <v>3250</v>
      </c>
      <c r="G194" s="227">
        <f>SUM(G195,G230,G269)</f>
        <v>0</v>
      </c>
      <c r="H194" s="206">
        <f t="shared" ref="H194:I194" si="277">SUM(H195,H230,H269)</f>
        <v>0</v>
      </c>
      <c r="I194" s="520">
        <f t="shared" si="277"/>
        <v>0</v>
      </c>
      <c r="J194" s="260">
        <f>SUM(J195,J230,J269)</f>
        <v>0</v>
      </c>
      <c r="K194" s="519">
        <f t="shared" ref="K194:L194" si="278">SUM(K195,K230,K269)</f>
        <v>0</v>
      </c>
      <c r="L194" s="520">
        <f t="shared" si="278"/>
        <v>0</v>
      </c>
      <c r="M194" s="329">
        <f>SUM(M195,M230,M269)</f>
        <v>0</v>
      </c>
      <c r="N194" s="306">
        <f t="shared" ref="N194:O194" si="279">SUM(N195,N230,N269)</f>
        <v>0</v>
      </c>
      <c r="O194" s="311">
        <f t="shared" si="279"/>
        <v>0</v>
      </c>
      <c r="P194" s="350"/>
      <c r="R194" s="206"/>
      <c r="S194" s="206"/>
    </row>
    <row r="195" spans="1:19" x14ac:dyDescent="0.25">
      <c r="A195" s="101">
        <v>5000</v>
      </c>
      <c r="B195" s="101" t="s">
        <v>175</v>
      </c>
      <c r="C195" s="102">
        <f t="shared" si="190"/>
        <v>1450</v>
      </c>
      <c r="D195" s="228">
        <f>D196+D204</f>
        <v>1450</v>
      </c>
      <c r="E195" s="521">
        <f t="shared" ref="E195:F195" si="280">E196+E204</f>
        <v>0</v>
      </c>
      <c r="F195" s="522">
        <f t="shared" si="280"/>
        <v>1450</v>
      </c>
      <c r="G195" s="228">
        <f>G196+G204</f>
        <v>0</v>
      </c>
      <c r="H195" s="138">
        <f t="shared" ref="H195:I195" si="281">H196+H204</f>
        <v>0</v>
      </c>
      <c r="I195" s="522">
        <f t="shared" si="281"/>
        <v>0</v>
      </c>
      <c r="J195" s="261">
        <f>J196+J204</f>
        <v>0</v>
      </c>
      <c r="K195" s="521">
        <f t="shared" ref="K195:L195" si="282">K196+K204</f>
        <v>0</v>
      </c>
      <c r="L195" s="522">
        <f t="shared" si="282"/>
        <v>0</v>
      </c>
      <c r="M195" s="102">
        <f>M196+M204</f>
        <v>0</v>
      </c>
      <c r="N195" s="103">
        <f t="shared" ref="N195:O195" si="283">N196+N204</f>
        <v>0</v>
      </c>
      <c r="O195" s="104">
        <f t="shared" si="283"/>
        <v>0</v>
      </c>
      <c r="P195" s="347"/>
      <c r="R195" s="206"/>
      <c r="S195" s="206"/>
    </row>
    <row r="196" spans="1:19" hidden="1" x14ac:dyDescent="0.25">
      <c r="A196" s="45">
        <v>5100</v>
      </c>
      <c r="B196" s="105" t="s">
        <v>176</v>
      </c>
      <c r="C196" s="46">
        <f t="shared" si="190"/>
        <v>0</v>
      </c>
      <c r="D196" s="229">
        <f>D197+D198+D201+D202+D203</f>
        <v>0</v>
      </c>
      <c r="E196" s="50">
        <f t="shared" ref="E196:F196" si="284">E197+E198+E201+E202+E203</f>
        <v>0</v>
      </c>
      <c r="F196" s="285">
        <f t="shared" si="284"/>
        <v>0</v>
      </c>
      <c r="G196" s="229">
        <f>G197+G198+G201+G202+G203</f>
        <v>0</v>
      </c>
      <c r="H196" s="106">
        <f t="shared" ref="H196:I196" si="285">H197+H198+H201+H202+H203</f>
        <v>0</v>
      </c>
      <c r="I196" s="117">
        <f t="shared" si="285"/>
        <v>0</v>
      </c>
      <c r="J196" s="106">
        <f>J197+J198+J201+J202+J203</f>
        <v>0</v>
      </c>
      <c r="K196" s="50">
        <f t="shared" ref="K196:L196" si="286">K197+K198+K201+K202+K203</f>
        <v>0</v>
      </c>
      <c r="L196" s="126">
        <f t="shared" si="286"/>
        <v>0</v>
      </c>
      <c r="M196" s="46">
        <f>M197+M198+M201+M202+M203</f>
        <v>0</v>
      </c>
      <c r="N196" s="50">
        <f t="shared" ref="N196:O196" si="287">N197+N198+N201+N202+N203</f>
        <v>0</v>
      </c>
      <c r="O196" s="117">
        <f t="shared" si="287"/>
        <v>0</v>
      </c>
      <c r="P196" s="123"/>
      <c r="R196" s="206"/>
      <c r="S196" s="206"/>
    </row>
    <row r="197" spans="1:19" hidden="1" x14ac:dyDescent="0.25">
      <c r="A197" s="118">
        <v>5110</v>
      </c>
      <c r="B197" s="52" t="s">
        <v>177</v>
      </c>
      <c r="C197" s="53">
        <f t="shared" si="190"/>
        <v>0</v>
      </c>
      <c r="D197" s="230"/>
      <c r="E197" s="55"/>
      <c r="F197" s="287">
        <f>D197+E197</f>
        <v>0</v>
      </c>
      <c r="G197" s="230"/>
      <c r="H197" s="262"/>
      <c r="I197" s="120">
        <f>G197+H197</f>
        <v>0</v>
      </c>
      <c r="J197" s="262"/>
      <c r="K197" s="55"/>
      <c r="L197" s="140">
        <f>J197+K197</f>
        <v>0</v>
      </c>
      <c r="M197" s="324"/>
      <c r="N197" s="55"/>
      <c r="O197" s="120">
        <f>M197+N197</f>
        <v>0</v>
      </c>
      <c r="P197" s="110"/>
      <c r="R197" s="206"/>
      <c r="S197" s="206"/>
    </row>
    <row r="198" spans="1:19" ht="24" hidden="1" x14ac:dyDescent="0.25">
      <c r="A198" s="112">
        <v>5120</v>
      </c>
      <c r="B198" s="57" t="s">
        <v>178</v>
      </c>
      <c r="C198" s="58">
        <f t="shared" si="190"/>
        <v>0</v>
      </c>
      <c r="D198" s="232">
        <f>D199+D200</f>
        <v>0</v>
      </c>
      <c r="E198" s="113">
        <f t="shared" ref="E198:F198" si="288">E199+E200</f>
        <v>0</v>
      </c>
      <c r="F198" s="147">
        <f t="shared" si="288"/>
        <v>0</v>
      </c>
      <c r="G198" s="232">
        <f>G199+G200</f>
        <v>0</v>
      </c>
      <c r="H198" s="121">
        <f t="shared" ref="H198:I198" si="289">H199+H200</f>
        <v>0</v>
      </c>
      <c r="I198" s="114">
        <f t="shared" si="289"/>
        <v>0</v>
      </c>
      <c r="J198" s="121">
        <f>J199+J200</f>
        <v>0</v>
      </c>
      <c r="K198" s="113">
        <f t="shared" ref="K198:L198" si="290">K199+K200</f>
        <v>0</v>
      </c>
      <c r="L198" s="136">
        <f t="shared" si="290"/>
        <v>0</v>
      </c>
      <c r="M198" s="58">
        <f>M199+M200</f>
        <v>0</v>
      </c>
      <c r="N198" s="113">
        <f t="shared" ref="N198:O198" si="291">N199+N200</f>
        <v>0</v>
      </c>
      <c r="O198" s="114">
        <f t="shared" si="291"/>
        <v>0</v>
      </c>
      <c r="P198" s="111"/>
      <c r="R198" s="206"/>
      <c r="S198" s="206"/>
    </row>
    <row r="199" spans="1:19" hidden="1" x14ac:dyDescent="0.25">
      <c r="A199" s="38">
        <v>5121</v>
      </c>
      <c r="B199" s="57" t="s">
        <v>179</v>
      </c>
      <c r="C199" s="58">
        <f t="shared" si="190"/>
        <v>0</v>
      </c>
      <c r="D199" s="231"/>
      <c r="E199" s="60"/>
      <c r="F199" s="147">
        <f t="shared" ref="F199:F203" si="292">D199+E199</f>
        <v>0</v>
      </c>
      <c r="G199" s="231"/>
      <c r="H199" s="263"/>
      <c r="I199" s="114">
        <f t="shared" ref="I199:I203" si="293">G199+H199</f>
        <v>0</v>
      </c>
      <c r="J199" s="263"/>
      <c r="K199" s="60"/>
      <c r="L199" s="136">
        <f t="shared" ref="L199:L203" si="294">J199+K199</f>
        <v>0</v>
      </c>
      <c r="M199" s="325"/>
      <c r="N199" s="60"/>
      <c r="O199" s="114">
        <f t="shared" ref="O199:O203" si="295">M199+N199</f>
        <v>0</v>
      </c>
      <c r="P199" s="111"/>
      <c r="R199" s="206"/>
      <c r="S199" s="206"/>
    </row>
    <row r="200" spans="1:19" ht="24" hidden="1" x14ac:dyDescent="0.25">
      <c r="A200" s="38">
        <v>5129</v>
      </c>
      <c r="B200" s="57" t="s">
        <v>180</v>
      </c>
      <c r="C200" s="58">
        <f t="shared" si="190"/>
        <v>0</v>
      </c>
      <c r="D200" s="231"/>
      <c r="E200" s="60"/>
      <c r="F200" s="147">
        <f t="shared" si="292"/>
        <v>0</v>
      </c>
      <c r="G200" s="231"/>
      <c r="H200" s="263"/>
      <c r="I200" s="114">
        <f t="shared" si="293"/>
        <v>0</v>
      </c>
      <c r="J200" s="263"/>
      <c r="K200" s="60"/>
      <c r="L200" s="136">
        <f t="shared" si="294"/>
        <v>0</v>
      </c>
      <c r="M200" s="325"/>
      <c r="N200" s="60"/>
      <c r="O200" s="114">
        <f t="shared" si="295"/>
        <v>0</v>
      </c>
      <c r="P200" s="111"/>
      <c r="R200" s="206"/>
      <c r="S200" s="206"/>
    </row>
    <row r="201" spans="1:19" hidden="1" x14ac:dyDescent="0.25">
      <c r="A201" s="112">
        <v>5130</v>
      </c>
      <c r="B201" s="57" t="s">
        <v>181</v>
      </c>
      <c r="C201" s="58">
        <f t="shared" si="190"/>
        <v>0</v>
      </c>
      <c r="D201" s="231"/>
      <c r="E201" s="60"/>
      <c r="F201" s="147">
        <f t="shared" si="292"/>
        <v>0</v>
      </c>
      <c r="G201" s="231"/>
      <c r="H201" s="263"/>
      <c r="I201" s="114">
        <f t="shared" si="293"/>
        <v>0</v>
      </c>
      <c r="J201" s="263"/>
      <c r="K201" s="60"/>
      <c r="L201" s="136">
        <f t="shared" si="294"/>
        <v>0</v>
      </c>
      <c r="M201" s="325"/>
      <c r="N201" s="60"/>
      <c r="O201" s="114">
        <f t="shared" si="295"/>
        <v>0</v>
      </c>
      <c r="P201" s="111"/>
      <c r="R201" s="206"/>
      <c r="S201" s="206"/>
    </row>
    <row r="202" spans="1:19" hidden="1" x14ac:dyDescent="0.25">
      <c r="A202" s="112">
        <v>5140</v>
      </c>
      <c r="B202" s="57" t="s">
        <v>182</v>
      </c>
      <c r="C202" s="58">
        <f t="shared" si="190"/>
        <v>0</v>
      </c>
      <c r="D202" s="231"/>
      <c r="E202" s="60"/>
      <c r="F202" s="147">
        <f t="shared" si="292"/>
        <v>0</v>
      </c>
      <c r="G202" s="231"/>
      <c r="H202" s="263"/>
      <c r="I202" s="114">
        <f t="shared" si="293"/>
        <v>0</v>
      </c>
      <c r="J202" s="263"/>
      <c r="K202" s="60"/>
      <c r="L202" s="136">
        <f t="shared" si="294"/>
        <v>0</v>
      </c>
      <c r="M202" s="325"/>
      <c r="N202" s="60"/>
      <c r="O202" s="114">
        <f t="shared" si="295"/>
        <v>0</v>
      </c>
      <c r="P202" s="111"/>
      <c r="R202" s="206"/>
      <c r="S202" s="206"/>
    </row>
    <row r="203" spans="1:19" ht="24" hidden="1" x14ac:dyDescent="0.25">
      <c r="A203" s="112">
        <v>5170</v>
      </c>
      <c r="B203" s="57" t="s">
        <v>183</v>
      </c>
      <c r="C203" s="58">
        <f t="shared" si="190"/>
        <v>0</v>
      </c>
      <c r="D203" s="231"/>
      <c r="E203" s="60"/>
      <c r="F203" s="147">
        <f t="shared" si="292"/>
        <v>0</v>
      </c>
      <c r="G203" s="231"/>
      <c r="H203" s="263"/>
      <c r="I203" s="114">
        <f t="shared" si="293"/>
        <v>0</v>
      </c>
      <c r="J203" s="263"/>
      <c r="K203" s="60"/>
      <c r="L203" s="136">
        <f t="shared" si="294"/>
        <v>0</v>
      </c>
      <c r="M203" s="325"/>
      <c r="N203" s="60"/>
      <c r="O203" s="114">
        <f t="shared" si="295"/>
        <v>0</v>
      </c>
      <c r="P203" s="111"/>
      <c r="R203" s="206"/>
      <c r="S203" s="206"/>
    </row>
    <row r="204" spans="1:19" x14ac:dyDescent="0.25">
      <c r="A204" s="45">
        <v>5200</v>
      </c>
      <c r="B204" s="105" t="s">
        <v>184</v>
      </c>
      <c r="C204" s="46">
        <f t="shared" si="190"/>
        <v>1450</v>
      </c>
      <c r="D204" s="229">
        <f>D205+D215+D216+D225+D226+D227+D229</f>
        <v>1450</v>
      </c>
      <c r="E204" s="523">
        <f t="shared" ref="E204:F204" si="296">E205+E215+E216+E225+E226+E227+E229</f>
        <v>0</v>
      </c>
      <c r="F204" s="490">
        <f t="shared" si="296"/>
        <v>1450</v>
      </c>
      <c r="G204" s="229">
        <f>G205+G215+G216+G225+G226+G227+G229</f>
        <v>0</v>
      </c>
      <c r="H204" s="126">
        <f t="shared" ref="H204:I204" si="297">H205+H215+H216+H225+H226+H227+H229</f>
        <v>0</v>
      </c>
      <c r="I204" s="490">
        <f t="shared" si="297"/>
        <v>0</v>
      </c>
      <c r="J204" s="106">
        <f>J205+J215+J216+J225+J226+J227+J229</f>
        <v>0</v>
      </c>
      <c r="K204" s="523">
        <f t="shared" ref="K204:L204" si="298">K205+K215+K216+K225+K226+K227+K229</f>
        <v>0</v>
      </c>
      <c r="L204" s="490">
        <f t="shared" si="298"/>
        <v>0</v>
      </c>
      <c r="M204" s="46">
        <f>M205+M215+M216+M225+M226+M227+M229</f>
        <v>0</v>
      </c>
      <c r="N204" s="50">
        <f t="shared" ref="N204:O204" si="299">N205+N215+N216+N225+N226+N227+N229</f>
        <v>0</v>
      </c>
      <c r="O204" s="117">
        <f t="shared" si="299"/>
        <v>0</v>
      </c>
      <c r="P204" s="123"/>
      <c r="R204" s="206"/>
      <c r="S204" s="206"/>
    </row>
    <row r="205" spans="1:19" hidden="1" x14ac:dyDescent="0.25">
      <c r="A205" s="107">
        <v>5210</v>
      </c>
      <c r="B205" s="78" t="s">
        <v>185</v>
      </c>
      <c r="C205" s="84">
        <f t="shared" si="190"/>
        <v>0</v>
      </c>
      <c r="D205" s="132">
        <f>SUM(D206:D214)</f>
        <v>0</v>
      </c>
      <c r="E205" s="108">
        <f t="shared" ref="E205:F205" si="300">SUM(E206:E214)</f>
        <v>0</v>
      </c>
      <c r="F205" s="286">
        <f t="shared" si="300"/>
        <v>0</v>
      </c>
      <c r="G205" s="132">
        <f>SUM(G206:G214)</f>
        <v>0</v>
      </c>
      <c r="H205" s="207">
        <f t="shared" ref="H205:I205" si="301">SUM(H206:H214)</f>
        <v>0</v>
      </c>
      <c r="I205" s="109">
        <f t="shared" si="301"/>
        <v>0</v>
      </c>
      <c r="J205" s="207">
        <f>SUM(J206:J214)</f>
        <v>0</v>
      </c>
      <c r="K205" s="108">
        <f t="shared" ref="K205:L205" si="302">SUM(K206:K214)</f>
        <v>0</v>
      </c>
      <c r="L205" s="137">
        <f t="shared" si="302"/>
        <v>0</v>
      </c>
      <c r="M205" s="84">
        <f>SUM(M206:M214)</f>
        <v>0</v>
      </c>
      <c r="N205" s="108">
        <f t="shared" ref="N205:O205" si="303">SUM(N206:N214)</f>
        <v>0</v>
      </c>
      <c r="O205" s="109">
        <f t="shared" si="303"/>
        <v>0</v>
      </c>
      <c r="P205" s="116"/>
      <c r="R205" s="206"/>
      <c r="S205" s="206"/>
    </row>
    <row r="206" spans="1:19" hidden="1" x14ac:dyDescent="0.25">
      <c r="A206" s="33">
        <v>5211</v>
      </c>
      <c r="B206" s="52" t="s">
        <v>186</v>
      </c>
      <c r="C206" s="53">
        <f t="shared" si="190"/>
        <v>0</v>
      </c>
      <c r="D206" s="230"/>
      <c r="E206" s="55"/>
      <c r="F206" s="287">
        <f t="shared" ref="F206:F215" si="304">D206+E206</f>
        <v>0</v>
      </c>
      <c r="G206" s="230"/>
      <c r="H206" s="262"/>
      <c r="I206" s="120">
        <f t="shared" ref="I206:I215" si="305">G206+H206</f>
        <v>0</v>
      </c>
      <c r="J206" s="262"/>
      <c r="K206" s="55"/>
      <c r="L206" s="140">
        <f t="shared" ref="L206:L215" si="306">J206+K206</f>
        <v>0</v>
      </c>
      <c r="M206" s="324"/>
      <c r="N206" s="55"/>
      <c r="O206" s="120">
        <f t="shared" ref="O206:O215" si="307">M206+N206</f>
        <v>0</v>
      </c>
      <c r="P206" s="110"/>
      <c r="R206" s="206"/>
      <c r="S206" s="206"/>
    </row>
    <row r="207" spans="1:19" hidden="1" x14ac:dyDescent="0.25">
      <c r="A207" s="38">
        <v>5212</v>
      </c>
      <c r="B207" s="57" t="s">
        <v>187</v>
      </c>
      <c r="C207" s="58">
        <f t="shared" si="190"/>
        <v>0</v>
      </c>
      <c r="D207" s="231"/>
      <c r="E207" s="60"/>
      <c r="F207" s="147">
        <f t="shared" si="304"/>
        <v>0</v>
      </c>
      <c r="G207" s="231"/>
      <c r="H207" s="263"/>
      <c r="I207" s="114">
        <f t="shared" si="305"/>
        <v>0</v>
      </c>
      <c r="J207" s="263"/>
      <c r="K207" s="60"/>
      <c r="L207" s="136">
        <f t="shared" si="306"/>
        <v>0</v>
      </c>
      <c r="M207" s="325"/>
      <c r="N207" s="60"/>
      <c r="O207" s="114">
        <f t="shared" si="307"/>
        <v>0</v>
      </c>
      <c r="P207" s="111"/>
      <c r="R207" s="206"/>
      <c r="S207" s="206"/>
    </row>
    <row r="208" spans="1:19" hidden="1" x14ac:dyDescent="0.25">
      <c r="A208" s="38">
        <v>5213</v>
      </c>
      <c r="B208" s="57" t="s">
        <v>188</v>
      </c>
      <c r="C208" s="58">
        <f t="shared" si="190"/>
        <v>0</v>
      </c>
      <c r="D208" s="231"/>
      <c r="E208" s="60"/>
      <c r="F208" s="147">
        <f t="shared" si="304"/>
        <v>0</v>
      </c>
      <c r="G208" s="231"/>
      <c r="H208" s="263"/>
      <c r="I208" s="114">
        <f t="shared" si="305"/>
        <v>0</v>
      </c>
      <c r="J208" s="263"/>
      <c r="K208" s="60"/>
      <c r="L208" s="136">
        <f t="shared" si="306"/>
        <v>0</v>
      </c>
      <c r="M208" s="325"/>
      <c r="N208" s="60"/>
      <c r="O208" s="114">
        <f t="shared" si="307"/>
        <v>0</v>
      </c>
      <c r="P208" s="111"/>
      <c r="R208" s="206"/>
      <c r="S208" s="206"/>
    </row>
    <row r="209" spans="1:19" hidden="1" x14ac:dyDescent="0.25">
      <c r="A209" s="38">
        <v>5214</v>
      </c>
      <c r="B209" s="57" t="s">
        <v>189</v>
      </c>
      <c r="C209" s="58">
        <f t="shared" si="190"/>
        <v>0</v>
      </c>
      <c r="D209" s="231"/>
      <c r="E209" s="60"/>
      <c r="F209" s="147">
        <f t="shared" si="304"/>
        <v>0</v>
      </c>
      <c r="G209" s="231"/>
      <c r="H209" s="263"/>
      <c r="I209" s="114">
        <f t="shared" si="305"/>
        <v>0</v>
      </c>
      <c r="J209" s="263"/>
      <c r="K209" s="60"/>
      <c r="L209" s="136">
        <f t="shared" si="306"/>
        <v>0</v>
      </c>
      <c r="M209" s="325"/>
      <c r="N209" s="60"/>
      <c r="O209" s="114">
        <f t="shared" si="307"/>
        <v>0</v>
      </c>
      <c r="P209" s="111"/>
      <c r="R209" s="206"/>
      <c r="S209" s="206"/>
    </row>
    <row r="210" spans="1:19" hidden="1" x14ac:dyDescent="0.25">
      <c r="A210" s="38">
        <v>5215</v>
      </c>
      <c r="B210" s="57" t="s">
        <v>190</v>
      </c>
      <c r="C210" s="58">
        <f t="shared" si="190"/>
        <v>0</v>
      </c>
      <c r="D210" s="231"/>
      <c r="E210" s="60"/>
      <c r="F210" s="147">
        <f t="shared" si="304"/>
        <v>0</v>
      </c>
      <c r="G210" s="231"/>
      <c r="H210" s="263"/>
      <c r="I210" s="114">
        <f t="shared" si="305"/>
        <v>0</v>
      </c>
      <c r="J210" s="263"/>
      <c r="K210" s="60"/>
      <c r="L210" s="136">
        <f t="shared" si="306"/>
        <v>0</v>
      </c>
      <c r="M210" s="325"/>
      <c r="N210" s="60"/>
      <c r="O210" s="114">
        <f t="shared" si="307"/>
        <v>0</v>
      </c>
      <c r="P210" s="111"/>
      <c r="R210" s="206"/>
      <c r="S210" s="206"/>
    </row>
    <row r="211" spans="1:19" ht="14.25" hidden="1" customHeight="1" x14ac:dyDescent="0.25">
      <c r="A211" s="38">
        <v>5216</v>
      </c>
      <c r="B211" s="57" t="s">
        <v>191</v>
      </c>
      <c r="C211" s="58">
        <f t="shared" si="190"/>
        <v>0</v>
      </c>
      <c r="D211" s="231"/>
      <c r="E211" s="60"/>
      <c r="F211" s="147">
        <f t="shared" si="304"/>
        <v>0</v>
      </c>
      <c r="G211" s="231"/>
      <c r="H211" s="263"/>
      <c r="I211" s="114">
        <f t="shared" si="305"/>
        <v>0</v>
      </c>
      <c r="J211" s="263"/>
      <c r="K211" s="60"/>
      <c r="L211" s="136">
        <f t="shared" si="306"/>
        <v>0</v>
      </c>
      <c r="M211" s="325"/>
      <c r="N211" s="60"/>
      <c r="O211" s="114">
        <f t="shared" si="307"/>
        <v>0</v>
      </c>
      <c r="P211" s="111"/>
      <c r="R211" s="206"/>
      <c r="S211" s="206"/>
    </row>
    <row r="212" spans="1:19" hidden="1" x14ac:dyDescent="0.25">
      <c r="A212" s="38">
        <v>5217</v>
      </c>
      <c r="B212" s="57" t="s">
        <v>192</v>
      </c>
      <c r="C212" s="58">
        <f t="shared" si="190"/>
        <v>0</v>
      </c>
      <c r="D212" s="231"/>
      <c r="E212" s="60"/>
      <c r="F212" s="147">
        <f t="shared" si="304"/>
        <v>0</v>
      </c>
      <c r="G212" s="231"/>
      <c r="H212" s="263"/>
      <c r="I212" s="114">
        <f t="shared" si="305"/>
        <v>0</v>
      </c>
      <c r="J212" s="263"/>
      <c r="K212" s="60"/>
      <c r="L212" s="136">
        <f t="shared" si="306"/>
        <v>0</v>
      </c>
      <c r="M212" s="325"/>
      <c r="N212" s="60"/>
      <c r="O212" s="114">
        <f t="shared" si="307"/>
        <v>0</v>
      </c>
      <c r="P212" s="111"/>
      <c r="R212" s="206"/>
      <c r="S212" s="206"/>
    </row>
    <row r="213" spans="1:19" hidden="1" x14ac:dyDescent="0.25">
      <c r="A213" s="38">
        <v>5218</v>
      </c>
      <c r="B213" s="57" t="s">
        <v>193</v>
      </c>
      <c r="C213" s="58">
        <f t="shared" ref="C213:C276" si="308">F213+I213+L213+O213</f>
        <v>0</v>
      </c>
      <c r="D213" s="231"/>
      <c r="E213" s="60"/>
      <c r="F213" s="147">
        <f t="shared" si="304"/>
        <v>0</v>
      </c>
      <c r="G213" s="231"/>
      <c r="H213" s="263"/>
      <c r="I213" s="114">
        <f t="shared" si="305"/>
        <v>0</v>
      </c>
      <c r="J213" s="263"/>
      <c r="K213" s="60"/>
      <c r="L213" s="136">
        <f t="shared" si="306"/>
        <v>0</v>
      </c>
      <c r="M213" s="325"/>
      <c r="N213" s="60"/>
      <c r="O213" s="114">
        <f t="shared" si="307"/>
        <v>0</v>
      </c>
      <c r="P213" s="111"/>
      <c r="R213" s="206"/>
      <c r="S213" s="206"/>
    </row>
    <row r="214" spans="1:19" hidden="1" x14ac:dyDescent="0.25">
      <c r="A214" s="38">
        <v>5219</v>
      </c>
      <c r="B214" s="57" t="s">
        <v>194</v>
      </c>
      <c r="C214" s="58">
        <f t="shared" si="308"/>
        <v>0</v>
      </c>
      <c r="D214" s="231"/>
      <c r="E214" s="60"/>
      <c r="F214" s="147">
        <f t="shared" si="304"/>
        <v>0</v>
      </c>
      <c r="G214" s="231"/>
      <c r="H214" s="263"/>
      <c r="I214" s="114">
        <f t="shared" si="305"/>
        <v>0</v>
      </c>
      <c r="J214" s="263"/>
      <c r="K214" s="60"/>
      <c r="L214" s="136">
        <f t="shared" si="306"/>
        <v>0</v>
      </c>
      <c r="M214" s="325"/>
      <c r="N214" s="60"/>
      <c r="O214" s="114">
        <f t="shared" si="307"/>
        <v>0</v>
      </c>
      <c r="P214" s="111"/>
      <c r="R214" s="206"/>
      <c r="S214" s="206"/>
    </row>
    <row r="215" spans="1:19" ht="13.5" hidden="1" customHeight="1" x14ac:dyDescent="0.25">
      <c r="A215" s="112">
        <v>5220</v>
      </c>
      <c r="B215" s="57" t="s">
        <v>195</v>
      </c>
      <c r="C215" s="58">
        <f t="shared" si="308"/>
        <v>0</v>
      </c>
      <c r="D215" s="231"/>
      <c r="E215" s="60"/>
      <c r="F215" s="147">
        <f t="shared" si="304"/>
        <v>0</v>
      </c>
      <c r="G215" s="231"/>
      <c r="H215" s="263"/>
      <c r="I215" s="114">
        <f t="shared" si="305"/>
        <v>0</v>
      </c>
      <c r="J215" s="263"/>
      <c r="K215" s="60"/>
      <c r="L215" s="136">
        <f t="shared" si="306"/>
        <v>0</v>
      </c>
      <c r="M215" s="325"/>
      <c r="N215" s="60"/>
      <c r="O215" s="114">
        <f t="shared" si="307"/>
        <v>0</v>
      </c>
      <c r="P215" s="111"/>
      <c r="R215" s="206"/>
      <c r="S215" s="206"/>
    </row>
    <row r="216" spans="1:19" x14ac:dyDescent="0.25">
      <c r="A216" s="112">
        <v>5230</v>
      </c>
      <c r="B216" s="57" t="s">
        <v>196</v>
      </c>
      <c r="C216" s="58">
        <f t="shared" si="308"/>
        <v>1450</v>
      </c>
      <c r="D216" s="232">
        <f>SUM(D217:D224)</f>
        <v>1450</v>
      </c>
      <c r="E216" s="529">
        <f t="shared" ref="E216:F216" si="309">SUM(E217:E224)</f>
        <v>0</v>
      </c>
      <c r="F216" s="486">
        <f t="shared" si="309"/>
        <v>1450</v>
      </c>
      <c r="G216" s="232">
        <f>SUM(G217:G224)</f>
        <v>0</v>
      </c>
      <c r="H216" s="136">
        <f t="shared" ref="H216:I216" si="310">SUM(H217:H224)</f>
        <v>0</v>
      </c>
      <c r="I216" s="486">
        <f t="shared" si="310"/>
        <v>0</v>
      </c>
      <c r="J216" s="121">
        <f>SUM(J217:J224)</f>
        <v>0</v>
      </c>
      <c r="K216" s="529">
        <f t="shared" ref="K216:L216" si="311">SUM(K217:K224)</f>
        <v>0</v>
      </c>
      <c r="L216" s="486">
        <f t="shared" si="311"/>
        <v>0</v>
      </c>
      <c r="M216" s="58">
        <f>SUM(M217:M224)</f>
        <v>0</v>
      </c>
      <c r="N216" s="113">
        <f t="shared" ref="N216:O216" si="312">SUM(N217:N224)</f>
        <v>0</v>
      </c>
      <c r="O216" s="114">
        <f t="shared" si="312"/>
        <v>0</v>
      </c>
      <c r="P216" s="111"/>
      <c r="R216" s="206"/>
      <c r="S216" s="206"/>
    </row>
    <row r="217" spans="1:19" hidden="1" x14ac:dyDescent="0.25">
      <c r="A217" s="38">
        <v>5231</v>
      </c>
      <c r="B217" s="57" t="s">
        <v>197</v>
      </c>
      <c r="C217" s="58">
        <f t="shared" si="308"/>
        <v>0</v>
      </c>
      <c r="D217" s="231"/>
      <c r="E217" s="60"/>
      <c r="F217" s="147">
        <f t="shared" ref="F217:F226" si="313">D217+E217</f>
        <v>0</v>
      </c>
      <c r="G217" s="231"/>
      <c r="H217" s="263"/>
      <c r="I217" s="114">
        <f t="shared" ref="I217:I226" si="314">G217+H217</f>
        <v>0</v>
      </c>
      <c r="J217" s="263"/>
      <c r="K217" s="60"/>
      <c r="L217" s="136">
        <f t="shared" ref="L217:L226" si="315">J217+K217</f>
        <v>0</v>
      </c>
      <c r="M217" s="325"/>
      <c r="N217" s="60"/>
      <c r="O217" s="114">
        <f t="shared" ref="O217:O226" si="316">M217+N217</f>
        <v>0</v>
      </c>
      <c r="P217" s="111"/>
      <c r="R217" s="206"/>
      <c r="S217" s="206"/>
    </row>
    <row r="218" spans="1:19" hidden="1" x14ac:dyDescent="0.25">
      <c r="A218" s="38">
        <v>5232</v>
      </c>
      <c r="B218" s="57" t="s">
        <v>198</v>
      </c>
      <c r="C218" s="58">
        <f t="shared" si="308"/>
        <v>0</v>
      </c>
      <c r="D218" s="231"/>
      <c r="E218" s="60"/>
      <c r="F218" s="147">
        <f t="shared" si="313"/>
        <v>0</v>
      </c>
      <c r="G218" s="231"/>
      <c r="H218" s="263"/>
      <c r="I218" s="114">
        <f t="shared" si="314"/>
        <v>0</v>
      </c>
      <c r="J218" s="263"/>
      <c r="K218" s="60"/>
      <c r="L218" s="136">
        <f t="shared" si="315"/>
        <v>0</v>
      </c>
      <c r="M218" s="325"/>
      <c r="N218" s="60"/>
      <c r="O218" s="114">
        <f t="shared" si="316"/>
        <v>0</v>
      </c>
      <c r="P218" s="111"/>
      <c r="R218" s="206"/>
      <c r="S218" s="206"/>
    </row>
    <row r="219" spans="1:19" hidden="1" x14ac:dyDescent="0.25">
      <c r="A219" s="38">
        <v>5233</v>
      </c>
      <c r="B219" s="57" t="s">
        <v>199</v>
      </c>
      <c r="C219" s="58">
        <f t="shared" si="308"/>
        <v>0</v>
      </c>
      <c r="D219" s="231"/>
      <c r="E219" s="60"/>
      <c r="F219" s="147">
        <f t="shared" si="313"/>
        <v>0</v>
      </c>
      <c r="G219" s="231"/>
      <c r="H219" s="263"/>
      <c r="I219" s="114">
        <f t="shared" si="314"/>
        <v>0</v>
      </c>
      <c r="J219" s="263"/>
      <c r="K219" s="60"/>
      <c r="L219" s="136">
        <f t="shared" si="315"/>
        <v>0</v>
      </c>
      <c r="M219" s="325"/>
      <c r="N219" s="60"/>
      <c r="O219" s="114">
        <f t="shared" si="316"/>
        <v>0</v>
      </c>
      <c r="P219" s="111"/>
      <c r="R219" s="206"/>
      <c r="S219" s="206"/>
    </row>
    <row r="220" spans="1:19" ht="24" x14ac:dyDescent="0.25">
      <c r="A220" s="38">
        <v>5234</v>
      </c>
      <c r="B220" s="57" t="s">
        <v>200</v>
      </c>
      <c r="C220" s="58">
        <f t="shared" si="308"/>
        <v>550</v>
      </c>
      <c r="D220" s="231">
        <v>550</v>
      </c>
      <c r="E220" s="528"/>
      <c r="F220" s="486">
        <f t="shared" si="313"/>
        <v>550</v>
      </c>
      <c r="G220" s="231"/>
      <c r="H220" s="561"/>
      <c r="I220" s="486">
        <f t="shared" si="314"/>
        <v>0</v>
      </c>
      <c r="J220" s="263"/>
      <c r="K220" s="528"/>
      <c r="L220" s="486">
        <f t="shared" si="315"/>
        <v>0</v>
      </c>
      <c r="M220" s="325"/>
      <c r="N220" s="60"/>
      <c r="O220" s="114">
        <f t="shared" si="316"/>
        <v>0</v>
      </c>
      <c r="P220" s="111"/>
      <c r="R220" s="206"/>
      <c r="S220" s="206"/>
    </row>
    <row r="221" spans="1:19" ht="14.25" customHeight="1" x14ac:dyDescent="0.25">
      <c r="A221" s="38">
        <v>5236</v>
      </c>
      <c r="B221" s="57" t="s">
        <v>201</v>
      </c>
      <c r="C221" s="58">
        <f t="shared" si="308"/>
        <v>900</v>
      </c>
      <c r="D221" s="231">
        <v>900</v>
      </c>
      <c r="E221" s="528"/>
      <c r="F221" s="486">
        <f t="shared" si="313"/>
        <v>900</v>
      </c>
      <c r="G221" s="231"/>
      <c r="H221" s="561"/>
      <c r="I221" s="486">
        <f t="shared" si="314"/>
        <v>0</v>
      </c>
      <c r="J221" s="263"/>
      <c r="K221" s="528"/>
      <c r="L221" s="486">
        <f t="shared" si="315"/>
        <v>0</v>
      </c>
      <c r="M221" s="325"/>
      <c r="N221" s="60"/>
      <c r="O221" s="114">
        <f t="shared" si="316"/>
        <v>0</v>
      </c>
      <c r="P221" s="111"/>
      <c r="R221" s="206"/>
      <c r="S221" s="206"/>
    </row>
    <row r="222" spans="1:19" ht="14.25" hidden="1" customHeight="1" x14ac:dyDescent="0.25">
      <c r="A222" s="38">
        <v>5237</v>
      </c>
      <c r="B222" s="57" t="s">
        <v>202</v>
      </c>
      <c r="C222" s="58">
        <f t="shared" si="308"/>
        <v>0</v>
      </c>
      <c r="D222" s="231"/>
      <c r="E222" s="60"/>
      <c r="F222" s="147">
        <f t="shared" si="313"/>
        <v>0</v>
      </c>
      <c r="G222" s="231"/>
      <c r="H222" s="263"/>
      <c r="I222" s="114">
        <f t="shared" si="314"/>
        <v>0</v>
      </c>
      <c r="J222" s="263"/>
      <c r="K222" s="60"/>
      <c r="L222" s="136">
        <f t="shared" si="315"/>
        <v>0</v>
      </c>
      <c r="M222" s="325"/>
      <c r="N222" s="60"/>
      <c r="O222" s="114">
        <f t="shared" si="316"/>
        <v>0</v>
      </c>
      <c r="P222" s="111"/>
      <c r="R222" s="206"/>
      <c r="S222" s="206"/>
    </row>
    <row r="223" spans="1:19" ht="24" hidden="1" x14ac:dyDescent="0.25">
      <c r="A223" s="38">
        <v>5238</v>
      </c>
      <c r="B223" s="57" t="s">
        <v>203</v>
      </c>
      <c r="C223" s="58">
        <f t="shared" si="308"/>
        <v>0</v>
      </c>
      <c r="D223" s="231"/>
      <c r="E223" s="60"/>
      <c r="F223" s="147">
        <f t="shared" si="313"/>
        <v>0</v>
      </c>
      <c r="G223" s="231"/>
      <c r="H223" s="263"/>
      <c r="I223" s="114">
        <f t="shared" si="314"/>
        <v>0</v>
      </c>
      <c r="J223" s="263"/>
      <c r="K223" s="60"/>
      <c r="L223" s="136">
        <f t="shared" si="315"/>
        <v>0</v>
      </c>
      <c r="M223" s="325"/>
      <c r="N223" s="60"/>
      <c r="O223" s="114">
        <f t="shared" si="316"/>
        <v>0</v>
      </c>
      <c r="P223" s="111"/>
      <c r="R223" s="206"/>
      <c r="S223" s="206"/>
    </row>
    <row r="224" spans="1:19" ht="24" hidden="1" x14ac:dyDescent="0.25">
      <c r="A224" s="38">
        <v>5239</v>
      </c>
      <c r="B224" s="57" t="s">
        <v>204</v>
      </c>
      <c r="C224" s="58">
        <f t="shared" si="308"/>
        <v>0</v>
      </c>
      <c r="D224" s="231"/>
      <c r="E224" s="60"/>
      <c r="F224" s="147">
        <f t="shared" si="313"/>
        <v>0</v>
      </c>
      <c r="G224" s="231"/>
      <c r="H224" s="263"/>
      <c r="I224" s="114">
        <f t="shared" si="314"/>
        <v>0</v>
      </c>
      <c r="J224" s="263"/>
      <c r="K224" s="60"/>
      <c r="L224" s="136">
        <f t="shared" si="315"/>
        <v>0</v>
      </c>
      <c r="M224" s="325"/>
      <c r="N224" s="60"/>
      <c r="O224" s="114">
        <f t="shared" si="316"/>
        <v>0</v>
      </c>
      <c r="P224" s="111"/>
      <c r="R224" s="206"/>
      <c r="S224" s="206"/>
    </row>
    <row r="225" spans="1:19" ht="24" hidden="1" x14ac:dyDescent="0.25">
      <c r="A225" s="112">
        <v>5240</v>
      </c>
      <c r="B225" s="57" t="s">
        <v>205</v>
      </c>
      <c r="C225" s="58">
        <f t="shared" si="308"/>
        <v>0</v>
      </c>
      <c r="D225" s="231"/>
      <c r="E225" s="60"/>
      <c r="F225" s="147">
        <f t="shared" si="313"/>
        <v>0</v>
      </c>
      <c r="G225" s="231"/>
      <c r="H225" s="263"/>
      <c r="I225" s="114">
        <f t="shared" si="314"/>
        <v>0</v>
      </c>
      <c r="J225" s="263"/>
      <c r="K225" s="60"/>
      <c r="L225" s="136">
        <f t="shared" si="315"/>
        <v>0</v>
      </c>
      <c r="M225" s="325"/>
      <c r="N225" s="60"/>
      <c r="O225" s="114">
        <f t="shared" si="316"/>
        <v>0</v>
      </c>
      <c r="P225" s="111"/>
      <c r="R225" s="206"/>
      <c r="S225" s="206"/>
    </row>
    <row r="226" spans="1:19" hidden="1" x14ac:dyDescent="0.25">
      <c r="A226" s="112">
        <v>5250</v>
      </c>
      <c r="B226" s="57" t="s">
        <v>206</v>
      </c>
      <c r="C226" s="58">
        <f t="shared" si="308"/>
        <v>0</v>
      </c>
      <c r="D226" s="231"/>
      <c r="E226" s="60"/>
      <c r="F226" s="147">
        <f t="shared" si="313"/>
        <v>0</v>
      </c>
      <c r="G226" s="231"/>
      <c r="H226" s="263"/>
      <c r="I226" s="114">
        <f t="shared" si="314"/>
        <v>0</v>
      </c>
      <c r="J226" s="263"/>
      <c r="K226" s="60"/>
      <c r="L226" s="136">
        <f t="shared" si="315"/>
        <v>0</v>
      </c>
      <c r="M226" s="325"/>
      <c r="N226" s="60"/>
      <c r="O226" s="114">
        <f t="shared" si="316"/>
        <v>0</v>
      </c>
      <c r="P226" s="111"/>
      <c r="R226" s="206"/>
      <c r="S226" s="206"/>
    </row>
    <row r="227" spans="1:19" hidden="1" x14ac:dyDescent="0.25">
      <c r="A227" s="112">
        <v>5260</v>
      </c>
      <c r="B227" s="57" t="s">
        <v>207</v>
      </c>
      <c r="C227" s="58">
        <f t="shared" si="308"/>
        <v>0</v>
      </c>
      <c r="D227" s="232">
        <f>SUM(D228)</f>
        <v>0</v>
      </c>
      <c r="E227" s="113">
        <f t="shared" ref="E227:F227" si="317">SUM(E228)</f>
        <v>0</v>
      </c>
      <c r="F227" s="147">
        <f t="shared" si="317"/>
        <v>0</v>
      </c>
      <c r="G227" s="232">
        <f>SUM(G228)</f>
        <v>0</v>
      </c>
      <c r="H227" s="121">
        <f t="shared" ref="H227:I227" si="318">SUM(H228)</f>
        <v>0</v>
      </c>
      <c r="I227" s="114">
        <f t="shared" si="318"/>
        <v>0</v>
      </c>
      <c r="J227" s="121">
        <f>SUM(J228)</f>
        <v>0</v>
      </c>
      <c r="K227" s="113">
        <f t="shared" ref="K227:L227" si="319">SUM(K228)</f>
        <v>0</v>
      </c>
      <c r="L227" s="136">
        <f t="shared" si="319"/>
        <v>0</v>
      </c>
      <c r="M227" s="58">
        <f>SUM(M228)</f>
        <v>0</v>
      </c>
      <c r="N227" s="113">
        <f t="shared" ref="N227:O227" si="320">SUM(N228)</f>
        <v>0</v>
      </c>
      <c r="O227" s="114">
        <f t="shared" si="320"/>
        <v>0</v>
      </c>
      <c r="P227" s="111"/>
      <c r="R227" s="206"/>
      <c r="S227" s="206"/>
    </row>
    <row r="228" spans="1:19" ht="24" hidden="1" x14ac:dyDescent="0.25">
      <c r="A228" s="38">
        <v>5269</v>
      </c>
      <c r="B228" s="57" t="s">
        <v>208</v>
      </c>
      <c r="C228" s="58">
        <f t="shared" si="308"/>
        <v>0</v>
      </c>
      <c r="D228" s="231"/>
      <c r="E228" s="60"/>
      <c r="F228" s="147">
        <f t="shared" ref="F228:F229" si="321">D228+E228</f>
        <v>0</v>
      </c>
      <c r="G228" s="231"/>
      <c r="H228" s="263"/>
      <c r="I228" s="114">
        <f t="shared" ref="I228:I229" si="322">G228+H228</f>
        <v>0</v>
      </c>
      <c r="J228" s="263"/>
      <c r="K228" s="60"/>
      <c r="L228" s="136">
        <f t="shared" ref="L228:L229" si="323">J228+K228</f>
        <v>0</v>
      </c>
      <c r="M228" s="325"/>
      <c r="N228" s="60"/>
      <c r="O228" s="114">
        <f t="shared" ref="O228:O229" si="324">M228+N228</f>
        <v>0</v>
      </c>
      <c r="P228" s="111"/>
      <c r="R228" s="206"/>
      <c r="S228" s="206"/>
    </row>
    <row r="229" spans="1:19" ht="24" hidden="1" x14ac:dyDescent="0.25">
      <c r="A229" s="107">
        <v>5270</v>
      </c>
      <c r="B229" s="78" t="s">
        <v>209</v>
      </c>
      <c r="C229" s="84">
        <f t="shared" si="308"/>
        <v>0</v>
      </c>
      <c r="D229" s="233"/>
      <c r="E229" s="115"/>
      <c r="F229" s="286">
        <f t="shared" si="321"/>
        <v>0</v>
      </c>
      <c r="G229" s="233"/>
      <c r="H229" s="264"/>
      <c r="I229" s="109">
        <f t="shared" si="322"/>
        <v>0</v>
      </c>
      <c r="J229" s="264"/>
      <c r="K229" s="115"/>
      <c r="L229" s="137">
        <f t="shared" si="323"/>
        <v>0</v>
      </c>
      <c r="M229" s="326"/>
      <c r="N229" s="115"/>
      <c r="O229" s="109">
        <f t="shared" si="324"/>
        <v>0</v>
      </c>
      <c r="P229" s="116"/>
      <c r="R229" s="206"/>
      <c r="S229" s="206"/>
    </row>
    <row r="230" spans="1:19" x14ac:dyDescent="0.25">
      <c r="A230" s="101">
        <v>6000</v>
      </c>
      <c r="B230" s="101" t="s">
        <v>210</v>
      </c>
      <c r="C230" s="102">
        <f t="shared" si="308"/>
        <v>1800</v>
      </c>
      <c r="D230" s="228">
        <f>D231+D251+D259</f>
        <v>1800</v>
      </c>
      <c r="E230" s="521">
        <f t="shared" ref="E230:F230" si="325">E231+E251+E259</f>
        <v>0</v>
      </c>
      <c r="F230" s="522">
        <f t="shared" si="325"/>
        <v>1800</v>
      </c>
      <c r="G230" s="228">
        <f>G231+G251+G259</f>
        <v>0</v>
      </c>
      <c r="H230" s="138">
        <f t="shared" ref="H230:I230" si="326">H231+H251+H259</f>
        <v>0</v>
      </c>
      <c r="I230" s="522">
        <f t="shared" si="326"/>
        <v>0</v>
      </c>
      <c r="J230" s="261">
        <f>J231+J251+J259</f>
        <v>0</v>
      </c>
      <c r="K230" s="521">
        <f t="shared" ref="K230:L230" si="327">K231+K251+K259</f>
        <v>0</v>
      </c>
      <c r="L230" s="522">
        <f t="shared" si="327"/>
        <v>0</v>
      </c>
      <c r="M230" s="102">
        <f>M231+M251+M259</f>
        <v>0</v>
      </c>
      <c r="N230" s="103">
        <f t="shared" ref="N230:O230" si="328">N231+N251+N259</f>
        <v>0</v>
      </c>
      <c r="O230" s="104">
        <f t="shared" si="328"/>
        <v>0</v>
      </c>
      <c r="P230" s="347"/>
      <c r="R230" s="206"/>
      <c r="S230" s="206"/>
    </row>
    <row r="231" spans="1:19" ht="14.25" hidden="1" customHeight="1" x14ac:dyDescent="0.25">
      <c r="A231" s="69">
        <v>6200</v>
      </c>
      <c r="B231" s="125" t="s">
        <v>211</v>
      </c>
      <c r="C231" s="130">
        <f t="shared" si="308"/>
        <v>0</v>
      </c>
      <c r="D231" s="237">
        <f>SUM(D232,D233,D235,D238,D244,D245,D246)</f>
        <v>0</v>
      </c>
      <c r="E231" s="131">
        <f t="shared" ref="E231:F231" si="329">SUM(E232,E233,E235,E238,E244,E245,E246)</f>
        <v>0</v>
      </c>
      <c r="F231" s="288">
        <f t="shared" si="329"/>
        <v>0</v>
      </c>
      <c r="G231" s="237">
        <f>SUM(G232,G233,G235,G238,G244,G245,G246)</f>
        <v>0</v>
      </c>
      <c r="H231" s="268">
        <f t="shared" ref="H231:I231" si="330">SUM(H232,H233,H235,H238,H244,H245,H246)</f>
        <v>0</v>
      </c>
      <c r="I231" s="294">
        <f t="shared" si="330"/>
        <v>0</v>
      </c>
      <c r="J231" s="268">
        <f>SUM(J232,J233,J235,J238,J244,J245,J246)</f>
        <v>0</v>
      </c>
      <c r="K231" s="131">
        <f t="shared" ref="K231:L231" si="331">SUM(K232,K233,K235,K238,K244,K245,K246)</f>
        <v>0</v>
      </c>
      <c r="L231" s="139">
        <f t="shared" si="331"/>
        <v>0</v>
      </c>
      <c r="M231" s="130">
        <f>SUM(M232,M233,M235,M238,M244,M245,M246)</f>
        <v>0</v>
      </c>
      <c r="N231" s="131">
        <f t="shared" ref="N231:O231" si="332">SUM(N232,N233,N235,N238,N244,N245,N246)</f>
        <v>0</v>
      </c>
      <c r="O231" s="294">
        <f t="shared" si="332"/>
        <v>0</v>
      </c>
      <c r="P231" s="348"/>
      <c r="R231" s="206"/>
      <c r="S231" s="206"/>
    </row>
    <row r="232" spans="1:19" ht="24" hidden="1" x14ac:dyDescent="0.25">
      <c r="A232" s="118">
        <v>6220</v>
      </c>
      <c r="B232" s="52" t="s">
        <v>212</v>
      </c>
      <c r="C232" s="53">
        <f t="shared" si="308"/>
        <v>0</v>
      </c>
      <c r="D232" s="230"/>
      <c r="E232" s="55"/>
      <c r="F232" s="287">
        <f>D232+E232</f>
        <v>0</v>
      </c>
      <c r="G232" s="230"/>
      <c r="H232" s="262"/>
      <c r="I232" s="120">
        <f>G232+H232</f>
        <v>0</v>
      </c>
      <c r="J232" s="262"/>
      <c r="K232" s="55"/>
      <c r="L232" s="140">
        <f>J232+K232</f>
        <v>0</v>
      </c>
      <c r="M232" s="324"/>
      <c r="N232" s="55"/>
      <c r="O232" s="120">
        <f>M232+N232</f>
        <v>0</v>
      </c>
      <c r="P232" s="110"/>
      <c r="R232" s="206"/>
      <c r="S232" s="206"/>
    </row>
    <row r="233" spans="1:19" hidden="1" x14ac:dyDescent="0.25">
      <c r="A233" s="112">
        <v>6230</v>
      </c>
      <c r="B233" s="57" t="s">
        <v>213</v>
      </c>
      <c r="C233" s="58">
        <f t="shared" si="308"/>
        <v>0</v>
      </c>
      <c r="D233" s="232">
        <f t="shared" ref="D233:O233" si="333">SUM(D234)</f>
        <v>0</v>
      </c>
      <c r="E233" s="113">
        <f t="shared" si="333"/>
        <v>0</v>
      </c>
      <c r="F233" s="147">
        <f t="shared" si="333"/>
        <v>0</v>
      </c>
      <c r="G233" s="232">
        <f t="shared" si="333"/>
        <v>0</v>
      </c>
      <c r="H233" s="121">
        <f t="shared" si="333"/>
        <v>0</v>
      </c>
      <c r="I233" s="114">
        <f t="shared" si="333"/>
        <v>0</v>
      </c>
      <c r="J233" s="121">
        <f t="shared" si="333"/>
        <v>0</v>
      </c>
      <c r="K233" s="113">
        <f t="shared" si="333"/>
        <v>0</v>
      </c>
      <c r="L233" s="136">
        <f t="shared" si="333"/>
        <v>0</v>
      </c>
      <c r="M233" s="58">
        <f t="shared" si="333"/>
        <v>0</v>
      </c>
      <c r="N233" s="113">
        <f t="shared" si="333"/>
        <v>0</v>
      </c>
      <c r="O233" s="114">
        <f t="shared" si="333"/>
        <v>0</v>
      </c>
      <c r="P233" s="111"/>
      <c r="R233" s="206"/>
      <c r="S233" s="206"/>
    </row>
    <row r="234" spans="1:19" ht="24" hidden="1" x14ac:dyDescent="0.25">
      <c r="A234" s="38">
        <v>6239</v>
      </c>
      <c r="B234" s="52" t="s">
        <v>214</v>
      </c>
      <c r="C234" s="58">
        <f t="shared" si="308"/>
        <v>0</v>
      </c>
      <c r="D234" s="230"/>
      <c r="E234" s="55"/>
      <c r="F234" s="287">
        <f>D234+E234</f>
        <v>0</v>
      </c>
      <c r="G234" s="230"/>
      <c r="H234" s="262"/>
      <c r="I234" s="120">
        <f>G234+H234</f>
        <v>0</v>
      </c>
      <c r="J234" s="262"/>
      <c r="K234" s="55"/>
      <c r="L234" s="140">
        <f>J234+K234</f>
        <v>0</v>
      </c>
      <c r="M234" s="324"/>
      <c r="N234" s="55"/>
      <c r="O234" s="120">
        <f>M234+N234</f>
        <v>0</v>
      </c>
      <c r="P234" s="110"/>
      <c r="R234" s="206"/>
      <c r="S234" s="206"/>
    </row>
    <row r="235" spans="1:19" ht="24" hidden="1" x14ac:dyDescent="0.25">
      <c r="A235" s="112">
        <v>6240</v>
      </c>
      <c r="B235" s="57" t="s">
        <v>215</v>
      </c>
      <c r="C235" s="58">
        <f t="shared" si="308"/>
        <v>0</v>
      </c>
      <c r="D235" s="232">
        <f>SUM(D236:D237)</f>
        <v>0</v>
      </c>
      <c r="E235" s="113">
        <f t="shared" ref="E235:F235" si="334">SUM(E236:E237)</f>
        <v>0</v>
      </c>
      <c r="F235" s="147">
        <f t="shared" si="334"/>
        <v>0</v>
      </c>
      <c r="G235" s="232">
        <f>SUM(G236:G237)</f>
        <v>0</v>
      </c>
      <c r="H235" s="121">
        <f t="shared" ref="H235:I235" si="335">SUM(H236:H237)</f>
        <v>0</v>
      </c>
      <c r="I235" s="114">
        <f t="shared" si="335"/>
        <v>0</v>
      </c>
      <c r="J235" s="121">
        <f>SUM(J236:J237)</f>
        <v>0</v>
      </c>
      <c r="K235" s="113">
        <f t="shared" ref="K235:L235" si="336">SUM(K236:K237)</f>
        <v>0</v>
      </c>
      <c r="L235" s="136">
        <f t="shared" si="336"/>
        <v>0</v>
      </c>
      <c r="M235" s="58">
        <f>SUM(M236:M237)</f>
        <v>0</v>
      </c>
      <c r="N235" s="113">
        <f t="shared" ref="N235:O235" si="337">SUM(N236:N237)</f>
        <v>0</v>
      </c>
      <c r="O235" s="114">
        <f t="shared" si="337"/>
        <v>0</v>
      </c>
      <c r="P235" s="111"/>
      <c r="R235" s="206"/>
      <c r="S235" s="206"/>
    </row>
    <row r="236" spans="1:19" hidden="1" x14ac:dyDescent="0.25">
      <c r="A236" s="38">
        <v>6241</v>
      </c>
      <c r="B236" s="57" t="s">
        <v>216</v>
      </c>
      <c r="C236" s="58">
        <f t="shared" si="308"/>
        <v>0</v>
      </c>
      <c r="D236" s="231"/>
      <c r="E236" s="60"/>
      <c r="F236" s="147">
        <f t="shared" ref="F236:F237" si="338">D236+E236</f>
        <v>0</v>
      </c>
      <c r="G236" s="231"/>
      <c r="H236" s="263"/>
      <c r="I236" s="114">
        <f t="shared" ref="I236:I237" si="339">G236+H236</f>
        <v>0</v>
      </c>
      <c r="J236" s="263"/>
      <c r="K236" s="60"/>
      <c r="L236" s="136">
        <f t="shared" ref="L236:L237" si="340">J236+K236</f>
        <v>0</v>
      </c>
      <c r="M236" s="325"/>
      <c r="N236" s="60"/>
      <c r="O236" s="114">
        <f t="shared" ref="O236:O237" si="341">M236+N236</f>
        <v>0</v>
      </c>
      <c r="P236" s="111"/>
      <c r="R236" s="206"/>
      <c r="S236" s="206"/>
    </row>
    <row r="237" spans="1:19" hidden="1" x14ac:dyDescent="0.25">
      <c r="A237" s="38">
        <v>6242</v>
      </c>
      <c r="B237" s="57" t="s">
        <v>217</v>
      </c>
      <c r="C237" s="58">
        <f t="shared" si="308"/>
        <v>0</v>
      </c>
      <c r="D237" s="231"/>
      <c r="E237" s="60"/>
      <c r="F237" s="147">
        <f t="shared" si="338"/>
        <v>0</v>
      </c>
      <c r="G237" s="231"/>
      <c r="H237" s="263"/>
      <c r="I237" s="114">
        <f t="shared" si="339"/>
        <v>0</v>
      </c>
      <c r="J237" s="263"/>
      <c r="K237" s="60"/>
      <c r="L237" s="136">
        <f t="shared" si="340"/>
        <v>0</v>
      </c>
      <c r="M237" s="325"/>
      <c r="N237" s="60"/>
      <c r="O237" s="114">
        <f t="shared" si="341"/>
        <v>0</v>
      </c>
      <c r="P237" s="111"/>
      <c r="R237" s="206"/>
      <c r="S237" s="206"/>
    </row>
    <row r="238" spans="1:19" ht="25.5" hidden="1" customHeight="1" x14ac:dyDescent="0.25">
      <c r="A238" s="112">
        <v>6250</v>
      </c>
      <c r="B238" s="57" t="s">
        <v>218</v>
      </c>
      <c r="C238" s="58">
        <f t="shared" si="308"/>
        <v>0</v>
      </c>
      <c r="D238" s="232">
        <f>SUM(D239:D243)</f>
        <v>0</v>
      </c>
      <c r="E238" s="113">
        <f t="shared" ref="E238:F238" si="342">SUM(E239:E243)</f>
        <v>0</v>
      </c>
      <c r="F238" s="147">
        <f t="shared" si="342"/>
        <v>0</v>
      </c>
      <c r="G238" s="232">
        <f>SUM(G239:G243)</f>
        <v>0</v>
      </c>
      <c r="H238" s="121">
        <f t="shared" ref="H238:I238" si="343">SUM(H239:H243)</f>
        <v>0</v>
      </c>
      <c r="I238" s="114">
        <f t="shared" si="343"/>
        <v>0</v>
      </c>
      <c r="J238" s="121">
        <f>SUM(J239:J243)</f>
        <v>0</v>
      </c>
      <c r="K238" s="113">
        <f t="shared" ref="K238:L238" si="344">SUM(K239:K243)</f>
        <v>0</v>
      </c>
      <c r="L238" s="136">
        <f t="shared" si="344"/>
        <v>0</v>
      </c>
      <c r="M238" s="58">
        <f>SUM(M239:M243)</f>
        <v>0</v>
      </c>
      <c r="N238" s="113">
        <f t="shared" ref="N238:O238" si="345">SUM(N239:N243)</f>
        <v>0</v>
      </c>
      <c r="O238" s="114">
        <f t="shared" si="345"/>
        <v>0</v>
      </c>
      <c r="P238" s="111"/>
      <c r="R238" s="206"/>
      <c r="S238" s="206"/>
    </row>
    <row r="239" spans="1:19" ht="14.25" hidden="1" customHeight="1" x14ac:dyDescent="0.25">
      <c r="A239" s="38">
        <v>6252</v>
      </c>
      <c r="B239" s="57" t="s">
        <v>219</v>
      </c>
      <c r="C239" s="58">
        <f t="shared" si="308"/>
        <v>0</v>
      </c>
      <c r="D239" s="231"/>
      <c r="E239" s="60"/>
      <c r="F239" s="147">
        <f t="shared" ref="F239:F245" si="346">D239+E239</f>
        <v>0</v>
      </c>
      <c r="G239" s="231"/>
      <c r="H239" s="263"/>
      <c r="I239" s="114">
        <f t="shared" ref="I239:I245" si="347">G239+H239</f>
        <v>0</v>
      </c>
      <c r="J239" s="263"/>
      <c r="K239" s="60"/>
      <c r="L239" s="136">
        <f t="shared" ref="L239:L245" si="348">J239+K239</f>
        <v>0</v>
      </c>
      <c r="M239" s="325"/>
      <c r="N239" s="60"/>
      <c r="O239" s="114">
        <f t="shared" ref="O239:O245" si="349">M239+N239</f>
        <v>0</v>
      </c>
      <c r="P239" s="111"/>
      <c r="R239" s="206"/>
      <c r="S239" s="206"/>
    </row>
    <row r="240" spans="1:19" ht="14.25" hidden="1" customHeight="1" x14ac:dyDescent="0.25">
      <c r="A240" s="38">
        <v>6253</v>
      </c>
      <c r="B240" s="57" t="s">
        <v>220</v>
      </c>
      <c r="C240" s="58">
        <f t="shared" si="308"/>
        <v>0</v>
      </c>
      <c r="D240" s="231"/>
      <c r="E240" s="60"/>
      <c r="F240" s="147">
        <f t="shared" si="346"/>
        <v>0</v>
      </c>
      <c r="G240" s="231"/>
      <c r="H240" s="263"/>
      <c r="I240" s="114">
        <f t="shared" si="347"/>
        <v>0</v>
      </c>
      <c r="J240" s="263"/>
      <c r="K240" s="60"/>
      <c r="L240" s="136">
        <f t="shared" si="348"/>
        <v>0</v>
      </c>
      <c r="M240" s="325"/>
      <c r="N240" s="60"/>
      <c r="O240" s="114">
        <f t="shared" si="349"/>
        <v>0</v>
      </c>
      <c r="P240" s="111"/>
      <c r="R240" s="206"/>
      <c r="S240" s="206"/>
    </row>
    <row r="241" spans="1:19" ht="24" hidden="1" x14ac:dyDescent="0.25">
      <c r="A241" s="38">
        <v>6254</v>
      </c>
      <c r="B241" s="57" t="s">
        <v>221</v>
      </c>
      <c r="C241" s="58">
        <f t="shared" si="308"/>
        <v>0</v>
      </c>
      <c r="D241" s="231"/>
      <c r="E241" s="60"/>
      <c r="F241" s="147">
        <f t="shared" si="346"/>
        <v>0</v>
      </c>
      <c r="G241" s="231"/>
      <c r="H241" s="263"/>
      <c r="I241" s="114">
        <f t="shared" si="347"/>
        <v>0</v>
      </c>
      <c r="J241" s="263"/>
      <c r="K241" s="60"/>
      <c r="L241" s="136">
        <f t="shared" si="348"/>
        <v>0</v>
      </c>
      <c r="M241" s="325"/>
      <c r="N241" s="60"/>
      <c r="O241" s="114">
        <f t="shared" si="349"/>
        <v>0</v>
      </c>
      <c r="P241" s="111"/>
      <c r="R241" s="206"/>
      <c r="S241" s="206"/>
    </row>
    <row r="242" spans="1:19" ht="24" hidden="1" x14ac:dyDescent="0.25">
      <c r="A242" s="38">
        <v>6255</v>
      </c>
      <c r="B242" s="57" t="s">
        <v>222</v>
      </c>
      <c r="C242" s="58">
        <f t="shared" si="308"/>
        <v>0</v>
      </c>
      <c r="D242" s="231"/>
      <c r="E242" s="60"/>
      <c r="F242" s="147">
        <f t="shared" si="346"/>
        <v>0</v>
      </c>
      <c r="G242" s="231"/>
      <c r="H242" s="263"/>
      <c r="I242" s="114">
        <f t="shared" si="347"/>
        <v>0</v>
      </c>
      <c r="J242" s="263"/>
      <c r="K242" s="60"/>
      <c r="L242" s="136">
        <f t="shared" si="348"/>
        <v>0</v>
      </c>
      <c r="M242" s="325"/>
      <c r="N242" s="60"/>
      <c r="O242" s="114">
        <f t="shared" si="349"/>
        <v>0</v>
      </c>
      <c r="P242" s="111"/>
      <c r="R242" s="206"/>
      <c r="S242" s="206"/>
    </row>
    <row r="243" spans="1:19" hidden="1" x14ac:dyDescent="0.25">
      <c r="A243" s="38">
        <v>6259</v>
      </c>
      <c r="B243" s="57" t="s">
        <v>223</v>
      </c>
      <c r="C243" s="58">
        <f t="shared" si="308"/>
        <v>0</v>
      </c>
      <c r="D243" s="231"/>
      <c r="E243" s="60"/>
      <c r="F243" s="147">
        <f t="shared" si="346"/>
        <v>0</v>
      </c>
      <c r="G243" s="231"/>
      <c r="H243" s="263"/>
      <c r="I243" s="114">
        <f t="shared" si="347"/>
        <v>0</v>
      </c>
      <c r="J243" s="263"/>
      <c r="K243" s="60"/>
      <c r="L243" s="136">
        <f t="shared" si="348"/>
        <v>0</v>
      </c>
      <c r="M243" s="325"/>
      <c r="N243" s="60"/>
      <c r="O243" s="114">
        <f t="shared" si="349"/>
        <v>0</v>
      </c>
      <c r="P243" s="111"/>
      <c r="R243" s="206"/>
      <c r="S243" s="206"/>
    </row>
    <row r="244" spans="1:19" ht="24" hidden="1" x14ac:dyDescent="0.25">
      <c r="A244" s="112">
        <v>6260</v>
      </c>
      <c r="B244" s="57" t="s">
        <v>224</v>
      </c>
      <c r="C244" s="58">
        <f t="shared" si="308"/>
        <v>0</v>
      </c>
      <c r="D244" s="231"/>
      <c r="E244" s="60"/>
      <c r="F244" s="147">
        <f t="shared" si="346"/>
        <v>0</v>
      </c>
      <c r="G244" s="231"/>
      <c r="H244" s="263"/>
      <c r="I244" s="114">
        <f t="shared" si="347"/>
        <v>0</v>
      </c>
      <c r="J244" s="263"/>
      <c r="K244" s="60"/>
      <c r="L244" s="136">
        <f t="shared" si="348"/>
        <v>0</v>
      </c>
      <c r="M244" s="325"/>
      <c r="N244" s="60"/>
      <c r="O244" s="114">
        <f t="shared" si="349"/>
        <v>0</v>
      </c>
      <c r="P244" s="111"/>
      <c r="R244" s="206"/>
      <c r="S244" s="206"/>
    </row>
    <row r="245" spans="1:19" hidden="1" x14ac:dyDescent="0.25">
      <c r="A245" s="112">
        <v>6270</v>
      </c>
      <c r="B245" s="57" t="s">
        <v>225</v>
      </c>
      <c r="C245" s="58">
        <f t="shared" si="308"/>
        <v>0</v>
      </c>
      <c r="D245" s="231"/>
      <c r="E245" s="60"/>
      <c r="F245" s="147">
        <f t="shared" si="346"/>
        <v>0</v>
      </c>
      <c r="G245" s="231"/>
      <c r="H245" s="263"/>
      <c r="I245" s="114">
        <f t="shared" si="347"/>
        <v>0</v>
      </c>
      <c r="J245" s="263"/>
      <c r="K245" s="60"/>
      <c r="L245" s="136">
        <f t="shared" si="348"/>
        <v>0</v>
      </c>
      <c r="M245" s="325"/>
      <c r="N245" s="60"/>
      <c r="O245" s="114">
        <f t="shared" si="349"/>
        <v>0</v>
      </c>
      <c r="P245" s="111"/>
      <c r="R245" s="206"/>
      <c r="S245" s="206"/>
    </row>
    <row r="246" spans="1:19" ht="24" hidden="1" x14ac:dyDescent="0.25">
      <c r="A246" s="118">
        <v>6290</v>
      </c>
      <c r="B246" s="52" t="s">
        <v>226</v>
      </c>
      <c r="C246" s="127">
        <f t="shared" si="308"/>
        <v>0</v>
      </c>
      <c r="D246" s="234">
        <f>SUM(D247:D250)</f>
        <v>0</v>
      </c>
      <c r="E246" s="119">
        <f t="shared" ref="E246:F246" si="350">SUM(E247:E250)</f>
        <v>0</v>
      </c>
      <c r="F246" s="287">
        <f t="shared" si="350"/>
        <v>0</v>
      </c>
      <c r="G246" s="234">
        <f t="shared" ref="G246:M246" si="351">SUM(G247:G250)</f>
        <v>0</v>
      </c>
      <c r="H246" s="265">
        <f t="shared" ref="H246:I246" si="352">SUM(H247:H250)</f>
        <v>0</v>
      </c>
      <c r="I246" s="120">
        <f t="shared" si="352"/>
        <v>0</v>
      </c>
      <c r="J246" s="265">
        <f t="shared" si="351"/>
        <v>0</v>
      </c>
      <c r="K246" s="119">
        <f t="shared" ref="K246:L246" si="353">SUM(K247:K250)</f>
        <v>0</v>
      </c>
      <c r="L246" s="140">
        <f t="shared" si="353"/>
        <v>0</v>
      </c>
      <c r="M246" s="127">
        <f t="shared" si="351"/>
        <v>0</v>
      </c>
      <c r="N246" s="305">
        <f t="shared" ref="N246:O246" si="354">SUM(N247:N250)</f>
        <v>0</v>
      </c>
      <c r="O246" s="310">
        <f t="shared" si="354"/>
        <v>0</v>
      </c>
      <c r="P246" s="158"/>
      <c r="R246" s="206"/>
      <c r="S246" s="206"/>
    </row>
    <row r="247" spans="1:19" hidden="1" x14ac:dyDescent="0.25">
      <c r="A247" s="38">
        <v>6291</v>
      </c>
      <c r="B247" s="57" t="s">
        <v>227</v>
      </c>
      <c r="C247" s="58">
        <f t="shared" si="308"/>
        <v>0</v>
      </c>
      <c r="D247" s="231"/>
      <c r="E247" s="60"/>
      <c r="F247" s="147">
        <f t="shared" ref="F247:F250" si="355">D247+E247</f>
        <v>0</v>
      </c>
      <c r="G247" s="231"/>
      <c r="H247" s="263"/>
      <c r="I247" s="114">
        <f t="shared" ref="I247:I250" si="356">G247+H247</f>
        <v>0</v>
      </c>
      <c r="J247" s="263"/>
      <c r="K247" s="60"/>
      <c r="L247" s="136">
        <f t="shared" ref="L247:L250" si="357">J247+K247</f>
        <v>0</v>
      </c>
      <c r="M247" s="325"/>
      <c r="N247" s="60"/>
      <c r="O247" s="114">
        <f t="shared" ref="O247:O250" si="358">M247+N247</f>
        <v>0</v>
      </c>
      <c r="P247" s="111"/>
      <c r="R247" s="206"/>
      <c r="S247" s="206"/>
    </row>
    <row r="248" spans="1:19" hidden="1" x14ac:dyDescent="0.25">
      <c r="A248" s="38">
        <v>6292</v>
      </c>
      <c r="B248" s="57" t="s">
        <v>228</v>
      </c>
      <c r="C248" s="58">
        <f t="shared" si="308"/>
        <v>0</v>
      </c>
      <c r="D248" s="231"/>
      <c r="E248" s="60"/>
      <c r="F248" s="147">
        <f t="shared" si="355"/>
        <v>0</v>
      </c>
      <c r="G248" s="231"/>
      <c r="H248" s="263"/>
      <c r="I248" s="114">
        <f t="shared" si="356"/>
        <v>0</v>
      </c>
      <c r="J248" s="263"/>
      <c r="K248" s="60"/>
      <c r="L248" s="136">
        <f t="shared" si="357"/>
        <v>0</v>
      </c>
      <c r="M248" s="325"/>
      <c r="N248" s="60"/>
      <c r="O248" s="114">
        <f t="shared" si="358"/>
        <v>0</v>
      </c>
      <c r="P248" s="111"/>
      <c r="R248" s="206"/>
      <c r="S248" s="206"/>
    </row>
    <row r="249" spans="1:19" ht="72" hidden="1" x14ac:dyDescent="0.25">
      <c r="A249" s="38">
        <v>6296</v>
      </c>
      <c r="B249" s="57" t="s">
        <v>229</v>
      </c>
      <c r="C249" s="58">
        <f t="shared" si="308"/>
        <v>0</v>
      </c>
      <c r="D249" s="231"/>
      <c r="E249" s="60"/>
      <c r="F249" s="147">
        <f t="shared" si="355"/>
        <v>0</v>
      </c>
      <c r="G249" s="231"/>
      <c r="H249" s="263"/>
      <c r="I249" s="114">
        <f t="shared" si="356"/>
        <v>0</v>
      </c>
      <c r="J249" s="263"/>
      <c r="K249" s="60"/>
      <c r="L249" s="136">
        <f t="shared" si="357"/>
        <v>0</v>
      </c>
      <c r="M249" s="325"/>
      <c r="N249" s="60"/>
      <c r="O249" s="114">
        <f t="shared" si="358"/>
        <v>0</v>
      </c>
      <c r="P249" s="111"/>
      <c r="R249" s="206"/>
      <c r="S249" s="206"/>
    </row>
    <row r="250" spans="1:19" ht="39.75" hidden="1" customHeight="1" x14ac:dyDescent="0.25">
      <c r="A250" s="38">
        <v>6299</v>
      </c>
      <c r="B250" s="57" t="s">
        <v>230</v>
      </c>
      <c r="C250" s="58">
        <f t="shared" si="308"/>
        <v>0</v>
      </c>
      <c r="D250" s="231"/>
      <c r="E250" s="60"/>
      <c r="F250" s="147">
        <f t="shared" si="355"/>
        <v>0</v>
      </c>
      <c r="G250" s="231"/>
      <c r="H250" s="263"/>
      <c r="I250" s="114">
        <f t="shared" si="356"/>
        <v>0</v>
      </c>
      <c r="J250" s="263"/>
      <c r="K250" s="60"/>
      <c r="L250" s="136">
        <f t="shared" si="357"/>
        <v>0</v>
      </c>
      <c r="M250" s="325"/>
      <c r="N250" s="60"/>
      <c r="O250" s="114">
        <f t="shared" si="358"/>
        <v>0</v>
      </c>
      <c r="P250" s="111"/>
      <c r="R250" s="206"/>
      <c r="S250" s="206"/>
    </row>
    <row r="251" spans="1:19" hidden="1" x14ac:dyDescent="0.25">
      <c r="A251" s="45">
        <v>6300</v>
      </c>
      <c r="B251" s="105" t="s">
        <v>231</v>
      </c>
      <c r="C251" s="46">
        <f t="shared" si="308"/>
        <v>0</v>
      </c>
      <c r="D251" s="229">
        <f>SUM(D252,D257,D258)</f>
        <v>0</v>
      </c>
      <c r="E251" s="50">
        <f t="shared" ref="E251:F251" si="359">SUM(E252,E257,E258)</f>
        <v>0</v>
      </c>
      <c r="F251" s="285">
        <f t="shared" si="359"/>
        <v>0</v>
      </c>
      <c r="G251" s="229">
        <f t="shared" ref="G251:M251" si="360">SUM(G252,G257,G258)</f>
        <v>0</v>
      </c>
      <c r="H251" s="106">
        <f t="shared" ref="H251:I251" si="361">SUM(H252,H257,H258)</f>
        <v>0</v>
      </c>
      <c r="I251" s="117">
        <f t="shared" si="361"/>
        <v>0</v>
      </c>
      <c r="J251" s="106">
        <f t="shared" si="360"/>
        <v>0</v>
      </c>
      <c r="K251" s="50">
        <f t="shared" ref="K251:L251" si="362">SUM(K252,K257,K258)</f>
        <v>0</v>
      </c>
      <c r="L251" s="126">
        <f t="shared" si="362"/>
        <v>0</v>
      </c>
      <c r="M251" s="166">
        <f t="shared" si="360"/>
        <v>0</v>
      </c>
      <c r="N251" s="167">
        <f t="shared" ref="N251:O251" si="363">SUM(N252,N257,N258)</f>
        <v>0</v>
      </c>
      <c r="O251" s="168">
        <f t="shared" si="363"/>
        <v>0</v>
      </c>
      <c r="P251" s="349"/>
      <c r="R251" s="206"/>
      <c r="S251" s="206"/>
    </row>
    <row r="252" spans="1:19" ht="24" hidden="1" x14ac:dyDescent="0.25">
      <c r="A252" s="118">
        <v>6320</v>
      </c>
      <c r="B252" s="52" t="s">
        <v>303</v>
      </c>
      <c r="C252" s="127">
        <f t="shared" si="308"/>
        <v>0</v>
      </c>
      <c r="D252" s="234">
        <f>SUM(D253:D256)</f>
        <v>0</v>
      </c>
      <c r="E252" s="119">
        <f t="shared" ref="E252:F252" si="364">SUM(E253:E256)</f>
        <v>0</v>
      </c>
      <c r="F252" s="287">
        <f t="shared" si="364"/>
        <v>0</v>
      </c>
      <c r="G252" s="234">
        <f t="shared" ref="G252:M252" si="365">SUM(G253:G256)</f>
        <v>0</v>
      </c>
      <c r="H252" s="265">
        <f t="shared" ref="H252:I252" si="366">SUM(H253:H256)</f>
        <v>0</v>
      </c>
      <c r="I252" s="120">
        <f t="shared" si="366"/>
        <v>0</v>
      </c>
      <c r="J252" s="265">
        <f t="shared" si="365"/>
        <v>0</v>
      </c>
      <c r="K252" s="119">
        <f t="shared" ref="K252:L252" si="367">SUM(K253:K256)</f>
        <v>0</v>
      </c>
      <c r="L252" s="140">
        <f t="shared" si="367"/>
        <v>0</v>
      </c>
      <c r="M252" s="53">
        <f t="shared" si="365"/>
        <v>0</v>
      </c>
      <c r="N252" s="119">
        <f t="shared" ref="N252:O252" si="368">SUM(N253:N256)</f>
        <v>0</v>
      </c>
      <c r="O252" s="120">
        <f t="shared" si="368"/>
        <v>0</v>
      </c>
      <c r="P252" s="110"/>
      <c r="R252" s="206"/>
      <c r="S252" s="206"/>
    </row>
    <row r="253" spans="1:19" hidden="1" x14ac:dyDescent="0.25">
      <c r="A253" s="38">
        <v>6322</v>
      </c>
      <c r="B253" s="57" t="s">
        <v>232</v>
      </c>
      <c r="C253" s="58">
        <f t="shared" si="308"/>
        <v>0</v>
      </c>
      <c r="D253" s="231"/>
      <c r="E253" s="60"/>
      <c r="F253" s="147">
        <f t="shared" ref="F253:F258" si="369">D253+E253</f>
        <v>0</v>
      </c>
      <c r="G253" s="231"/>
      <c r="H253" s="263"/>
      <c r="I253" s="114">
        <f t="shared" ref="I253:I258" si="370">G253+H253</f>
        <v>0</v>
      </c>
      <c r="J253" s="263"/>
      <c r="K253" s="60"/>
      <c r="L253" s="136">
        <f t="shared" ref="L253:L258" si="371">J253+K253</f>
        <v>0</v>
      </c>
      <c r="M253" s="325"/>
      <c r="N253" s="60"/>
      <c r="O253" s="114">
        <f t="shared" ref="O253:O258" si="372">M253+N253</f>
        <v>0</v>
      </c>
      <c r="P253" s="111"/>
      <c r="R253" s="206"/>
      <c r="S253" s="206"/>
    </row>
    <row r="254" spans="1:19" ht="24" hidden="1" x14ac:dyDescent="0.25">
      <c r="A254" s="38">
        <v>6323</v>
      </c>
      <c r="B254" s="57" t="s">
        <v>233</v>
      </c>
      <c r="C254" s="58">
        <f t="shared" si="308"/>
        <v>0</v>
      </c>
      <c r="D254" s="231"/>
      <c r="E254" s="60"/>
      <c r="F254" s="147">
        <f t="shared" si="369"/>
        <v>0</v>
      </c>
      <c r="G254" s="231"/>
      <c r="H254" s="263"/>
      <c r="I254" s="114">
        <f t="shared" si="370"/>
        <v>0</v>
      </c>
      <c r="J254" s="263"/>
      <c r="K254" s="60"/>
      <c r="L254" s="136">
        <f t="shared" si="371"/>
        <v>0</v>
      </c>
      <c r="M254" s="325"/>
      <c r="N254" s="60"/>
      <c r="O254" s="114">
        <f t="shared" si="372"/>
        <v>0</v>
      </c>
      <c r="P254" s="111"/>
      <c r="R254" s="206"/>
      <c r="S254" s="206"/>
    </row>
    <row r="255" spans="1:19" ht="24" hidden="1" x14ac:dyDescent="0.25">
      <c r="A255" s="38">
        <v>6324</v>
      </c>
      <c r="B255" s="57" t="s">
        <v>287</v>
      </c>
      <c r="C255" s="58">
        <f t="shared" si="308"/>
        <v>0</v>
      </c>
      <c r="D255" s="231"/>
      <c r="E255" s="60"/>
      <c r="F255" s="147">
        <f t="shared" si="369"/>
        <v>0</v>
      </c>
      <c r="G255" s="231"/>
      <c r="H255" s="263"/>
      <c r="I255" s="114">
        <f t="shared" si="370"/>
        <v>0</v>
      </c>
      <c r="J255" s="263"/>
      <c r="K255" s="60"/>
      <c r="L255" s="136">
        <f t="shared" si="371"/>
        <v>0</v>
      </c>
      <c r="M255" s="325"/>
      <c r="N255" s="60"/>
      <c r="O255" s="114">
        <f t="shared" si="372"/>
        <v>0</v>
      </c>
      <c r="P255" s="111"/>
      <c r="R255" s="206"/>
      <c r="S255" s="206"/>
    </row>
    <row r="256" spans="1:19" hidden="1" x14ac:dyDescent="0.25">
      <c r="A256" s="33">
        <v>6329</v>
      </c>
      <c r="B256" s="52" t="s">
        <v>288</v>
      </c>
      <c r="C256" s="53">
        <f t="shared" si="308"/>
        <v>0</v>
      </c>
      <c r="D256" s="230"/>
      <c r="E256" s="55"/>
      <c r="F256" s="287">
        <f t="shared" si="369"/>
        <v>0</v>
      </c>
      <c r="G256" s="230"/>
      <c r="H256" s="262"/>
      <c r="I256" s="120">
        <f t="shared" si="370"/>
        <v>0</v>
      </c>
      <c r="J256" s="262"/>
      <c r="K256" s="55"/>
      <c r="L256" s="140">
        <f t="shared" si="371"/>
        <v>0</v>
      </c>
      <c r="M256" s="324"/>
      <c r="N256" s="55"/>
      <c r="O256" s="120">
        <f t="shared" si="372"/>
        <v>0</v>
      </c>
      <c r="P256" s="110"/>
      <c r="R256" s="206"/>
      <c r="S256" s="206"/>
    </row>
    <row r="257" spans="1:19" ht="24" hidden="1" x14ac:dyDescent="0.25">
      <c r="A257" s="143">
        <v>6330</v>
      </c>
      <c r="B257" s="144" t="s">
        <v>234</v>
      </c>
      <c r="C257" s="127">
        <f t="shared" si="308"/>
        <v>0</v>
      </c>
      <c r="D257" s="236"/>
      <c r="E257" s="129"/>
      <c r="F257" s="142">
        <f t="shared" si="369"/>
        <v>0</v>
      </c>
      <c r="G257" s="236"/>
      <c r="H257" s="267"/>
      <c r="I257" s="310">
        <f t="shared" si="370"/>
        <v>0</v>
      </c>
      <c r="J257" s="267"/>
      <c r="K257" s="129"/>
      <c r="L257" s="141">
        <f t="shared" si="371"/>
        <v>0</v>
      </c>
      <c r="M257" s="328"/>
      <c r="N257" s="129"/>
      <c r="O257" s="310">
        <f t="shared" si="372"/>
        <v>0</v>
      </c>
      <c r="P257" s="158"/>
      <c r="R257" s="206"/>
      <c r="S257" s="206"/>
    </row>
    <row r="258" spans="1:19" hidden="1" x14ac:dyDescent="0.25">
      <c r="A258" s="112">
        <v>6360</v>
      </c>
      <c r="B258" s="57" t="s">
        <v>235</v>
      </c>
      <c r="C258" s="58">
        <f t="shared" si="308"/>
        <v>0</v>
      </c>
      <c r="D258" s="231"/>
      <c r="E258" s="60"/>
      <c r="F258" s="147">
        <f t="shared" si="369"/>
        <v>0</v>
      </c>
      <c r="G258" s="231"/>
      <c r="H258" s="263"/>
      <c r="I258" s="114">
        <f t="shared" si="370"/>
        <v>0</v>
      </c>
      <c r="J258" s="263"/>
      <c r="K258" s="60"/>
      <c r="L258" s="136">
        <f t="shared" si="371"/>
        <v>0</v>
      </c>
      <c r="M258" s="325"/>
      <c r="N258" s="60"/>
      <c r="O258" s="114">
        <f t="shared" si="372"/>
        <v>0</v>
      </c>
      <c r="P258" s="111"/>
      <c r="R258" s="206"/>
      <c r="S258" s="206"/>
    </row>
    <row r="259" spans="1:19" ht="36" x14ac:dyDescent="0.25">
      <c r="A259" s="45">
        <v>6400</v>
      </c>
      <c r="B259" s="105" t="s">
        <v>236</v>
      </c>
      <c r="C259" s="46">
        <f t="shared" si="308"/>
        <v>1800</v>
      </c>
      <c r="D259" s="229">
        <f>SUM(D260,D264)</f>
        <v>1800</v>
      </c>
      <c r="E259" s="523">
        <f t="shared" ref="E259:F259" si="373">SUM(E260,E264)</f>
        <v>0</v>
      </c>
      <c r="F259" s="490">
        <f t="shared" si="373"/>
        <v>1800</v>
      </c>
      <c r="G259" s="229">
        <f t="shared" ref="G259:M259" si="374">SUM(G260,G264)</f>
        <v>0</v>
      </c>
      <c r="H259" s="126">
        <f t="shared" ref="H259:I259" si="375">SUM(H260,H264)</f>
        <v>0</v>
      </c>
      <c r="I259" s="490">
        <f t="shared" si="375"/>
        <v>0</v>
      </c>
      <c r="J259" s="106">
        <f t="shared" si="374"/>
        <v>0</v>
      </c>
      <c r="K259" s="523">
        <f t="shared" ref="K259:L259" si="376">SUM(K260,K264)</f>
        <v>0</v>
      </c>
      <c r="L259" s="490">
        <f t="shared" si="376"/>
        <v>0</v>
      </c>
      <c r="M259" s="166">
        <f t="shared" si="374"/>
        <v>0</v>
      </c>
      <c r="N259" s="167">
        <f t="shared" ref="N259:O259" si="377">SUM(N260,N264)</f>
        <v>0</v>
      </c>
      <c r="O259" s="168">
        <f t="shared" si="377"/>
        <v>0</v>
      </c>
      <c r="P259" s="349"/>
      <c r="R259" s="206"/>
      <c r="S259" s="206"/>
    </row>
    <row r="260" spans="1:19" ht="24" hidden="1" x14ac:dyDescent="0.25">
      <c r="A260" s="118">
        <v>6410</v>
      </c>
      <c r="B260" s="52" t="s">
        <v>237</v>
      </c>
      <c r="C260" s="53">
        <f t="shared" si="308"/>
        <v>0</v>
      </c>
      <c r="D260" s="234">
        <f>SUM(D261:D263)</f>
        <v>0</v>
      </c>
      <c r="E260" s="119">
        <f t="shared" ref="E260:F260" si="378">SUM(E261:E263)</f>
        <v>0</v>
      </c>
      <c r="F260" s="287">
        <f t="shared" si="378"/>
        <v>0</v>
      </c>
      <c r="G260" s="234">
        <f t="shared" ref="G260:M260" si="379">SUM(G261:G263)</f>
        <v>0</v>
      </c>
      <c r="H260" s="265">
        <f t="shared" ref="H260:I260" si="380">SUM(H261:H263)</f>
        <v>0</v>
      </c>
      <c r="I260" s="120">
        <f t="shared" si="380"/>
        <v>0</v>
      </c>
      <c r="J260" s="265">
        <f t="shared" si="379"/>
        <v>0</v>
      </c>
      <c r="K260" s="119">
        <f t="shared" ref="K260:L260" si="381">SUM(K261:K263)</f>
        <v>0</v>
      </c>
      <c r="L260" s="140">
        <f t="shared" si="381"/>
        <v>0</v>
      </c>
      <c r="M260" s="64">
        <f t="shared" si="379"/>
        <v>0</v>
      </c>
      <c r="N260" s="304">
        <f t="shared" ref="N260:O260" si="382">SUM(N261:N263)</f>
        <v>0</v>
      </c>
      <c r="O260" s="309">
        <f t="shared" si="382"/>
        <v>0</v>
      </c>
      <c r="P260" s="155"/>
      <c r="R260" s="206"/>
      <c r="S260" s="206"/>
    </row>
    <row r="261" spans="1:19" hidden="1" x14ac:dyDescent="0.25">
      <c r="A261" s="38">
        <v>6411</v>
      </c>
      <c r="B261" s="146" t="s">
        <v>238</v>
      </c>
      <c r="C261" s="58">
        <f t="shared" si="308"/>
        <v>0</v>
      </c>
      <c r="D261" s="231"/>
      <c r="E261" s="60"/>
      <c r="F261" s="147">
        <f t="shared" ref="F261:F263" si="383">D261+E261</f>
        <v>0</v>
      </c>
      <c r="G261" s="231"/>
      <c r="H261" s="263"/>
      <c r="I261" s="114">
        <f t="shared" ref="I261:I263" si="384">G261+H261</f>
        <v>0</v>
      </c>
      <c r="J261" s="263"/>
      <c r="K261" s="60"/>
      <c r="L261" s="136">
        <f t="shared" ref="L261:L263" si="385">J261+K261</f>
        <v>0</v>
      </c>
      <c r="M261" s="325"/>
      <c r="N261" s="60"/>
      <c r="O261" s="114">
        <f t="shared" ref="O261:O263" si="386">M261+N261</f>
        <v>0</v>
      </c>
      <c r="P261" s="111"/>
      <c r="R261" s="206"/>
      <c r="S261" s="206"/>
    </row>
    <row r="262" spans="1:19" ht="36" hidden="1" x14ac:dyDescent="0.25">
      <c r="A262" s="38">
        <v>6412</v>
      </c>
      <c r="B262" s="57" t="s">
        <v>239</v>
      </c>
      <c r="C262" s="58">
        <f t="shared" si="308"/>
        <v>0</v>
      </c>
      <c r="D262" s="231"/>
      <c r="E262" s="60"/>
      <c r="F262" s="147">
        <f t="shared" si="383"/>
        <v>0</v>
      </c>
      <c r="G262" s="231"/>
      <c r="H262" s="263"/>
      <c r="I262" s="114">
        <f t="shared" si="384"/>
        <v>0</v>
      </c>
      <c r="J262" s="263"/>
      <c r="K262" s="60"/>
      <c r="L262" s="136">
        <f t="shared" si="385"/>
        <v>0</v>
      </c>
      <c r="M262" s="325"/>
      <c r="N262" s="60"/>
      <c r="O262" s="114">
        <f t="shared" si="386"/>
        <v>0</v>
      </c>
      <c r="P262" s="111"/>
      <c r="R262" s="206"/>
      <c r="S262" s="206"/>
    </row>
    <row r="263" spans="1:19" ht="36" hidden="1" x14ac:dyDescent="0.25">
      <c r="A263" s="38">
        <v>6419</v>
      </c>
      <c r="B263" s="57" t="s">
        <v>240</v>
      </c>
      <c r="C263" s="58">
        <f t="shared" si="308"/>
        <v>0</v>
      </c>
      <c r="D263" s="231"/>
      <c r="E263" s="60"/>
      <c r="F263" s="147">
        <f t="shared" si="383"/>
        <v>0</v>
      </c>
      <c r="G263" s="231"/>
      <c r="H263" s="263"/>
      <c r="I263" s="114">
        <f t="shared" si="384"/>
        <v>0</v>
      </c>
      <c r="J263" s="263"/>
      <c r="K263" s="60"/>
      <c r="L263" s="136">
        <f t="shared" si="385"/>
        <v>0</v>
      </c>
      <c r="M263" s="325"/>
      <c r="N263" s="60"/>
      <c r="O263" s="114">
        <f t="shared" si="386"/>
        <v>0</v>
      </c>
      <c r="P263" s="111"/>
      <c r="R263" s="206"/>
      <c r="S263" s="206"/>
    </row>
    <row r="264" spans="1:19" ht="36" x14ac:dyDescent="0.25">
      <c r="A264" s="112">
        <v>6420</v>
      </c>
      <c r="B264" s="57" t="s">
        <v>241</v>
      </c>
      <c r="C264" s="58">
        <f t="shared" si="308"/>
        <v>1800</v>
      </c>
      <c r="D264" s="232">
        <f>SUM(D265:D268)</f>
        <v>1800</v>
      </c>
      <c r="E264" s="529">
        <f t="shared" ref="E264:F264" si="387">SUM(E265:E268)</f>
        <v>0</v>
      </c>
      <c r="F264" s="486">
        <f t="shared" si="387"/>
        <v>1800</v>
      </c>
      <c r="G264" s="232">
        <f>SUM(G265:G268)</f>
        <v>0</v>
      </c>
      <c r="H264" s="136">
        <f t="shared" ref="H264:I264" si="388">SUM(H265:H268)</f>
        <v>0</v>
      </c>
      <c r="I264" s="486">
        <f t="shared" si="388"/>
        <v>0</v>
      </c>
      <c r="J264" s="121">
        <f>SUM(J265:J268)</f>
        <v>0</v>
      </c>
      <c r="K264" s="529">
        <f t="shared" ref="K264:L264" si="389">SUM(K265:K268)</f>
        <v>0</v>
      </c>
      <c r="L264" s="486">
        <f t="shared" si="389"/>
        <v>0</v>
      </c>
      <c r="M264" s="58">
        <f>SUM(M265:M268)</f>
        <v>0</v>
      </c>
      <c r="N264" s="113">
        <f t="shared" ref="N264:O264" si="390">SUM(N265:N268)</f>
        <v>0</v>
      </c>
      <c r="O264" s="114">
        <f t="shared" si="390"/>
        <v>0</v>
      </c>
      <c r="P264" s="111"/>
      <c r="R264" s="206"/>
      <c r="S264" s="206"/>
    </row>
    <row r="265" spans="1:19" hidden="1" x14ac:dyDescent="0.25">
      <c r="A265" s="38">
        <v>6421</v>
      </c>
      <c r="B265" s="57" t="s">
        <v>242</v>
      </c>
      <c r="C265" s="58">
        <f t="shared" si="308"/>
        <v>0</v>
      </c>
      <c r="D265" s="231"/>
      <c r="E265" s="60"/>
      <c r="F265" s="147">
        <f t="shared" ref="F265:F268" si="391">D265+E265</f>
        <v>0</v>
      </c>
      <c r="G265" s="231"/>
      <c r="H265" s="263"/>
      <c r="I265" s="114">
        <f t="shared" ref="I265:I268" si="392">G265+H265</f>
        <v>0</v>
      </c>
      <c r="J265" s="263"/>
      <c r="K265" s="60"/>
      <c r="L265" s="136">
        <f t="shared" ref="L265:L268" si="393">J265+K265</f>
        <v>0</v>
      </c>
      <c r="M265" s="325"/>
      <c r="N265" s="60"/>
      <c r="O265" s="114">
        <f t="shared" ref="O265:O268" si="394">M265+N265</f>
        <v>0</v>
      </c>
      <c r="P265" s="111"/>
      <c r="R265" s="206"/>
      <c r="S265" s="206"/>
    </row>
    <row r="266" spans="1:19" x14ac:dyDescent="0.25">
      <c r="A266" s="38">
        <v>6422</v>
      </c>
      <c r="B266" s="57" t="s">
        <v>243</v>
      </c>
      <c r="C266" s="58">
        <f t="shared" si="308"/>
        <v>1800</v>
      </c>
      <c r="D266" s="231">
        <v>1800</v>
      </c>
      <c r="E266" s="528"/>
      <c r="F266" s="486">
        <f t="shared" si="391"/>
        <v>1800</v>
      </c>
      <c r="G266" s="231"/>
      <c r="H266" s="561"/>
      <c r="I266" s="486">
        <f t="shared" si="392"/>
        <v>0</v>
      </c>
      <c r="J266" s="263"/>
      <c r="K266" s="528"/>
      <c r="L266" s="486">
        <f t="shared" si="393"/>
        <v>0</v>
      </c>
      <c r="M266" s="325"/>
      <c r="N266" s="60"/>
      <c r="O266" s="114">
        <f t="shared" si="394"/>
        <v>0</v>
      </c>
      <c r="P266" s="370"/>
      <c r="R266" s="206"/>
      <c r="S266" s="206"/>
    </row>
    <row r="267" spans="1:19" ht="13.5" hidden="1" customHeight="1" x14ac:dyDescent="0.25">
      <c r="A267" s="38">
        <v>6423</v>
      </c>
      <c r="B267" s="57" t="s">
        <v>244</v>
      </c>
      <c r="C267" s="58">
        <f t="shared" si="308"/>
        <v>0</v>
      </c>
      <c r="D267" s="231"/>
      <c r="E267" s="60"/>
      <c r="F267" s="147">
        <f t="shared" si="391"/>
        <v>0</v>
      </c>
      <c r="G267" s="231"/>
      <c r="H267" s="263"/>
      <c r="I267" s="114">
        <f t="shared" si="392"/>
        <v>0</v>
      </c>
      <c r="J267" s="263"/>
      <c r="K267" s="60"/>
      <c r="L267" s="136">
        <f t="shared" si="393"/>
        <v>0</v>
      </c>
      <c r="M267" s="325"/>
      <c r="N267" s="60"/>
      <c r="O267" s="114">
        <f t="shared" si="394"/>
        <v>0</v>
      </c>
      <c r="P267" s="111"/>
      <c r="R267" s="206"/>
      <c r="S267" s="206"/>
    </row>
    <row r="268" spans="1:19" ht="36" hidden="1" x14ac:dyDescent="0.25">
      <c r="A268" s="38">
        <v>6424</v>
      </c>
      <c r="B268" s="57" t="s">
        <v>245</v>
      </c>
      <c r="C268" s="58">
        <f t="shared" si="308"/>
        <v>0</v>
      </c>
      <c r="D268" s="231"/>
      <c r="E268" s="60"/>
      <c r="F268" s="147">
        <f t="shared" si="391"/>
        <v>0</v>
      </c>
      <c r="G268" s="231"/>
      <c r="H268" s="263"/>
      <c r="I268" s="114">
        <f t="shared" si="392"/>
        <v>0</v>
      </c>
      <c r="J268" s="263"/>
      <c r="K268" s="60"/>
      <c r="L268" s="136">
        <f t="shared" si="393"/>
        <v>0</v>
      </c>
      <c r="M268" s="325"/>
      <c r="N268" s="60"/>
      <c r="O268" s="114">
        <f t="shared" si="394"/>
        <v>0</v>
      </c>
      <c r="P268" s="111"/>
      <c r="R268" s="206"/>
      <c r="S268" s="206"/>
    </row>
    <row r="269" spans="1:19" ht="36" hidden="1" x14ac:dyDescent="0.25">
      <c r="A269" s="149">
        <v>7000</v>
      </c>
      <c r="B269" s="149" t="s">
        <v>246</v>
      </c>
      <c r="C269" s="152">
        <f t="shared" si="308"/>
        <v>0</v>
      </c>
      <c r="D269" s="238">
        <f>SUM(D270,D281)</f>
        <v>0</v>
      </c>
      <c r="E269" s="151">
        <f t="shared" ref="E269:F269" si="395">SUM(E270,E281)</f>
        <v>0</v>
      </c>
      <c r="F269" s="289">
        <f t="shared" si="395"/>
        <v>0</v>
      </c>
      <c r="G269" s="238">
        <f>SUM(G270,G281)</f>
        <v>0</v>
      </c>
      <c r="H269" s="269">
        <f t="shared" ref="H269:I269" si="396">SUM(H270,H281)</f>
        <v>0</v>
      </c>
      <c r="I269" s="295">
        <f t="shared" si="396"/>
        <v>0</v>
      </c>
      <c r="J269" s="269">
        <f>SUM(J270,J281)</f>
        <v>0</v>
      </c>
      <c r="K269" s="151">
        <f t="shared" ref="K269:L269" si="397">SUM(K270,K281)</f>
        <v>0</v>
      </c>
      <c r="L269" s="150">
        <f t="shared" si="397"/>
        <v>0</v>
      </c>
      <c r="M269" s="330">
        <f>SUM(M270,M281)</f>
        <v>0</v>
      </c>
      <c r="N269" s="307">
        <f t="shared" ref="N269:O269" si="398">SUM(N270,N281)</f>
        <v>0</v>
      </c>
      <c r="O269" s="312">
        <f t="shared" si="398"/>
        <v>0</v>
      </c>
      <c r="P269" s="351"/>
      <c r="R269" s="206"/>
      <c r="S269" s="206"/>
    </row>
    <row r="270" spans="1:19" ht="24" hidden="1" x14ac:dyDescent="0.25">
      <c r="A270" s="45">
        <v>7200</v>
      </c>
      <c r="B270" s="105" t="s">
        <v>247</v>
      </c>
      <c r="C270" s="46">
        <f t="shared" si="308"/>
        <v>0</v>
      </c>
      <c r="D270" s="229">
        <f>SUM(D271,D272,D275,D276,D280)</f>
        <v>0</v>
      </c>
      <c r="E270" s="50">
        <f t="shared" ref="E270:F270" si="399">SUM(E271,E272,E275,E276,E280)</f>
        <v>0</v>
      </c>
      <c r="F270" s="285">
        <f t="shared" si="399"/>
        <v>0</v>
      </c>
      <c r="G270" s="229">
        <f>SUM(G271,G272,G275,G276,G280)</f>
        <v>0</v>
      </c>
      <c r="H270" s="106">
        <f t="shared" ref="H270:I270" si="400">SUM(H271,H272,H275,H276,H280)</f>
        <v>0</v>
      </c>
      <c r="I270" s="117">
        <f t="shared" si="400"/>
        <v>0</v>
      </c>
      <c r="J270" s="106">
        <f>SUM(J271,J272,J275,J276,J280)</f>
        <v>0</v>
      </c>
      <c r="K270" s="50">
        <f t="shared" ref="K270:L270" si="401">SUM(K271,K272,K275,K276,K280)</f>
        <v>0</v>
      </c>
      <c r="L270" s="126">
        <f t="shared" si="401"/>
        <v>0</v>
      </c>
      <c r="M270" s="130">
        <f>SUM(M271,M272,M275,M276,M280)</f>
        <v>0</v>
      </c>
      <c r="N270" s="131">
        <f t="shared" ref="N270:O270" si="402">SUM(N271,N272,N275,N276,N280)</f>
        <v>0</v>
      </c>
      <c r="O270" s="294">
        <f t="shared" si="402"/>
        <v>0</v>
      </c>
      <c r="P270" s="348"/>
      <c r="R270" s="206"/>
      <c r="S270" s="206"/>
    </row>
    <row r="271" spans="1:19" ht="24" hidden="1" x14ac:dyDescent="0.25">
      <c r="A271" s="118">
        <v>7210</v>
      </c>
      <c r="B271" s="52" t="s">
        <v>248</v>
      </c>
      <c r="C271" s="53">
        <f t="shared" si="308"/>
        <v>0</v>
      </c>
      <c r="D271" s="230"/>
      <c r="E271" s="55"/>
      <c r="F271" s="287">
        <f>D271+E271</f>
        <v>0</v>
      </c>
      <c r="G271" s="230"/>
      <c r="H271" s="262"/>
      <c r="I271" s="120">
        <f>G271+H271</f>
        <v>0</v>
      </c>
      <c r="J271" s="262"/>
      <c r="K271" s="55"/>
      <c r="L271" s="140">
        <f>J271+K271</f>
        <v>0</v>
      </c>
      <c r="M271" s="324"/>
      <c r="N271" s="55"/>
      <c r="O271" s="120">
        <f>M271+N271</f>
        <v>0</v>
      </c>
      <c r="P271" s="110"/>
      <c r="R271" s="206"/>
      <c r="S271" s="206"/>
    </row>
    <row r="272" spans="1:19" s="148" customFormat="1" ht="36" hidden="1" x14ac:dyDescent="0.25">
      <c r="A272" s="112">
        <v>7220</v>
      </c>
      <c r="B272" s="57" t="s">
        <v>249</v>
      </c>
      <c r="C272" s="58">
        <f t="shared" si="308"/>
        <v>0</v>
      </c>
      <c r="D272" s="232">
        <f>SUM(D273:D274)</f>
        <v>0</v>
      </c>
      <c r="E272" s="113">
        <f t="shared" ref="E272:F272" si="403">SUM(E273:E274)</f>
        <v>0</v>
      </c>
      <c r="F272" s="147">
        <f t="shared" si="403"/>
        <v>0</v>
      </c>
      <c r="G272" s="232">
        <f>SUM(G273:G274)</f>
        <v>0</v>
      </c>
      <c r="H272" s="121">
        <f t="shared" ref="H272:I272" si="404">SUM(H273:H274)</f>
        <v>0</v>
      </c>
      <c r="I272" s="114">
        <f t="shared" si="404"/>
        <v>0</v>
      </c>
      <c r="J272" s="121">
        <f>SUM(J273:J274)</f>
        <v>0</v>
      </c>
      <c r="K272" s="113">
        <f t="shared" ref="K272:L272" si="405">SUM(K273:K274)</f>
        <v>0</v>
      </c>
      <c r="L272" s="136">
        <f t="shared" si="405"/>
        <v>0</v>
      </c>
      <c r="M272" s="58">
        <f>SUM(M273:M274)</f>
        <v>0</v>
      </c>
      <c r="N272" s="113">
        <f t="shared" ref="N272:O272" si="406">SUM(N273:N274)</f>
        <v>0</v>
      </c>
      <c r="O272" s="114">
        <f t="shared" si="406"/>
        <v>0</v>
      </c>
      <c r="P272" s="111"/>
      <c r="R272" s="206"/>
      <c r="S272" s="206"/>
    </row>
    <row r="273" spans="1:19" s="148" customFormat="1" ht="36" hidden="1" x14ac:dyDescent="0.25">
      <c r="A273" s="38">
        <v>7221</v>
      </c>
      <c r="B273" s="57" t="s">
        <v>250</v>
      </c>
      <c r="C273" s="58">
        <f t="shared" si="308"/>
        <v>0</v>
      </c>
      <c r="D273" s="231"/>
      <c r="E273" s="60"/>
      <c r="F273" s="147">
        <f t="shared" ref="F273:F275" si="407">D273+E273</f>
        <v>0</v>
      </c>
      <c r="G273" s="231"/>
      <c r="H273" s="263"/>
      <c r="I273" s="114">
        <f t="shared" ref="I273:I275" si="408">G273+H273</f>
        <v>0</v>
      </c>
      <c r="J273" s="263"/>
      <c r="K273" s="60"/>
      <c r="L273" s="136">
        <f t="shared" ref="L273:L275" si="409">J273+K273</f>
        <v>0</v>
      </c>
      <c r="M273" s="325"/>
      <c r="N273" s="60"/>
      <c r="O273" s="114">
        <f t="shared" ref="O273:O275" si="410">M273+N273</f>
        <v>0</v>
      </c>
      <c r="P273" s="111"/>
      <c r="R273" s="206"/>
      <c r="S273" s="206"/>
    </row>
    <row r="274" spans="1:19" s="148" customFormat="1" ht="36" hidden="1" x14ac:dyDescent="0.25">
      <c r="A274" s="38">
        <v>7222</v>
      </c>
      <c r="B274" s="57" t="s">
        <v>251</v>
      </c>
      <c r="C274" s="58">
        <f t="shared" si="308"/>
        <v>0</v>
      </c>
      <c r="D274" s="231"/>
      <c r="E274" s="60"/>
      <c r="F274" s="147">
        <f t="shared" si="407"/>
        <v>0</v>
      </c>
      <c r="G274" s="231"/>
      <c r="H274" s="263"/>
      <c r="I274" s="114">
        <f t="shared" si="408"/>
        <v>0</v>
      </c>
      <c r="J274" s="263"/>
      <c r="K274" s="60"/>
      <c r="L274" s="136">
        <f t="shared" si="409"/>
        <v>0</v>
      </c>
      <c r="M274" s="325"/>
      <c r="N274" s="60"/>
      <c r="O274" s="114">
        <f t="shared" si="410"/>
        <v>0</v>
      </c>
      <c r="P274" s="111"/>
      <c r="R274" s="206"/>
      <c r="S274" s="206"/>
    </row>
    <row r="275" spans="1:19" ht="24" hidden="1" x14ac:dyDescent="0.25">
      <c r="A275" s="112">
        <v>7230</v>
      </c>
      <c r="B275" s="57" t="s">
        <v>292</v>
      </c>
      <c r="C275" s="58">
        <f t="shared" si="308"/>
        <v>0</v>
      </c>
      <c r="D275" s="231"/>
      <c r="E275" s="60"/>
      <c r="F275" s="147">
        <f t="shared" si="407"/>
        <v>0</v>
      </c>
      <c r="G275" s="231"/>
      <c r="H275" s="263"/>
      <c r="I275" s="114">
        <f t="shared" si="408"/>
        <v>0</v>
      </c>
      <c r="J275" s="263"/>
      <c r="K275" s="60"/>
      <c r="L275" s="136">
        <f t="shared" si="409"/>
        <v>0</v>
      </c>
      <c r="M275" s="325"/>
      <c r="N275" s="60"/>
      <c r="O275" s="114">
        <f t="shared" si="410"/>
        <v>0</v>
      </c>
      <c r="P275" s="111"/>
      <c r="R275" s="206"/>
      <c r="S275" s="206"/>
    </row>
    <row r="276" spans="1:19" ht="24" hidden="1" x14ac:dyDescent="0.25">
      <c r="A276" s="112">
        <v>7240</v>
      </c>
      <c r="B276" s="57" t="s">
        <v>252</v>
      </c>
      <c r="C276" s="58">
        <f t="shared" si="308"/>
        <v>0</v>
      </c>
      <c r="D276" s="232">
        <f t="shared" ref="D276:M276" si="411">SUM(D277:D279)</f>
        <v>0</v>
      </c>
      <c r="E276" s="113">
        <f t="shared" ref="E276:F276" si="412">SUM(E277:E279)</f>
        <v>0</v>
      </c>
      <c r="F276" s="147">
        <f t="shared" si="412"/>
        <v>0</v>
      </c>
      <c r="G276" s="232">
        <f t="shared" si="411"/>
        <v>0</v>
      </c>
      <c r="H276" s="121">
        <f t="shared" ref="H276:I276" si="413">SUM(H277:H279)</f>
        <v>0</v>
      </c>
      <c r="I276" s="114">
        <f t="shared" si="413"/>
        <v>0</v>
      </c>
      <c r="J276" s="121">
        <f>SUM(J277:J279)</f>
        <v>0</v>
      </c>
      <c r="K276" s="113">
        <f t="shared" ref="K276:L276" si="414">SUM(K277:K279)</f>
        <v>0</v>
      </c>
      <c r="L276" s="136">
        <f t="shared" si="414"/>
        <v>0</v>
      </c>
      <c r="M276" s="58">
        <f t="shared" si="411"/>
        <v>0</v>
      </c>
      <c r="N276" s="113">
        <f t="shared" ref="N276:O276" si="415">SUM(N277:N279)</f>
        <v>0</v>
      </c>
      <c r="O276" s="114">
        <f t="shared" si="415"/>
        <v>0</v>
      </c>
      <c r="P276" s="111"/>
      <c r="R276" s="206"/>
      <c r="S276" s="206"/>
    </row>
    <row r="277" spans="1:19" ht="48" hidden="1" x14ac:dyDescent="0.25">
      <c r="A277" s="38">
        <v>7245</v>
      </c>
      <c r="B277" s="57" t="s">
        <v>253</v>
      </c>
      <c r="C277" s="58">
        <f t="shared" ref="C277:C298" si="416">F277+I277+L277+O277</f>
        <v>0</v>
      </c>
      <c r="D277" s="231"/>
      <c r="E277" s="60"/>
      <c r="F277" s="147">
        <f t="shared" ref="F277:F280" si="417">D277+E277</f>
        <v>0</v>
      </c>
      <c r="G277" s="231"/>
      <c r="H277" s="263"/>
      <c r="I277" s="114">
        <f t="shared" ref="I277:I280" si="418">G277+H277</f>
        <v>0</v>
      </c>
      <c r="J277" s="263"/>
      <c r="K277" s="60"/>
      <c r="L277" s="136">
        <f t="shared" ref="L277:L280" si="419">J277+K277</f>
        <v>0</v>
      </c>
      <c r="M277" s="325"/>
      <c r="N277" s="60"/>
      <c r="O277" s="114">
        <f t="shared" ref="O277:O280" si="420">M277+N277</f>
        <v>0</v>
      </c>
      <c r="P277" s="111"/>
      <c r="R277" s="206"/>
      <c r="S277" s="206"/>
    </row>
    <row r="278" spans="1:19" ht="84.75" hidden="1" customHeight="1" x14ac:dyDescent="0.25">
      <c r="A278" s="38">
        <v>7246</v>
      </c>
      <c r="B278" s="57" t="s">
        <v>254</v>
      </c>
      <c r="C278" s="58">
        <f t="shared" si="416"/>
        <v>0</v>
      </c>
      <c r="D278" s="231"/>
      <c r="E278" s="60"/>
      <c r="F278" s="147">
        <f t="shared" si="417"/>
        <v>0</v>
      </c>
      <c r="G278" s="231"/>
      <c r="H278" s="263"/>
      <c r="I278" s="114">
        <f t="shared" si="418"/>
        <v>0</v>
      </c>
      <c r="J278" s="263"/>
      <c r="K278" s="60"/>
      <c r="L278" s="136">
        <f t="shared" si="419"/>
        <v>0</v>
      </c>
      <c r="M278" s="325"/>
      <c r="N278" s="60"/>
      <c r="O278" s="114">
        <f t="shared" si="420"/>
        <v>0</v>
      </c>
      <c r="P278" s="111"/>
      <c r="R278" s="206"/>
      <c r="S278" s="206"/>
    </row>
    <row r="279" spans="1:19" ht="36" hidden="1" x14ac:dyDescent="0.25">
      <c r="A279" s="38">
        <v>7247</v>
      </c>
      <c r="B279" s="57" t="s">
        <v>309</v>
      </c>
      <c r="C279" s="58">
        <f t="shared" si="416"/>
        <v>0</v>
      </c>
      <c r="D279" s="231"/>
      <c r="E279" s="60"/>
      <c r="F279" s="147">
        <f t="shared" si="417"/>
        <v>0</v>
      </c>
      <c r="G279" s="231"/>
      <c r="H279" s="263"/>
      <c r="I279" s="114">
        <f t="shared" si="418"/>
        <v>0</v>
      </c>
      <c r="J279" s="263"/>
      <c r="K279" s="60"/>
      <c r="L279" s="136">
        <f t="shared" si="419"/>
        <v>0</v>
      </c>
      <c r="M279" s="325"/>
      <c r="N279" s="60"/>
      <c r="O279" s="114">
        <f t="shared" si="420"/>
        <v>0</v>
      </c>
      <c r="P279" s="111"/>
      <c r="R279" s="206"/>
      <c r="S279" s="206"/>
    </row>
    <row r="280" spans="1:19" ht="24" hidden="1" x14ac:dyDescent="0.25">
      <c r="A280" s="188">
        <v>7260</v>
      </c>
      <c r="B280" s="52" t="s">
        <v>255</v>
      </c>
      <c r="C280" s="53">
        <f t="shared" si="416"/>
        <v>0</v>
      </c>
      <c r="D280" s="230"/>
      <c r="E280" s="55"/>
      <c r="F280" s="287">
        <f t="shared" si="417"/>
        <v>0</v>
      </c>
      <c r="G280" s="230"/>
      <c r="H280" s="262"/>
      <c r="I280" s="120">
        <f t="shared" si="418"/>
        <v>0</v>
      </c>
      <c r="J280" s="262"/>
      <c r="K280" s="55"/>
      <c r="L280" s="140">
        <f t="shared" si="419"/>
        <v>0</v>
      </c>
      <c r="M280" s="324"/>
      <c r="N280" s="55"/>
      <c r="O280" s="120">
        <f t="shared" si="420"/>
        <v>0</v>
      </c>
      <c r="P280" s="110"/>
      <c r="R280" s="206"/>
      <c r="S280" s="206"/>
    </row>
    <row r="281" spans="1:19" hidden="1" x14ac:dyDescent="0.25">
      <c r="A281" s="73">
        <v>7700</v>
      </c>
      <c r="B281" s="165" t="s">
        <v>284</v>
      </c>
      <c r="C281" s="166">
        <f t="shared" si="416"/>
        <v>0</v>
      </c>
      <c r="D281" s="239">
        <f t="shared" ref="D281:O281" si="421">D282</f>
        <v>0</v>
      </c>
      <c r="E281" s="167">
        <f t="shared" si="421"/>
        <v>0</v>
      </c>
      <c r="F281" s="290">
        <f t="shared" si="421"/>
        <v>0</v>
      </c>
      <c r="G281" s="239">
        <f t="shared" si="421"/>
        <v>0</v>
      </c>
      <c r="H281" s="270">
        <f t="shared" si="421"/>
        <v>0</v>
      </c>
      <c r="I281" s="168">
        <f t="shared" si="421"/>
        <v>0</v>
      </c>
      <c r="J281" s="270">
        <f t="shared" si="421"/>
        <v>0</v>
      </c>
      <c r="K281" s="167">
        <f t="shared" si="421"/>
        <v>0</v>
      </c>
      <c r="L281" s="202">
        <f t="shared" si="421"/>
        <v>0</v>
      </c>
      <c r="M281" s="166">
        <f t="shared" si="421"/>
        <v>0</v>
      </c>
      <c r="N281" s="167">
        <f t="shared" si="421"/>
        <v>0</v>
      </c>
      <c r="O281" s="168">
        <f t="shared" si="421"/>
        <v>0</v>
      </c>
      <c r="P281" s="349"/>
      <c r="R281" s="206"/>
      <c r="S281" s="206"/>
    </row>
    <row r="282" spans="1:19" hidden="1" x14ac:dyDescent="0.25">
      <c r="A282" s="107">
        <v>7720</v>
      </c>
      <c r="B282" s="52" t="s">
        <v>285</v>
      </c>
      <c r="C282" s="64">
        <f t="shared" si="416"/>
        <v>0</v>
      </c>
      <c r="D282" s="240"/>
      <c r="E282" s="66"/>
      <c r="F282" s="145">
        <f>D282+E282</f>
        <v>0</v>
      </c>
      <c r="G282" s="240"/>
      <c r="H282" s="271"/>
      <c r="I282" s="309">
        <f>G282+H282</f>
        <v>0</v>
      </c>
      <c r="J282" s="271"/>
      <c r="K282" s="66"/>
      <c r="L282" s="201">
        <f>J282+K282</f>
        <v>0</v>
      </c>
      <c r="M282" s="331"/>
      <c r="N282" s="66"/>
      <c r="O282" s="309">
        <f>M282+N282</f>
        <v>0</v>
      </c>
      <c r="P282" s="155"/>
      <c r="R282" s="206"/>
      <c r="S282" s="206"/>
    </row>
    <row r="283" spans="1:19" hidden="1" x14ac:dyDescent="0.25">
      <c r="A283" s="146"/>
      <c r="B283" s="57" t="s">
        <v>256</v>
      </c>
      <c r="C283" s="58">
        <f t="shared" si="416"/>
        <v>0</v>
      </c>
      <c r="D283" s="232">
        <f>SUM(D284:D285)</f>
        <v>0</v>
      </c>
      <c r="E283" s="113">
        <f t="shared" ref="E283:F283" si="422">SUM(E284:E285)</f>
        <v>0</v>
      </c>
      <c r="F283" s="147">
        <f t="shared" si="422"/>
        <v>0</v>
      </c>
      <c r="G283" s="232">
        <f>SUM(G284:G285)</f>
        <v>0</v>
      </c>
      <c r="H283" s="121">
        <f t="shared" ref="H283:I283" si="423">SUM(H284:H285)</f>
        <v>0</v>
      </c>
      <c r="I283" s="114">
        <f t="shared" si="423"/>
        <v>0</v>
      </c>
      <c r="J283" s="121">
        <f>SUM(J284:J285)</f>
        <v>0</v>
      </c>
      <c r="K283" s="113">
        <f t="shared" ref="K283:L283" si="424">SUM(K284:K285)</f>
        <v>0</v>
      </c>
      <c r="L283" s="136">
        <f t="shared" si="424"/>
        <v>0</v>
      </c>
      <c r="M283" s="58">
        <f>SUM(M284:M285)</f>
        <v>0</v>
      </c>
      <c r="N283" s="113">
        <f t="shared" ref="N283:O283" si="425">SUM(N284:N285)</f>
        <v>0</v>
      </c>
      <c r="O283" s="114">
        <f t="shared" si="425"/>
        <v>0</v>
      </c>
      <c r="P283" s="111"/>
      <c r="R283" s="206"/>
      <c r="S283" s="206"/>
    </row>
    <row r="284" spans="1:19" hidden="1" x14ac:dyDescent="0.25">
      <c r="A284" s="146" t="s">
        <v>257</v>
      </c>
      <c r="B284" s="38" t="s">
        <v>258</v>
      </c>
      <c r="C284" s="58">
        <f t="shared" si="416"/>
        <v>0</v>
      </c>
      <c r="D284" s="231"/>
      <c r="E284" s="60"/>
      <c r="F284" s="147">
        <f t="shared" ref="F284:F285" si="426">D284+E284</f>
        <v>0</v>
      </c>
      <c r="G284" s="231"/>
      <c r="H284" s="263"/>
      <c r="I284" s="114">
        <f t="shared" ref="I284:I285" si="427">G284+H284</f>
        <v>0</v>
      </c>
      <c r="J284" s="263"/>
      <c r="K284" s="60"/>
      <c r="L284" s="136">
        <f t="shared" ref="L284:L285" si="428">J284+K284</f>
        <v>0</v>
      </c>
      <c r="M284" s="325"/>
      <c r="N284" s="60"/>
      <c r="O284" s="114">
        <f t="shared" ref="O284:O285" si="429">M284+N284</f>
        <v>0</v>
      </c>
      <c r="P284" s="111"/>
      <c r="R284" s="206"/>
      <c r="S284" s="206"/>
    </row>
    <row r="285" spans="1:19" ht="24" hidden="1" x14ac:dyDescent="0.25">
      <c r="A285" s="146" t="s">
        <v>259</v>
      </c>
      <c r="B285" s="153" t="s">
        <v>260</v>
      </c>
      <c r="C285" s="53">
        <f t="shared" si="416"/>
        <v>0</v>
      </c>
      <c r="D285" s="230"/>
      <c r="E285" s="55"/>
      <c r="F285" s="287">
        <f t="shared" si="426"/>
        <v>0</v>
      </c>
      <c r="G285" s="230"/>
      <c r="H285" s="262"/>
      <c r="I285" s="120">
        <f t="shared" si="427"/>
        <v>0</v>
      </c>
      <c r="J285" s="262"/>
      <c r="K285" s="55"/>
      <c r="L285" s="140">
        <f t="shared" si="428"/>
        <v>0</v>
      </c>
      <c r="M285" s="324"/>
      <c r="N285" s="55"/>
      <c r="O285" s="120">
        <f t="shared" si="429"/>
        <v>0</v>
      </c>
      <c r="P285" s="110"/>
      <c r="R285" s="206"/>
      <c r="S285" s="206"/>
    </row>
    <row r="286" spans="1:19" ht="12.75" thickBot="1" x14ac:dyDescent="0.3">
      <c r="A286" s="174"/>
      <c r="B286" s="174" t="s">
        <v>261</v>
      </c>
      <c r="C286" s="313">
        <f t="shared" si="416"/>
        <v>28364</v>
      </c>
      <c r="D286" s="241">
        <f t="shared" ref="D286:M286" si="430">SUM(D283,D269,D230,D195,D187,D173,D75,D53)</f>
        <v>27796</v>
      </c>
      <c r="E286" s="541">
        <f t="shared" ref="E286:F286" si="431">SUM(E283,E269,E230,E195,E187,E173,E75,E53)</f>
        <v>0</v>
      </c>
      <c r="F286" s="542">
        <f t="shared" si="431"/>
        <v>27796</v>
      </c>
      <c r="G286" s="241">
        <f t="shared" si="430"/>
        <v>0</v>
      </c>
      <c r="H286" s="209">
        <f t="shared" ref="H286:I286" si="432">SUM(H283,H269,H230,H195,H187,H173,H75,H53)</f>
        <v>0</v>
      </c>
      <c r="I286" s="542">
        <f t="shared" si="432"/>
        <v>0</v>
      </c>
      <c r="J286" s="176">
        <f t="shared" si="430"/>
        <v>568</v>
      </c>
      <c r="K286" s="541">
        <f t="shared" ref="K286:L286" si="433">SUM(K283,K269,K230,K195,K187,K173,K75,K53)</f>
        <v>0</v>
      </c>
      <c r="L286" s="542">
        <f t="shared" si="433"/>
        <v>568</v>
      </c>
      <c r="M286" s="313">
        <f t="shared" si="430"/>
        <v>0</v>
      </c>
      <c r="N286" s="175">
        <f t="shared" ref="N286:O286" si="434">SUM(N283,N269,N230,N195,N187,N173,N75,N53)</f>
        <v>0</v>
      </c>
      <c r="O286" s="296">
        <f t="shared" si="434"/>
        <v>0</v>
      </c>
      <c r="P286" s="352"/>
      <c r="R286" s="206"/>
      <c r="S286" s="206"/>
    </row>
    <row r="287" spans="1:19" s="21" customFormat="1" ht="13.5" hidden="1" thickTop="1" thickBot="1" x14ac:dyDescent="0.3">
      <c r="A287" s="989" t="s">
        <v>262</v>
      </c>
      <c r="B287" s="990"/>
      <c r="C287" s="183">
        <f t="shared" si="416"/>
        <v>0</v>
      </c>
      <c r="D287" s="242">
        <f>SUM(D24,D25,D41)-D51</f>
        <v>0</v>
      </c>
      <c r="E287" s="178">
        <f t="shared" ref="E287:F287" si="435">SUM(E24,E25,E41)-E51</f>
        <v>0</v>
      </c>
      <c r="F287" s="179">
        <f t="shared" si="435"/>
        <v>0</v>
      </c>
      <c r="G287" s="242">
        <f>SUM(G24,G25,G41)-G51</f>
        <v>0</v>
      </c>
      <c r="H287" s="272">
        <f t="shared" ref="H287:I287" si="436">SUM(H24,H25,H41)-H51</f>
        <v>0</v>
      </c>
      <c r="I287" s="297">
        <f t="shared" si="436"/>
        <v>0</v>
      </c>
      <c r="J287" s="272">
        <f>(J26+J43)-J51</f>
        <v>0</v>
      </c>
      <c r="K287" s="178">
        <f t="shared" ref="K287:L287" si="437">(K26+K43)-K51</f>
        <v>0</v>
      </c>
      <c r="L287" s="177">
        <f t="shared" si="437"/>
        <v>0</v>
      </c>
      <c r="M287" s="183">
        <f>M45-M51</f>
        <v>0</v>
      </c>
      <c r="N287" s="178">
        <f t="shared" ref="N287:O287" si="438">N45-N51</f>
        <v>0</v>
      </c>
      <c r="O287" s="297">
        <f t="shared" si="438"/>
        <v>0</v>
      </c>
      <c r="P287" s="185"/>
      <c r="R287" s="206"/>
      <c r="S287" s="206"/>
    </row>
    <row r="288" spans="1:19" s="21" customFormat="1" ht="12.75" hidden="1" thickTop="1" x14ac:dyDescent="0.25">
      <c r="A288" s="991" t="s">
        <v>263</v>
      </c>
      <c r="B288" s="992"/>
      <c r="C288" s="163">
        <f t="shared" si="416"/>
        <v>0</v>
      </c>
      <c r="D288" s="243">
        <f t="shared" ref="D288:M288" si="439">SUM(D289,D290)-D297+D298</f>
        <v>0</v>
      </c>
      <c r="E288" s="160">
        <f t="shared" ref="E288:F288" si="440">SUM(E289,E290)-E297+E298</f>
        <v>0</v>
      </c>
      <c r="F288" s="173">
        <f t="shared" si="440"/>
        <v>0</v>
      </c>
      <c r="G288" s="243">
        <f t="shared" si="439"/>
        <v>0</v>
      </c>
      <c r="H288" s="273">
        <f t="shared" ref="H288:I288" si="441">SUM(H289,H290)-H297+H298</f>
        <v>0</v>
      </c>
      <c r="I288" s="161">
        <f t="shared" si="441"/>
        <v>0</v>
      </c>
      <c r="J288" s="273">
        <f t="shared" si="439"/>
        <v>0</v>
      </c>
      <c r="K288" s="160">
        <f t="shared" ref="K288:L288" si="442">SUM(K289,K290)-K297+K298</f>
        <v>0</v>
      </c>
      <c r="L288" s="159">
        <f t="shared" si="442"/>
        <v>0</v>
      </c>
      <c r="M288" s="163">
        <f t="shared" si="439"/>
        <v>0</v>
      </c>
      <c r="N288" s="160">
        <f t="shared" ref="N288:O288" si="443">SUM(N289,N290)-N297+N298</f>
        <v>0</v>
      </c>
      <c r="O288" s="161">
        <f t="shared" si="443"/>
        <v>0</v>
      </c>
      <c r="P288" s="353"/>
      <c r="R288" s="206"/>
      <c r="S288" s="206"/>
    </row>
    <row r="289" spans="1:19" s="21" customFormat="1" ht="13.5" hidden="1" thickTop="1" thickBot="1" x14ac:dyDescent="0.3">
      <c r="A289" s="88" t="s">
        <v>264</v>
      </c>
      <c r="B289" s="88" t="s">
        <v>265</v>
      </c>
      <c r="C289" s="89">
        <f t="shared" si="416"/>
        <v>0</v>
      </c>
      <c r="D289" s="225">
        <f t="shared" ref="D289:M289" si="444">D21-D283</f>
        <v>0</v>
      </c>
      <c r="E289" s="90">
        <f t="shared" ref="E289:F289" si="445">E21-E283</f>
        <v>0</v>
      </c>
      <c r="F289" s="283">
        <f t="shared" si="445"/>
        <v>0</v>
      </c>
      <c r="G289" s="225">
        <f t="shared" si="444"/>
        <v>0</v>
      </c>
      <c r="H289" s="258">
        <f t="shared" ref="H289:I289" si="446">H21-H283</f>
        <v>0</v>
      </c>
      <c r="I289" s="91">
        <f t="shared" si="446"/>
        <v>0</v>
      </c>
      <c r="J289" s="258">
        <f t="shared" si="444"/>
        <v>0</v>
      </c>
      <c r="K289" s="90">
        <f t="shared" ref="K289:L289" si="447">K21-K283</f>
        <v>0</v>
      </c>
      <c r="L289" s="181">
        <f t="shared" si="447"/>
        <v>0</v>
      </c>
      <c r="M289" s="89">
        <f t="shared" si="444"/>
        <v>0</v>
      </c>
      <c r="N289" s="90">
        <f t="shared" ref="N289:O289" si="448">N21-N283</f>
        <v>0</v>
      </c>
      <c r="O289" s="91">
        <f t="shared" si="448"/>
        <v>0</v>
      </c>
      <c r="P289" s="344"/>
      <c r="R289" s="206"/>
      <c r="S289" s="206"/>
    </row>
    <row r="290" spans="1:19" s="21" customFormat="1" ht="12.75" hidden="1" thickTop="1" x14ac:dyDescent="0.25">
      <c r="A290" s="180" t="s">
        <v>266</v>
      </c>
      <c r="B290" s="180" t="s">
        <v>267</v>
      </c>
      <c r="C290" s="163">
        <f t="shared" si="416"/>
        <v>0</v>
      </c>
      <c r="D290" s="243">
        <f t="shared" ref="D290:M290" si="449">SUM(D291,D293,D295)-SUM(D292,D294,D296)</f>
        <v>0</v>
      </c>
      <c r="E290" s="160">
        <f t="shared" ref="E290:F290" si="450">SUM(E291,E293,E295)-SUM(E292,E294,E296)</f>
        <v>0</v>
      </c>
      <c r="F290" s="173">
        <f t="shared" si="450"/>
        <v>0</v>
      </c>
      <c r="G290" s="243">
        <f t="shared" si="449"/>
        <v>0</v>
      </c>
      <c r="H290" s="273">
        <f t="shared" ref="H290:I290" si="451">SUM(H291,H293,H295)-SUM(H292,H294,H296)</f>
        <v>0</v>
      </c>
      <c r="I290" s="161">
        <f t="shared" si="451"/>
        <v>0</v>
      </c>
      <c r="J290" s="273">
        <f t="shared" si="449"/>
        <v>0</v>
      </c>
      <c r="K290" s="160">
        <f t="shared" ref="K290:L290" si="452">SUM(K291,K293,K295)-SUM(K292,K294,K296)</f>
        <v>0</v>
      </c>
      <c r="L290" s="159">
        <f t="shared" si="452"/>
        <v>0</v>
      </c>
      <c r="M290" s="163">
        <f t="shared" si="449"/>
        <v>0</v>
      </c>
      <c r="N290" s="160">
        <f t="shared" ref="N290:O290" si="453">SUM(N291,N293,N295)-SUM(N292,N294,N296)</f>
        <v>0</v>
      </c>
      <c r="O290" s="161">
        <f t="shared" si="453"/>
        <v>0</v>
      </c>
      <c r="P290" s="353"/>
      <c r="R290" s="206"/>
      <c r="S290" s="206"/>
    </row>
    <row r="291" spans="1:19" ht="12.75" hidden="1" thickTop="1" x14ac:dyDescent="0.25">
      <c r="A291" s="154" t="s">
        <v>268</v>
      </c>
      <c r="B291" s="83" t="s">
        <v>269</v>
      </c>
      <c r="C291" s="64">
        <f t="shared" si="416"/>
        <v>0</v>
      </c>
      <c r="D291" s="240"/>
      <c r="E291" s="66"/>
      <c r="F291" s="145">
        <f t="shared" ref="F291:F298" si="454">D291+E291</f>
        <v>0</v>
      </c>
      <c r="G291" s="240"/>
      <c r="H291" s="271"/>
      <c r="I291" s="309">
        <f t="shared" ref="I291:I298" si="455">G291+H291</f>
        <v>0</v>
      </c>
      <c r="J291" s="271"/>
      <c r="K291" s="66"/>
      <c r="L291" s="201">
        <f t="shared" ref="L291:L298" si="456">J291+K291</f>
        <v>0</v>
      </c>
      <c r="M291" s="331"/>
      <c r="N291" s="66"/>
      <c r="O291" s="309">
        <f t="shared" ref="O291:O298" si="457">M291+N291</f>
        <v>0</v>
      </c>
      <c r="P291" s="155"/>
      <c r="R291" s="206"/>
      <c r="S291" s="206"/>
    </row>
    <row r="292" spans="1:19" ht="24.75" hidden="1" thickTop="1" x14ac:dyDescent="0.25">
      <c r="A292" s="146" t="s">
        <v>270</v>
      </c>
      <c r="B292" s="37" t="s">
        <v>271</v>
      </c>
      <c r="C292" s="58">
        <f t="shared" si="416"/>
        <v>0</v>
      </c>
      <c r="D292" s="231"/>
      <c r="E292" s="60"/>
      <c r="F292" s="147">
        <f t="shared" si="454"/>
        <v>0</v>
      </c>
      <c r="G292" s="231"/>
      <c r="H292" s="263"/>
      <c r="I292" s="114">
        <f t="shared" si="455"/>
        <v>0</v>
      </c>
      <c r="J292" s="263"/>
      <c r="K292" s="60"/>
      <c r="L292" s="136">
        <f t="shared" si="456"/>
        <v>0</v>
      </c>
      <c r="M292" s="325"/>
      <c r="N292" s="60"/>
      <c r="O292" s="114">
        <f t="shared" si="457"/>
        <v>0</v>
      </c>
      <c r="P292" s="111"/>
      <c r="R292" s="206"/>
      <c r="S292" s="206"/>
    </row>
    <row r="293" spans="1:19" ht="12.75" hidden="1" thickTop="1" x14ac:dyDescent="0.25">
      <c r="A293" s="146" t="s">
        <v>272</v>
      </c>
      <c r="B293" s="37" t="s">
        <v>273</v>
      </c>
      <c r="C293" s="58">
        <f t="shared" si="416"/>
        <v>0</v>
      </c>
      <c r="D293" s="231"/>
      <c r="E293" s="60"/>
      <c r="F293" s="147">
        <f t="shared" si="454"/>
        <v>0</v>
      </c>
      <c r="G293" s="231"/>
      <c r="H293" s="263"/>
      <c r="I293" s="114">
        <f t="shared" si="455"/>
        <v>0</v>
      </c>
      <c r="J293" s="263"/>
      <c r="K293" s="60"/>
      <c r="L293" s="136">
        <f t="shared" si="456"/>
        <v>0</v>
      </c>
      <c r="M293" s="325"/>
      <c r="N293" s="60"/>
      <c r="O293" s="114">
        <f t="shared" si="457"/>
        <v>0</v>
      </c>
      <c r="P293" s="111"/>
      <c r="R293" s="206"/>
      <c r="S293" s="206"/>
    </row>
    <row r="294" spans="1:19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60"/>
      <c r="F294" s="147">
        <f t="shared" si="454"/>
        <v>0</v>
      </c>
      <c r="G294" s="231"/>
      <c r="H294" s="263"/>
      <c r="I294" s="114">
        <f t="shared" si="455"/>
        <v>0</v>
      </c>
      <c r="J294" s="263"/>
      <c r="K294" s="60"/>
      <c r="L294" s="136">
        <f t="shared" si="456"/>
        <v>0</v>
      </c>
      <c r="M294" s="325"/>
      <c r="N294" s="60"/>
      <c r="O294" s="114">
        <f t="shared" si="457"/>
        <v>0</v>
      </c>
      <c r="P294" s="111"/>
      <c r="R294" s="206"/>
      <c r="S294" s="206"/>
    </row>
    <row r="295" spans="1:19" ht="12.75" hidden="1" thickTop="1" x14ac:dyDescent="0.25">
      <c r="A295" s="146" t="s">
        <v>276</v>
      </c>
      <c r="B295" s="37" t="s">
        <v>277</v>
      </c>
      <c r="C295" s="58">
        <f t="shared" si="416"/>
        <v>0</v>
      </c>
      <c r="D295" s="231"/>
      <c r="E295" s="60"/>
      <c r="F295" s="147">
        <f t="shared" si="454"/>
        <v>0</v>
      </c>
      <c r="G295" s="231"/>
      <c r="H295" s="263"/>
      <c r="I295" s="114">
        <f t="shared" si="455"/>
        <v>0</v>
      </c>
      <c r="J295" s="263"/>
      <c r="K295" s="60"/>
      <c r="L295" s="136">
        <f t="shared" si="456"/>
        <v>0</v>
      </c>
      <c r="M295" s="325"/>
      <c r="N295" s="60"/>
      <c r="O295" s="114">
        <f t="shared" si="457"/>
        <v>0</v>
      </c>
      <c r="P295" s="111"/>
      <c r="R295" s="206"/>
      <c r="S295" s="206"/>
    </row>
    <row r="296" spans="1:19" ht="24.75" hidden="1" thickTop="1" x14ac:dyDescent="0.25">
      <c r="A296" s="156" t="s">
        <v>278</v>
      </c>
      <c r="B296" s="157" t="s">
        <v>279</v>
      </c>
      <c r="C296" s="127">
        <f t="shared" si="416"/>
        <v>0</v>
      </c>
      <c r="D296" s="236"/>
      <c r="E296" s="129"/>
      <c r="F296" s="142">
        <f t="shared" si="454"/>
        <v>0</v>
      </c>
      <c r="G296" s="236"/>
      <c r="H296" s="267"/>
      <c r="I296" s="310">
        <f t="shared" si="455"/>
        <v>0</v>
      </c>
      <c r="J296" s="267"/>
      <c r="K296" s="129"/>
      <c r="L296" s="141">
        <f t="shared" si="456"/>
        <v>0</v>
      </c>
      <c r="M296" s="328"/>
      <c r="N296" s="129"/>
      <c r="O296" s="310">
        <f t="shared" si="457"/>
        <v>0</v>
      </c>
      <c r="P296" s="158"/>
      <c r="R296" s="206"/>
      <c r="S296" s="206"/>
    </row>
    <row r="297" spans="1:19" s="21" customFormat="1" ht="13.5" hidden="1" thickTop="1" thickBot="1" x14ac:dyDescent="0.3">
      <c r="A297" s="182" t="s">
        <v>280</v>
      </c>
      <c r="B297" s="182" t="s">
        <v>281</v>
      </c>
      <c r="C297" s="183">
        <f t="shared" si="416"/>
        <v>0</v>
      </c>
      <c r="D297" s="244"/>
      <c r="E297" s="184"/>
      <c r="F297" s="179">
        <f t="shared" si="454"/>
        <v>0</v>
      </c>
      <c r="G297" s="244"/>
      <c r="H297" s="274"/>
      <c r="I297" s="297">
        <f t="shared" si="455"/>
        <v>0</v>
      </c>
      <c r="J297" s="274"/>
      <c r="K297" s="184"/>
      <c r="L297" s="177">
        <f t="shared" si="456"/>
        <v>0</v>
      </c>
      <c r="M297" s="332"/>
      <c r="N297" s="184"/>
      <c r="O297" s="297">
        <f t="shared" si="457"/>
        <v>0</v>
      </c>
      <c r="P297" s="185"/>
      <c r="R297" s="206"/>
      <c r="S297" s="206"/>
    </row>
    <row r="298" spans="1:19" s="21" customFormat="1" ht="48.75" hidden="1" thickTop="1" x14ac:dyDescent="0.25">
      <c r="A298" s="180" t="s">
        <v>282</v>
      </c>
      <c r="B298" s="162" t="s">
        <v>283</v>
      </c>
      <c r="C298" s="163">
        <f t="shared" si="416"/>
        <v>0</v>
      </c>
      <c r="D298" s="235"/>
      <c r="E298" s="122"/>
      <c r="F298" s="285">
        <f t="shared" si="454"/>
        <v>0</v>
      </c>
      <c r="G298" s="235"/>
      <c r="H298" s="266"/>
      <c r="I298" s="117">
        <f t="shared" si="455"/>
        <v>0</v>
      </c>
      <c r="J298" s="266"/>
      <c r="K298" s="122"/>
      <c r="L298" s="126">
        <f t="shared" si="456"/>
        <v>0</v>
      </c>
      <c r="M298" s="327"/>
      <c r="N298" s="122"/>
      <c r="O298" s="117">
        <f t="shared" si="457"/>
        <v>0</v>
      </c>
      <c r="P298" s="123"/>
      <c r="R298" s="206"/>
      <c r="S298" s="206"/>
    </row>
    <row r="299" spans="1:19" ht="12.75" thickTop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1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1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1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</sheetData>
  <sheetProtection algorithmName="SHA-512" hashValue="YxngckO3w2sAH07cQyydvCfWjhFGoj07hU3id866IqNqfrT/G3u7Kh9VVoJc++KXRSYAPN+XFWrEPB2Y+WCvBw==" saltValue="yVOgSSrj9HFm622hBDqNpw==" spinCount="100000" sheet="1" objects="1" scenarios="1" formatCells="0" formatColumns="0" formatRows="0"/>
  <autoFilter ref="A18:P298">
    <filterColumn colId="2">
      <filters blank="1">
        <filter val="1 032"/>
        <filter val="1 450"/>
        <filter val="1 800"/>
        <filter val="115"/>
        <filter val="15 931"/>
        <filter val="20"/>
        <filter val="200"/>
        <filter val="25 114"/>
        <filter val="265"/>
        <filter val="27 796"/>
        <filter val="28 364"/>
        <filter val="280"/>
        <filter val="3 250"/>
        <filter val="320"/>
        <filter val="392"/>
        <filter val="446"/>
        <filter val="550"/>
        <filter val="552"/>
        <filter val="568"/>
        <filter val="6 276"/>
        <filter val="65"/>
        <filter val="7 446"/>
        <filter val="7 531"/>
        <filter val="7 796"/>
        <filter val="712"/>
        <filter val="8 135"/>
        <filter val="8 737"/>
        <filter val="9 183"/>
        <filter val="900"/>
      </filters>
    </filterColumn>
  </autoFilter>
  <mergeCells count="32">
    <mergeCell ref="K16:K17"/>
    <mergeCell ref="N16:N17"/>
    <mergeCell ref="O16:O17"/>
    <mergeCell ref="A288:B288"/>
    <mergeCell ref="C16:C17"/>
    <mergeCell ref="D16:D17"/>
    <mergeCell ref="G16:G17"/>
    <mergeCell ref="J16:J17"/>
    <mergeCell ref="M16:M17"/>
    <mergeCell ref="A287:B287"/>
    <mergeCell ref="A15:A17"/>
    <mergeCell ref="B15:B17"/>
    <mergeCell ref="E16:E17"/>
    <mergeCell ref="F16:F17"/>
    <mergeCell ref="I16:I17"/>
    <mergeCell ref="H16:H17"/>
    <mergeCell ref="P16:P17"/>
    <mergeCell ref="C15:P15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3:P13"/>
    <mergeCell ref="C14:P14"/>
    <mergeCell ref="L16:L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46.pielikums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6"/>
  <sheetViews>
    <sheetView view="pageLayout" zoomScaleNormal="100" workbookViewId="0">
      <selection activeCell="T6" sqref="T6"/>
    </sheetView>
  </sheetViews>
  <sheetFormatPr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164"/>
      <c r="O1" s="369" t="s">
        <v>543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443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 t="s">
        <v>444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445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544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15" customHeight="1" x14ac:dyDescent="0.25">
      <c r="A7" s="2" t="s">
        <v>4</v>
      </c>
      <c r="B7" s="3"/>
      <c r="C7" s="956" t="s">
        <v>545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25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 t="s">
        <v>448</v>
      </c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/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/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98" t="s">
        <v>13</v>
      </c>
      <c r="D16" s="972" t="s">
        <v>311</v>
      </c>
      <c r="E16" s="1000" t="s">
        <v>312</v>
      </c>
      <c r="F16" s="970" t="s">
        <v>14</v>
      </c>
      <c r="G16" s="978" t="s">
        <v>313</v>
      </c>
      <c r="H16" s="1008" t="s">
        <v>319</v>
      </c>
      <c r="I16" s="1005" t="s">
        <v>308</v>
      </c>
      <c r="J16" s="994" t="s">
        <v>314</v>
      </c>
      <c r="K16" s="1006" t="s">
        <v>317</v>
      </c>
      <c r="L16" s="1009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16" s="11" customFormat="1" ht="71.25" customHeight="1" thickBot="1" x14ac:dyDescent="0.3">
      <c r="A17" s="964"/>
      <c r="B17" s="966"/>
      <c r="C17" s="999"/>
      <c r="D17" s="973"/>
      <c r="E17" s="1001"/>
      <c r="F17" s="971"/>
      <c r="G17" s="978"/>
      <c r="H17" s="1008"/>
      <c r="I17" s="1005"/>
      <c r="J17" s="995"/>
      <c r="K17" s="1007"/>
      <c r="L17" s="1010"/>
      <c r="M17" s="987"/>
      <c r="N17" s="975"/>
      <c r="O17" s="981"/>
      <c r="P17" s="983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210">
        <v>4</v>
      </c>
      <c r="E18" s="477">
        <v>5</v>
      </c>
      <c r="F18" s="12">
        <v>6</v>
      </c>
      <c r="G18" s="210">
        <v>7</v>
      </c>
      <c r="H18" s="196">
        <v>8</v>
      </c>
      <c r="I18" s="12">
        <v>9</v>
      </c>
      <c r="J18" s="245">
        <v>10</v>
      </c>
      <c r="K18" s="477">
        <v>11</v>
      </c>
      <c r="L18" s="12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21" customFormat="1" x14ac:dyDescent="0.25">
      <c r="A19" s="16"/>
      <c r="B19" s="17" t="s">
        <v>18</v>
      </c>
      <c r="C19" s="18"/>
      <c r="D19" s="211"/>
      <c r="E19" s="478"/>
      <c r="F19" s="97"/>
      <c r="G19" s="211"/>
      <c r="H19" s="553"/>
      <c r="I19" s="97"/>
      <c r="J19" s="246"/>
      <c r="K19" s="478"/>
      <c r="L19" s="97"/>
      <c r="M19" s="314"/>
      <c r="N19" s="19"/>
      <c r="O19" s="355"/>
      <c r="P19" s="20"/>
    </row>
    <row r="20" spans="1:16" s="21" customFormat="1" ht="12.75" thickBot="1" x14ac:dyDescent="0.3">
      <c r="A20" s="22"/>
      <c r="B20" s="23" t="s">
        <v>19</v>
      </c>
      <c r="C20" s="24">
        <f>F20+I20+L20+O20</f>
        <v>6932</v>
      </c>
      <c r="D20" s="212">
        <f>SUM(D21,D24,D25,D41,D43)</f>
        <v>5846</v>
      </c>
      <c r="E20" s="479">
        <f t="shared" ref="E20:F20" si="0">SUM(E21,E24,E25,E41,E43)</f>
        <v>1086</v>
      </c>
      <c r="F20" s="480">
        <f t="shared" si="0"/>
        <v>6932</v>
      </c>
      <c r="G20" s="212">
        <f>SUM(G21,G24,G43)</f>
        <v>0</v>
      </c>
      <c r="H20" s="197">
        <f t="shared" ref="H20:I20" si="1">SUM(H21,H24,H43)</f>
        <v>0</v>
      </c>
      <c r="I20" s="480">
        <f t="shared" si="1"/>
        <v>0</v>
      </c>
      <c r="J20" s="247">
        <f>SUM(J21,J26,J43)</f>
        <v>0</v>
      </c>
      <c r="K20" s="479">
        <f t="shared" ref="K20:L20" si="2">SUM(K21,K26,K43)</f>
        <v>0</v>
      </c>
      <c r="L20" s="480">
        <f t="shared" si="2"/>
        <v>0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</row>
    <row r="21" spans="1:16" ht="12.75" hidden="1" thickTop="1" x14ac:dyDescent="0.25">
      <c r="A21" s="27"/>
      <c r="B21" s="28" t="s">
        <v>20</v>
      </c>
      <c r="C21" s="29">
        <f t="shared" ref="C21:C84" si="4">F21+I21+L21+O21</f>
        <v>0</v>
      </c>
      <c r="D21" s="213">
        <f>SUM(D22:D23)</f>
        <v>0</v>
      </c>
      <c r="E21" s="30">
        <f t="shared" ref="E21" si="5">SUM(E22:E23)</f>
        <v>0</v>
      </c>
      <c r="F21" s="275">
        <f>SUM(F22:F23)</f>
        <v>0</v>
      </c>
      <c r="G21" s="213">
        <f>SUM(G22:G23)</f>
        <v>0</v>
      </c>
      <c r="H21" s="248">
        <f t="shared" ref="H21:I21" si="6">SUM(H22:H23)</f>
        <v>0</v>
      </c>
      <c r="I21" s="31">
        <f t="shared" si="6"/>
        <v>0</v>
      </c>
      <c r="J21" s="248">
        <f>SUM(J22:J23)</f>
        <v>0</v>
      </c>
      <c r="K21" s="30">
        <f t="shared" ref="K21:L21" si="7">SUM(K22:K23)</f>
        <v>0</v>
      </c>
      <c r="L21" s="198">
        <f t="shared" si="7"/>
        <v>0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</row>
    <row r="22" spans="1:16" ht="12.75" hidden="1" thickTop="1" x14ac:dyDescent="0.25">
      <c r="A22" s="32"/>
      <c r="B22" s="33" t="s">
        <v>21</v>
      </c>
      <c r="C22" s="34">
        <f t="shared" si="4"/>
        <v>0</v>
      </c>
      <c r="D22" s="214"/>
      <c r="E22" s="35"/>
      <c r="F22" s="354">
        <f>D22+E22</f>
        <v>0</v>
      </c>
      <c r="G22" s="214"/>
      <c r="H22" s="249"/>
      <c r="I22" s="356">
        <f>G22+H22</f>
        <v>0</v>
      </c>
      <c r="J22" s="249"/>
      <c r="K22" s="35"/>
      <c r="L22" s="199">
        <f>J22+K22</f>
        <v>0</v>
      </c>
      <c r="M22" s="315"/>
      <c r="N22" s="35"/>
      <c r="O22" s="356">
        <f>M22+N22</f>
        <v>0</v>
      </c>
      <c r="P22" s="36"/>
    </row>
    <row r="23" spans="1:16" ht="12.75" hidden="1" thickTop="1" x14ac:dyDescent="0.25">
      <c r="A23" s="37"/>
      <c r="B23" s="38" t="s">
        <v>22</v>
      </c>
      <c r="C23" s="39">
        <f t="shared" si="4"/>
        <v>0</v>
      </c>
      <c r="D23" s="215"/>
      <c r="E23" s="40"/>
      <c r="F23" s="147">
        <f>D23+E23</f>
        <v>0</v>
      </c>
      <c r="G23" s="215"/>
      <c r="H23" s="250"/>
      <c r="I23" s="308">
        <f>G23+H23</f>
        <v>0</v>
      </c>
      <c r="J23" s="250"/>
      <c r="K23" s="40"/>
      <c r="L23" s="200">
        <f>J23+K23</f>
        <v>0</v>
      </c>
      <c r="M23" s="367"/>
      <c r="N23" s="40"/>
      <c r="O23" s="308">
        <f>M23+N23</f>
        <v>0</v>
      </c>
      <c r="P23" s="169"/>
    </row>
    <row r="24" spans="1:16" s="21" customFormat="1" ht="25.5" thickTop="1" thickBot="1" x14ac:dyDescent="0.3">
      <c r="A24" s="41">
        <v>19300</v>
      </c>
      <c r="B24" s="41" t="s">
        <v>304</v>
      </c>
      <c r="C24" s="42">
        <f>F24+I24</f>
        <v>6932</v>
      </c>
      <c r="D24" s="216">
        <f>D51</f>
        <v>5846</v>
      </c>
      <c r="E24" s="487">
        <v>1086</v>
      </c>
      <c r="F24" s="488">
        <f>D24+E24</f>
        <v>6932</v>
      </c>
      <c r="G24" s="216"/>
      <c r="H24" s="554"/>
      <c r="I24" s="488">
        <f>G24+H24</f>
        <v>0</v>
      </c>
      <c r="J24" s="291" t="s">
        <v>23</v>
      </c>
      <c r="K24" s="555" t="s">
        <v>23</v>
      </c>
      <c r="L24" s="562" t="s">
        <v>23</v>
      </c>
      <c r="M24" s="316" t="s">
        <v>23</v>
      </c>
      <c r="N24" s="43" t="s">
        <v>23</v>
      </c>
      <c r="O24" s="44" t="s">
        <v>23</v>
      </c>
      <c r="P24" s="442"/>
    </row>
    <row r="25" spans="1:16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7"/>
      <c r="F25" s="285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298" t="s">
        <v>23</v>
      </c>
      <c r="M25" s="317" t="s">
        <v>23</v>
      </c>
      <c r="N25" s="48" t="s">
        <v>23</v>
      </c>
      <c r="O25" s="49" t="s">
        <v>23</v>
      </c>
      <c r="P25" s="336"/>
    </row>
    <row r="26" spans="1:16" s="21" customFormat="1" ht="36.75" hidden="1" thickTop="1" x14ac:dyDescent="0.25">
      <c r="A26" s="45">
        <v>21300</v>
      </c>
      <c r="B26" s="45" t="s">
        <v>305</v>
      </c>
      <c r="C26" s="46">
        <f>L26</f>
        <v>0</v>
      </c>
      <c r="D26" s="218" t="s">
        <v>23</v>
      </c>
      <c r="E26" s="48" t="s">
        <v>23</v>
      </c>
      <c r="F26" s="276" t="s">
        <v>23</v>
      </c>
      <c r="G26" s="218" t="s">
        <v>23</v>
      </c>
      <c r="H26" s="252" t="s">
        <v>23</v>
      </c>
      <c r="I26" s="49" t="s">
        <v>23</v>
      </c>
      <c r="J26" s="106">
        <f>SUM(J27,J31,J33,J36)</f>
        <v>0</v>
      </c>
      <c r="K26" s="50">
        <f t="shared" ref="K26:L26" si="9">SUM(K27,K31,K33,K36)</f>
        <v>0</v>
      </c>
      <c r="L26" s="126">
        <f t="shared" si="9"/>
        <v>0</v>
      </c>
      <c r="M26" s="317" t="s">
        <v>23</v>
      </c>
      <c r="N26" s="48" t="s">
        <v>23</v>
      </c>
      <c r="O26" s="49" t="s">
        <v>23</v>
      </c>
      <c r="P26" s="336"/>
    </row>
    <row r="27" spans="1:16" s="21" customFormat="1" ht="24.75" hidden="1" thickTop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8" t="s">
        <v>23</v>
      </c>
      <c r="F27" s="276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26">
        <f t="shared" si="11"/>
        <v>0</v>
      </c>
      <c r="M27" s="317" t="s">
        <v>23</v>
      </c>
      <c r="N27" s="48" t="s">
        <v>23</v>
      </c>
      <c r="O27" s="49" t="s">
        <v>23</v>
      </c>
      <c r="P27" s="336"/>
    </row>
    <row r="28" spans="1:16" ht="12.75" hidden="1" thickTop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54" t="s">
        <v>23</v>
      </c>
      <c r="F28" s="277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199">
        <f>J28+K28</f>
        <v>0</v>
      </c>
      <c r="M28" s="318" t="s">
        <v>23</v>
      </c>
      <c r="N28" s="54" t="s">
        <v>23</v>
      </c>
      <c r="O28" s="56" t="s">
        <v>23</v>
      </c>
      <c r="P28" s="337"/>
    </row>
    <row r="29" spans="1:16" ht="12.75" hidden="1" thickTop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59" t="s">
        <v>23</v>
      </c>
      <c r="F29" s="278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200">
        <f>J29+K29</f>
        <v>0</v>
      </c>
      <c r="M29" s="319" t="s">
        <v>23</v>
      </c>
      <c r="N29" s="59" t="s">
        <v>23</v>
      </c>
      <c r="O29" s="61" t="s">
        <v>23</v>
      </c>
      <c r="P29" s="338"/>
    </row>
    <row r="30" spans="1:16" ht="24.75" hidden="1" thickTop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59" t="s">
        <v>23</v>
      </c>
      <c r="F30" s="278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200">
        <f>J30+K30</f>
        <v>0</v>
      </c>
      <c r="M30" s="319" t="s">
        <v>23</v>
      </c>
      <c r="N30" s="59" t="s">
        <v>23</v>
      </c>
      <c r="O30" s="61" t="s">
        <v>23</v>
      </c>
      <c r="P30" s="338"/>
    </row>
    <row r="31" spans="1:16" s="21" customFormat="1" ht="36.75" hidden="1" thickTop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8" t="s">
        <v>23</v>
      </c>
      <c r="F31" s="276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26">
        <f t="shared" si="12"/>
        <v>0</v>
      </c>
      <c r="M31" s="317" t="s">
        <v>23</v>
      </c>
      <c r="N31" s="48" t="s">
        <v>23</v>
      </c>
      <c r="O31" s="49" t="s">
        <v>23</v>
      </c>
      <c r="P31" s="336"/>
    </row>
    <row r="32" spans="1:16" ht="36.75" hidden="1" thickTop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65" t="s">
        <v>23</v>
      </c>
      <c r="F32" s="71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9">
        <f>J32+K32</f>
        <v>0</v>
      </c>
      <c r="M32" s="320" t="s">
        <v>23</v>
      </c>
      <c r="N32" s="65" t="s">
        <v>23</v>
      </c>
      <c r="O32" s="67" t="s">
        <v>23</v>
      </c>
      <c r="P32" s="339"/>
    </row>
    <row r="33" spans="1:16" s="21" customFormat="1" ht="12.75" hidden="1" thickTop="1" x14ac:dyDescent="0.25">
      <c r="A33" s="51">
        <v>21380</v>
      </c>
      <c r="B33" s="45" t="s">
        <v>31</v>
      </c>
      <c r="C33" s="46">
        <f t="shared" si="10"/>
        <v>0</v>
      </c>
      <c r="D33" s="218" t="s">
        <v>23</v>
      </c>
      <c r="E33" s="48" t="s">
        <v>23</v>
      </c>
      <c r="F33" s="276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0</v>
      </c>
      <c r="K33" s="50">
        <f t="shared" ref="K33:L33" si="13">SUM(K34:K35)</f>
        <v>0</v>
      </c>
      <c r="L33" s="126">
        <f t="shared" si="13"/>
        <v>0</v>
      </c>
      <c r="M33" s="317" t="s">
        <v>23</v>
      </c>
      <c r="N33" s="48" t="s">
        <v>23</v>
      </c>
      <c r="O33" s="49" t="s">
        <v>23</v>
      </c>
      <c r="P33" s="336"/>
    </row>
    <row r="34" spans="1:16" ht="12.75" hidden="1" thickTop="1" x14ac:dyDescent="0.25">
      <c r="A34" s="33">
        <v>21381</v>
      </c>
      <c r="B34" s="52" t="s">
        <v>306</v>
      </c>
      <c r="C34" s="53">
        <f t="shared" si="10"/>
        <v>0</v>
      </c>
      <c r="D34" s="219" t="s">
        <v>23</v>
      </c>
      <c r="E34" s="54" t="s">
        <v>23</v>
      </c>
      <c r="F34" s="277" t="s">
        <v>23</v>
      </c>
      <c r="G34" s="219" t="s">
        <v>23</v>
      </c>
      <c r="H34" s="253" t="s">
        <v>23</v>
      </c>
      <c r="I34" s="56" t="s">
        <v>23</v>
      </c>
      <c r="J34" s="262"/>
      <c r="K34" s="55"/>
      <c r="L34" s="199">
        <f>J34+K34</f>
        <v>0</v>
      </c>
      <c r="M34" s="318" t="s">
        <v>23</v>
      </c>
      <c r="N34" s="54" t="s">
        <v>23</v>
      </c>
      <c r="O34" s="56" t="s">
        <v>23</v>
      </c>
      <c r="P34" s="337"/>
    </row>
    <row r="35" spans="1:16" ht="24.75" hidden="1" thickTop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59" t="s">
        <v>23</v>
      </c>
      <c r="F35" s="278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200">
        <f>J35+K35</f>
        <v>0</v>
      </c>
      <c r="M35" s="319" t="s">
        <v>23</v>
      </c>
      <c r="N35" s="59" t="s">
        <v>23</v>
      </c>
      <c r="O35" s="61" t="s">
        <v>23</v>
      </c>
      <c r="P35" s="338"/>
    </row>
    <row r="36" spans="1:16" s="21" customFormat="1" ht="25.5" hidden="1" customHeight="1" x14ac:dyDescent="0.25">
      <c r="A36" s="51">
        <v>21390</v>
      </c>
      <c r="B36" s="45" t="s">
        <v>307</v>
      </c>
      <c r="C36" s="46">
        <f t="shared" si="10"/>
        <v>0</v>
      </c>
      <c r="D36" s="218" t="s">
        <v>23</v>
      </c>
      <c r="E36" s="48" t="s">
        <v>23</v>
      </c>
      <c r="F36" s="276" t="s">
        <v>23</v>
      </c>
      <c r="G36" s="218" t="s">
        <v>23</v>
      </c>
      <c r="H36" s="252" t="s">
        <v>23</v>
      </c>
      <c r="I36" s="49" t="s">
        <v>23</v>
      </c>
      <c r="J36" s="106">
        <f>SUM(J37:J40)</f>
        <v>0</v>
      </c>
      <c r="K36" s="50">
        <f t="shared" ref="K36:L36" si="14">SUM(K37:K40)</f>
        <v>0</v>
      </c>
      <c r="L36" s="126">
        <f t="shared" si="14"/>
        <v>0</v>
      </c>
      <c r="M36" s="317" t="s">
        <v>23</v>
      </c>
      <c r="N36" s="48" t="s">
        <v>23</v>
      </c>
      <c r="O36" s="49" t="s">
        <v>23</v>
      </c>
      <c r="P36" s="336"/>
    </row>
    <row r="37" spans="1:16" ht="24.75" hidden="1" thickTop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54" t="s">
        <v>23</v>
      </c>
      <c r="F37" s="277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199">
        <f>J37+K37</f>
        <v>0</v>
      </c>
      <c r="M37" s="318" t="s">
        <v>23</v>
      </c>
      <c r="N37" s="54" t="s">
        <v>23</v>
      </c>
      <c r="O37" s="56" t="s">
        <v>23</v>
      </c>
      <c r="P37" s="337"/>
    </row>
    <row r="38" spans="1:16" ht="12.75" hidden="1" thickTop="1" x14ac:dyDescent="0.25">
      <c r="A38" s="38">
        <v>21393</v>
      </c>
      <c r="B38" s="57" t="s">
        <v>34</v>
      </c>
      <c r="C38" s="58">
        <f t="shared" si="10"/>
        <v>0</v>
      </c>
      <c r="D38" s="220" t="s">
        <v>23</v>
      </c>
      <c r="E38" s="59" t="s">
        <v>23</v>
      </c>
      <c r="F38" s="278" t="s">
        <v>23</v>
      </c>
      <c r="G38" s="220" t="s">
        <v>23</v>
      </c>
      <c r="H38" s="254" t="s">
        <v>23</v>
      </c>
      <c r="I38" s="61" t="s">
        <v>23</v>
      </c>
      <c r="J38" s="263"/>
      <c r="K38" s="60"/>
      <c r="L38" s="200">
        <f>J38+K38</f>
        <v>0</v>
      </c>
      <c r="M38" s="319" t="s">
        <v>23</v>
      </c>
      <c r="N38" s="59" t="s">
        <v>23</v>
      </c>
      <c r="O38" s="61" t="s">
        <v>23</v>
      </c>
      <c r="P38" s="338"/>
    </row>
    <row r="39" spans="1:16" ht="12.75" hidden="1" thickTop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59" t="s">
        <v>23</v>
      </c>
      <c r="F39" s="278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200">
        <f>J39+K39</f>
        <v>0</v>
      </c>
      <c r="M39" s="319" t="s">
        <v>23</v>
      </c>
      <c r="N39" s="59" t="s">
        <v>23</v>
      </c>
      <c r="O39" s="61" t="s">
        <v>23</v>
      </c>
      <c r="P39" s="338"/>
    </row>
    <row r="40" spans="1:16" ht="24.75" hidden="1" thickTop="1" x14ac:dyDescent="0.25">
      <c r="A40" s="190">
        <v>21399</v>
      </c>
      <c r="B40" s="165" t="s">
        <v>36</v>
      </c>
      <c r="C40" s="166">
        <f t="shared" si="10"/>
        <v>0</v>
      </c>
      <c r="D40" s="222" t="s">
        <v>23</v>
      </c>
      <c r="E40" s="76" t="s">
        <v>23</v>
      </c>
      <c r="F40" s="279" t="s">
        <v>23</v>
      </c>
      <c r="G40" s="222" t="s">
        <v>23</v>
      </c>
      <c r="H40" s="256" t="s">
        <v>23</v>
      </c>
      <c r="I40" s="192" t="s">
        <v>23</v>
      </c>
      <c r="J40" s="292"/>
      <c r="K40" s="191"/>
      <c r="L40" s="360">
        <f>J40+K40</f>
        <v>0</v>
      </c>
      <c r="M40" s="321" t="s">
        <v>23</v>
      </c>
      <c r="N40" s="76" t="s">
        <v>23</v>
      </c>
      <c r="O40" s="192" t="s">
        <v>23</v>
      </c>
      <c r="P40" s="340"/>
    </row>
    <row r="41" spans="1:16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170">
        <f t="shared" ref="E41:F41" si="15">SUM(E42)</f>
        <v>0</v>
      </c>
      <c r="F41" s="280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299" t="s">
        <v>23</v>
      </c>
      <c r="M41" s="322" t="s">
        <v>23</v>
      </c>
      <c r="N41" s="80" t="s">
        <v>23</v>
      </c>
      <c r="O41" s="189" t="s">
        <v>23</v>
      </c>
      <c r="P41" s="341"/>
    </row>
    <row r="42" spans="1:16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195"/>
      <c r="F42" s="290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300" t="s">
        <v>23</v>
      </c>
      <c r="M42" s="321" t="s">
        <v>23</v>
      </c>
      <c r="N42" s="76" t="s">
        <v>23</v>
      </c>
      <c r="O42" s="192" t="s">
        <v>23</v>
      </c>
      <c r="P42" s="340"/>
    </row>
    <row r="43" spans="1:16" s="21" customFormat="1" ht="24.75" hidden="1" thickTop="1" x14ac:dyDescent="0.25">
      <c r="A43" s="51">
        <v>21490</v>
      </c>
      <c r="B43" s="45" t="s">
        <v>38</v>
      </c>
      <c r="C43" s="68">
        <f>F43+I43+L43</f>
        <v>0</v>
      </c>
      <c r="D43" s="74">
        <f>D44</f>
        <v>0</v>
      </c>
      <c r="E43" s="75">
        <f t="shared" ref="E43:L43" si="16">E44</f>
        <v>0</v>
      </c>
      <c r="F43" s="281">
        <f t="shared" si="16"/>
        <v>0</v>
      </c>
      <c r="G43" s="74">
        <f t="shared" si="16"/>
        <v>0</v>
      </c>
      <c r="H43" s="204">
        <f t="shared" si="16"/>
        <v>0</v>
      </c>
      <c r="I43" s="293">
        <f t="shared" si="16"/>
        <v>0</v>
      </c>
      <c r="J43" s="204">
        <f t="shared" si="16"/>
        <v>0</v>
      </c>
      <c r="K43" s="75">
        <f t="shared" si="16"/>
        <v>0</v>
      </c>
      <c r="L43" s="203">
        <f t="shared" si="16"/>
        <v>0</v>
      </c>
      <c r="M43" s="317" t="s">
        <v>23</v>
      </c>
      <c r="N43" s="48" t="s">
        <v>23</v>
      </c>
      <c r="O43" s="49" t="s">
        <v>23</v>
      </c>
      <c r="P43" s="336"/>
    </row>
    <row r="44" spans="1:16" s="21" customFormat="1" ht="24.75" hidden="1" thickTop="1" x14ac:dyDescent="0.25">
      <c r="A44" s="38">
        <v>21499</v>
      </c>
      <c r="B44" s="57" t="s">
        <v>39</v>
      </c>
      <c r="C44" s="208">
        <f>F44+I44+L44</f>
        <v>0</v>
      </c>
      <c r="D44" s="301"/>
      <c r="E44" s="70"/>
      <c r="F44" s="145">
        <f>D44+E44</f>
        <v>0</v>
      </c>
      <c r="G44" s="301"/>
      <c r="H44" s="302"/>
      <c r="I44" s="358">
        <f>G44+H44</f>
        <v>0</v>
      </c>
      <c r="J44" s="302"/>
      <c r="K44" s="70"/>
      <c r="L44" s="359">
        <f>J44+K44</f>
        <v>0</v>
      </c>
      <c r="M44" s="320" t="s">
        <v>23</v>
      </c>
      <c r="N44" s="65" t="s">
        <v>23</v>
      </c>
      <c r="O44" s="67" t="s">
        <v>23</v>
      </c>
      <c r="P44" s="339"/>
    </row>
    <row r="45" spans="1:16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8" t="s">
        <v>23</v>
      </c>
      <c r="F45" s="276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298" t="s">
        <v>23</v>
      </c>
      <c r="M45" s="68">
        <f>SUM(M46:M47)</f>
        <v>0</v>
      </c>
      <c r="N45" s="75">
        <f t="shared" ref="N45:O45" si="17">SUM(N46:N47)</f>
        <v>0</v>
      </c>
      <c r="O45" s="293">
        <f t="shared" si="17"/>
        <v>0</v>
      </c>
      <c r="P45" s="342"/>
    </row>
    <row r="46" spans="1:16" ht="24.75" hidden="1" thickTop="1" x14ac:dyDescent="0.25">
      <c r="A46" s="77">
        <v>23410</v>
      </c>
      <c r="B46" s="78" t="s">
        <v>41</v>
      </c>
      <c r="C46" s="82">
        <f t="shared" ref="C46:C47" si="18">O46</f>
        <v>0</v>
      </c>
      <c r="D46" s="224" t="s">
        <v>23</v>
      </c>
      <c r="E46" s="80" t="s">
        <v>23</v>
      </c>
      <c r="F46" s="282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299" t="s">
        <v>23</v>
      </c>
      <c r="M46" s="323"/>
      <c r="N46" s="303"/>
      <c r="O46" s="171">
        <f>M46+N46</f>
        <v>0</v>
      </c>
      <c r="P46" s="81"/>
    </row>
    <row r="47" spans="1:16" ht="24.75" hidden="1" thickTop="1" x14ac:dyDescent="0.25">
      <c r="A47" s="77">
        <v>23510</v>
      </c>
      <c r="B47" s="78" t="s">
        <v>42</v>
      </c>
      <c r="C47" s="82">
        <f t="shared" si="18"/>
        <v>0</v>
      </c>
      <c r="D47" s="224" t="s">
        <v>23</v>
      </c>
      <c r="E47" s="80" t="s">
        <v>23</v>
      </c>
      <c r="F47" s="282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299" t="s">
        <v>23</v>
      </c>
      <c r="M47" s="323"/>
      <c r="N47" s="303"/>
      <c r="O47" s="171">
        <f>M47+N47</f>
        <v>0</v>
      </c>
      <c r="P47" s="81"/>
    </row>
    <row r="48" spans="1:16" ht="12.75" thickTop="1" x14ac:dyDescent="0.25">
      <c r="A48" s="83"/>
      <c r="B48" s="78"/>
      <c r="C48" s="84"/>
      <c r="D48" s="361"/>
      <c r="E48" s="512"/>
      <c r="F48" s="511"/>
      <c r="G48" s="361"/>
      <c r="H48" s="556"/>
      <c r="I48" s="563"/>
      <c r="J48" s="366"/>
      <c r="K48" s="558"/>
      <c r="L48" s="503"/>
      <c r="M48" s="323"/>
      <c r="N48" s="303"/>
      <c r="O48" s="171"/>
      <c r="P48" s="81"/>
    </row>
    <row r="49" spans="1:16" s="21" customFormat="1" x14ac:dyDescent="0.25">
      <c r="A49" s="85"/>
      <c r="B49" s="86" t="s">
        <v>43</v>
      </c>
      <c r="C49" s="87"/>
      <c r="D49" s="362"/>
      <c r="E49" s="513"/>
      <c r="F49" s="514"/>
      <c r="G49" s="362"/>
      <c r="H49" s="557"/>
      <c r="I49" s="514"/>
      <c r="J49" s="365"/>
      <c r="K49" s="513"/>
      <c r="L49" s="514"/>
      <c r="M49" s="368"/>
      <c r="N49" s="363"/>
      <c r="O49" s="172"/>
      <c r="P49" s="343"/>
    </row>
    <row r="50" spans="1:16" s="21" customFormat="1" ht="12.75" thickBot="1" x14ac:dyDescent="0.3">
      <c r="A50" s="88"/>
      <c r="B50" s="22" t="s">
        <v>44</v>
      </c>
      <c r="C50" s="89">
        <f t="shared" si="4"/>
        <v>6932</v>
      </c>
      <c r="D50" s="225">
        <f>SUM(D51,D283)</f>
        <v>5846</v>
      </c>
      <c r="E50" s="515">
        <f t="shared" ref="E50:F50" si="19">SUM(E51,E283)</f>
        <v>1086</v>
      </c>
      <c r="F50" s="516">
        <f t="shared" si="19"/>
        <v>6932</v>
      </c>
      <c r="G50" s="225">
        <f>SUM(G51,G283)</f>
        <v>0</v>
      </c>
      <c r="H50" s="181">
        <f t="shared" ref="H50:I50" si="20">SUM(H51,H283)</f>
        <v>0</v>
      </c>
      <c r="I50" s="516">
        <f t="shared" si="20"/>
        <v>0</v>
      </c>
      <c r="J50" s="258">
        <f>SUM(J51,J283)</f>
        <v>0</v>
      </c>
      <c r="K50" s="515">
        <f t="shared" ref="K50:L50" si="21">SUM(K51,K283)</f>
        <v>0</v>
      </c>
      <c r="L50" s="516">
        <f t="shared" si="21"/>
        <v>0</v>
      </c>
      <c r="M50" s="89">
        <f>SUM(M51,M283)</f>
        <v>0</v>
      </c>
      <c r="N50" s="90">
        <f t="shared" ref="N50:O50" si="22">SUM(N51,N283)</f>
        <v>0</v>
      </c>
      <c r="O50" s="91">
        <f t="shared" si="22"/>
        <v>0</v>
      </c>
      <c r="P50" s="344"/>
    </row>
    <row r="51" spans="1:16" s="21" customFormat="1" ht="36.75" thickTop="1" x14ac:dyDescent="0.25">
      <c r="A51" s="92"/>
      <c r="B51" s="93" t="s">
        <v>45</v>
      </c>
      <c r="C51" s="94">
        <f t="shared" si="4"/>
        <v>6932</v>
      </c>
      <c r="D51" s="226">
        <f>SUM(D52,D194)</f>
        <v>5846</v>
      </c>
      <c r="E51" s="517">
        <f t="shared" ref="E51:F51" si="23">SUM(E52,E194)</f>
        <v>1086</v>
      </c>
      <c r="F51" s="518">
        <f t="shared" si="23"/>
        <v>6932</v>
      </c>
      <c r="G51" s="226">
        <f>SUM(G52,G194)</f>
        <v>0</v>
      </c>
      <c r="H51" s="205">
        <f t="shared" ref="H51:I51" si="24">SUM(H52,H194)</f>
        <v>0</v>
      </c>
      <c r="I51" s="518">
        <f t="shared" si="24"/>
        <v>0</v>
      </c>
      <c r="J51" s="259">
        <f>SUM(J52,J194)</f>
        <v>0</v>
      </c>
      <c r="K51" s="517">
        <f t="shared" ref="K51:L51" si="25">SUM(K52,K194)</f>
        <v>0</v>
      </c>
      <c r="L51" s="518">
        <f t="shared" si="25"/>
        <v>0</v>
      </c>
      <c r="M51" s="94">
        <f>SUM(M52,M194)</f>
        <v>0</v>
      </c>
      <c r="N51" s="95">
        <f t="shared" ref="N51:O51" si="26">SUM(N52,N194)</f>
        <v>0</v>
      </c>
      <c r="O51" s="96">
        <f t="shared" si="26"/>
        <v>0</v>
      </c>
      <c r="P51" s="345"/>
    </row>
    <row r="52" spans="1:16" s="21" customFormat="1" ht="24" x14ac:dyDescent="0.25">
      <c r="A52" s="97"/>
      <c r="B52" s="16" t="s">
        <v>46</v>
      </c>
      <c r="C52" s="98">
        <f t="shared" si="4"/>
        <v>6932</v>
      </c>
      <c r="D52" s="227">
        <f>SUM(D53,D75,D173,D187)</f>
        <v>5846</v>
      </c>
      <c r="E52" s="519">
        <f t="shared" ref="E52:F52" si="27">SUM(E53,E75,E173,E187)</f>
        <v>1086</v>
      </c>
      <c r="F52" s="520">
        <f t="shared" si="27"/>
        <v>6932</v>
      </c>
      <c r="G52" s="227">
        <f>SUM(G53,G75,G173,G187)</f>
        <v>0</v>
      </c>
      <c r="H52" s="206">
        <f t="shared" ref="H52:I52" si="28">SUM(H53,H75,H173,H187)</f>
        <v>0</v>
      </c>
      <c r="I52" s="520">
        <f t="shared" si="28"/>
        <v>0</v>
      </c>
      <c r="J52" s="260">
        <f>SUM(J53,J75,J173,J187)</f>
        <v>0</v>
      </c>
      <c r="K52" s="519">
        <f t="shared" ref="K52:L52" si="29">SUM(K53,K75,K173,K187)</f>
        <v>0</v>
      </c>
      <c r="L52" s="520">
        <f t="shared" si="29"/>
        <v>0</v>
      </c>
      <c r="M52" s="98">
        <f>SUM(M53,M75,M173,M187)</f>
        <v>0</v>
      </c>
      <c r="N52" s="99">
        <f t="shared" ref="N52:O52" si="30">SUM(N53,N75,N173,N187)</f>
        <v>0</v>
      </c>
      <c r="O52" s="100">
        <f t="shared" si="30"/>
        <v>0</v>
      </c>
      <c r="P52" s="346"/>
    </row>
    <row r="53" spans="1:16" s="21" customFormat="1" hidden="1" x14ac:dyDescent="0.25">
      <c r="A53" s="101">
        <v>1000</v>
      </c>
      <c r="B53" s="101" t="s">
        <v>47</v>
      </c>
      <c r="C53" s="102">
        <f t="shared" si="4"/>
        <v>0</v>
      </c>
      <c r="D53" s="228">
        <f>SUM(D54,D67)</f>
        <v>0</v>
      </c>
      <c r="E53" s="103">
        <f t="shared" ref="E53:F53" si="31">SUM(E54,E67)</f>
        <v>0</v>
      </c>
      <c r="F53" s="284">
        <f t="shared" si="31"/>
        <v>0</v>
      </c>
      <c r="G53" s="228">
        <f>SUM(G54,G67)</f>
        <v>0</v>
      </c>
      <c r="H53" s="261">
        <f t="shared" ref="H53:I53" si="32">SUM(H54,H67)</f>
        <v>0</v>
      </c>
      <c r="I53" s="104">
        <f t="shared" si="32"/>
        <v>0</v>
      </c>
      <c r="J53" s="261">
        <f>SUM(J54,J67)</f>
        <v>0</v>
      </c>
      <c r="K53" s="103">
        <f t="shared" ref="K53:L53" si="33">SUM(K54,K67)</f>
        <v>0</v>
      </c>
      <c r="L53" s="138">
        <f t="shared" si="33"/>
        <v>0</v>
      </c>
      <c r="M53" s="102">
        <f>SUM(M54,M67)</f>
        <v>0</v>
      </c>
      <c r="N53" s="103">
        <f t="shared" ref="N53:O53" si="34">SUM(N54,N67)</f>
        <v>0</v>
      </c>
      <c r="O53" s="104">
        <f t="shared" si="34"/>
        <v>0</v>
      </c>
      <c r="P53" s="347"/>
    </row>
    <row r="54" spans="1:16" hidden="1" x14ac:dyDescent="0.25">
      <c r="A54" s="45">
        <v>1100</v>
      </c>
      <c r="B54" s="105" t="s">
        <v>48</v>
      </c>
      <c r="C54" s="46">
        <f t="shared" si="4"/>
        <v>0</v>
      </c>
      <c r="D54" s="229">
        <f>SUM(D55,D58,D66)</f>
        <v>0</v>
      </c>
      <c r="E54" s="50">
        <f t="shared" ref="E54:F54" si="35">SUM(E55,E58,E66)</f>
        <v>0</v>
      </c>
      <c r="F54" s="285">
        <f t="shared" si="35"/>
        <v>0</v>
      </c>
      <c r="G54" s="229">
        <f>SUM(G55,G58,G66)</f>
        <v>0</v>
      </c>
      <c r="H54" s="106">
        <f t="shared" ref="H54:I54" si="36">SUM(H55,H58,H66)</f>
        <v>0</v>
      </c>
      <c r="I54" s="117">
        <f t="shared" si="36"/>
        <v>0</v>
      </c>
      <c r="J54" s="106">
        <f>SUM(J55,J58,J66)</f>
        <v>0</v>
      </c>
      <c r="K54" s="50">
        <f t="shared" ref="K54:L54" si="37">SUM(K55,K58,K66)</f>
        <v>0</v>
      </c>
      <c r="L54" s="126">
        <f t="shared" si="37"/>
        <v>0</v>
      </c>
      <c r="M54" s="130">
        <f>SUM(M55,M58,M66)</f>
        <v>0</v>
      </c>
      <c r="N54" s="131">
        <f t="shared" ref="N54:O54" si="38">SUM(N55,N58,N66)</f>
        <v>0</v>
      </c>
      <c r="O54" s="294">
        <f t="shared" si="38"/>
        <v>0</v>
      </c>
      <c r="P54" s="348"/>
    </row>
    <row r="55" spans="1:16" hidden="1" x14ac:dyDescent="0.25">
      <c r="A55" s="107">
        <v>1110</v>
      </c>
      <c r="B55" s="78" t="s">
        <v>49</v>
      </c>
      <c r="C55" s="84">
        <f t="shared" si="4"/>
        <v>0</v>
      </c>
      <c r="D55" s="132">
        <f>SUM(D56:D57)</f>
        <v>0</v>
      </c>
      <c r="E55" s="108">
        <f t="shared" ref="E55:F55" si="39">SUM(E56:E57)</f>
        <v>0</v>
      </c>
      <c r="F55" s="286">
        <f t="shared" si="39"/>
        <v>0</v>
      </c>
      <c r="G55" s="132">
        <f>SUM(G56:G57)</f>
        <v>0</v>
      </c>
      <c r="H55" s="207">
        <f t="shared" ref="H55:I55" si="40">SUM(H56:H57)</f>
        <v>0</v>
      </c>
      <c r="I55" s="109">
        <f t="shared" si="40"/>
        <v>0</v>
      </c>
      <c r="J55" s="207">
        <f>SUM(J56:J57)</f>
        <v>0</v>
      </c>
      <c r="K55" s="108">
        <f t="shared" ref="K55:L55" si="41">SUM(K56:K57)</f>
        <v>0</v>
      </c>
      <c r="L55" s="137">
        <f t="shared" si="41"/>
        <v>0</v>
      </c>
      <c r="M55" s="84">
        <f>SUM(M56:M57)</f>
        <v>0</v>
      </c>
      <c r="N55" s="108">
        <f t="shared" ref="N55:O55" si="42">SUM(N56:N57)</f>
        <v>0</v>
      </c>
      <c r="O55" s="109">
        <f t="shared" si="42"/>
        <v>0</v>
      </c>
      <c r="P55" s="116"/>
    </row>
    <row r="56" spans="1:16" hidden="1" x14ac:dyDescent="0.25">
      <c r="A56" s="33">
        <v>1111</v>
      </c>
      <c r="B56" s="52" t="s">
        <v>50</v>
      </c>
      <c r="C56" s="53">
        <f t="shared" si="4"/>
        <v>0</v>
      </c>
      <c r="D56" s="230">
        <v>0</v>
      </c>
      <c r="E56" s="55"/>
      <c r="F56" s="287">
        <f t="shared" ref="F56:F57" si="43">D56+E56</f>
        <v>0</v>
      </c>
      <c r="G56" s="230"/>
      <c r="H56" s="262"/>
      <c r="I56" s="120">
        <f t="shared" ref="I56:I57" si="44">G56+H56</f>
        <v>0</v>
      </c>
      <c r="J56" s="262"/>
      <c r="K56" s="55"/>
      <c r="L56" s="140">
        <f t="shared" ref="L56:L57" si="45">J56+K56</f>
        <v>0</v>
      </c>
      <c r="M56" s="324"/>
      <c r="N56" s="55"/>
      <c r="O56" s="120">
        <f>M56+N56</f>
        <v>0</v>
      </c>
      <c r="P56" s="110"/>
    </row>
    <row r="57" spans="1:16" ht="24" hidden="1" customHeight="1" x14ac:dyDescent="0.25">
      <c r="A57" s="38">
        <v>1119</v>
      </c>
      <c r="B57" s="57" t="s">
        <v>51</v>
      </c>
      <c r="C57" s="58">
        <f t="shared" si="4"/>
        <v>0</v>
      </c>
      <c r="D57" s="231">
        <v>0</v>
      </c>
      <c r="E57" s="60"/>
      <c r="F57" s="147">
        <f t="shared" si="43"/>
        <v>0</v>
      </c>
      <c r="G57" s="231"/>
      <c r="H57" s="263"/>
      <c r="I57" s="114">
        <f t="shared" si="44"/>
        <v>0</v>
      </c>
      <c r="J57" s="263"/>
      <c r="K57" s="60"/>
      <c r="L57" s="136">
        <f t="shared" si="45"/>
        <v>0</v>
      </c>
      <c r="M57" s="325"/>
      <c r="N57" s="60"/>
      <c r="O57" s="114">
        <f>M57+N57</f>
        <v>0</v>
      </c>
      <c r="P57" s="111"/>
    </row>
    <row r="58" spans="1:16" hidden="1" x14ac:dyDescent="0.25">
      <c r="A58" s="112">
        <v>1140</v>
      </c>
      <c r="B58" s="57" t="s">
        <v>295</v>
      </c>
      <c r="C58" s="58">
        <f t="shared" si="4"/>
        <v>0</v>
      </c>
      <c r="D58" s="232">
        <f>SUM(D59:D65)</f>
        <v>0</v>
      </c>
      <c r="E58" s="113">
        <f t="shared" ref="E58:F58" si="46">SUM(E59:E65)</f>
        <v>0</v>
      </c>
      <c r="F58" s="147">
        <f t="shared" si="46"/>
        <v>0</v>
      </c>
      <c r="G58" s="232">
        <f>SUM(G59:G65)</f>
        <v>0</v>
      </c>
      <c r="H58" s="121">
        <f t="shared" ref="H58:I58" si="47">SUM(H59:H65)</f>
        <v>0</v>
      </c>
      <c r="I58" s="114">
        <f t="shared" si="47"/>
        <v>0</v>
      </c>
      <c r="J58" s="121">
        <f>SUM(J59:J65)</f>
        <v>0</v>
      </c>
      <c r="K58" s="113">
        <f t="shared" ref="K58:L58" si="48">SUM(K59:K65)</f>
        <v>0</v>
      </c>
      <c r="L58" s="136">
        <f t="shared" si="48"/>
        <v>0</v>
      </c>
      <c r="M58" s="58">
        <f>SUM(M59:M65)</f>
        <v>0</v>
      </c>
      <c r="N58" s="113">
        <f t="shared" ref="N58:O58" si="49">SUM(N59:N65)</f>
        <v>0</v>
      </c>
      <c r="O58" s="114">
        <f t="shared" si="49"/>
        <v>0</v>
      </c>
      <c r="P58" s="111"/>
    </row>
    <row r="59" spans="1:16" hidden="1" x14ac:dyDescent="0.25">
      <c r="A59" s="38">
        <v>1141</v>
      </c>
      <c r="B59" s="57" t="s">
        <v>52</v>
      </c>
      <c r="C59" s="58">
        <f t="shared" si="4"/>
        <v>0</v>
      </c>
      <c r="D59" s="231">
        <v>0</v>
      </c>
      <c r="E59" s="60"/>
      <c r="F59" s="147">
        <f t="shared" ref="F59:F66" si="50">D59+E59</f>
        <v>0</v>
      </c>
      <c r="G59" s="231"/>
      <c r="H59" s="263"/>
      <c r="I59" s="114">
        <f t="shared" ref="I59:I66" si="51">G59+H59</f>
        <v>0</v>
      </c>
      <c r="J59" s="263"/>
      <c r="K59" s="60"/>
      <c r="L59" s="136">
        <f t="shared" ref="L59:L66" si="52">J59+K59</f>
        <v>0</v>
      </c>
      <c r="M59" s="325"/>
      <c r="N59" s="60"/>
      <c r="O59" s="114">
        <f t="shared" ref="O59:O66" si="53">M59+N59</f>
        <v>0</v>
      </c>
      <c r="P59" s="111"/>
    </row>
    <row r="60" spans="1:16" ht="24.75" hidden="1" customHeight="1" x14ac:dyDescent="0.25">
      <c r="A60" s="38">
        <v>1142</v>
      </c>
      <c r="B60" s="57" t="s">
        <v>53</v>
      </c>
      <c r="C60" s="58">
        <f t="shared" si="4"/>
        <v>0</v>
      </c>
      <c r="D60" s="231">
        <v>0</v>
      </c>
      <c r="E60" s="60"/>
      <c r="F60" s="147">
        <f t="shared" si="50"/>
        <v>0</v>
      </c>
      <c r="G60" s="231"/>
      <c r="H60" s="263"/>
      <c r="I60" s="114">
        <f t="shared" si="51"/>
        <v>0</v>
      </c>
      <c r="J60" s="263"/>
      <c r="K60" s="60"/>
      <c r="L60" s="136">
        <f>J60+K60</f>
        <v>0</v>
      </c>
      <c r="M60" s="325"/>
      <c r="N60" s="60"/>
      <c r="O60" s="114">
        <f t="shared" si="53"/>
        <v>0</v>
      </c>
      <c r="P60" s="111"/>
    </row>
    <row r="61" spans="1:16" ht="24" hidden="1" x14ac:dyDescent="0.25">
      <c r="A61" s="38">
        <v>1145</v>
      </c>
      <c r="B61" s="57" t="s">
        <v>54</v>
      </c>
      <c r="C61" s="58">
        <f t="shared" si="4"/>
        <v>0</v>
      </c>
      <c r="D61" s="231">
        <v>0</v>
      </c>
      <c r="E61" s="60"/>
      <c r="F61" s="147">
        <f t="shared" si="50"/>
        <v>0</v>
      </c>
      <c r="G61" s="231"/>
      <c r="H61" s="263"/>
      <c r="I61" s="114">
        <f t="shared" si="51"/>
        <v>0</v>
      </c>
      <c r="J61" s="263"/>
      <c r="K61" s="60"/>
      <c r="L61" s="136">
        <f t="shared" si="52"/>
        <v>0</v>
      </c>
      <c r="M61" s="325"/>
      <c r="N61" s="60"/>
      <c r="O61" s="114">
        <f>M61+N61</f>
        <v>0</v>
      </c>
      <c r="P61" s="111"/>
    </row>
    <row r="62" spans="1:16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>
        <v>0</v>
      </c>
      <c r="E62" s="60"/>
      <c r="F62" s="147">
        <f t="shared" si="50"/>
        <v>0</v>
      </c>
      <c r="G62" s="231"/>
      <c r="H62" s="263"/>
      <c r="I62" s="114">
        <f t="shared" si="51"/>
        <v>0</v>
      </c>
      <c r="J62" s="263"/>
      <c r="K62" s="60"/>
      <c r="L62" s="136">
        <f t="shared" si="52"/>
        <v>0</v>
      </c>
      <c r="M62" s="325"/>
      <c r="N62" s="60"/>
      <c r="O62" s="114">
        <f t="shared" si="53"/>
        <v>0</v>
      </c>
      <c r="P62" s="111"/>
    </row>
    <row r="63" spans="1:16" hidden="1" x14ac:dyDescent="0.25">
      <c r="A63" s="38">
        <v>1147</v>
      </c>
      <c r="B63" s="57" t="s">
        <v>56</v>
      </c>
      <c r="C63" s="58">
        <f t="shared" si="4"/>
        <v>0</v>
      </c>
      <c r="D63" s="231">
        <v>0</v>
      </c>
      <c r="E63" s="60"/>
      <c r="F63" s="147">
        <f t="shared" si="50"/>
        <v>0</v>
      </c>
      <c r="G63" s="231"/>
      <c r="H63" s="263"/>
      <c r="I63" s="114">
        <f t="shared" si="51"/>
        <v>0</v>
      </c>
      <c r="J63" s="263"/>
      <c r="K63" s="60"/>
      <c r="L63" s="136">
        <f t="shared" si="52"/>
        <v>0</v>
      </c>
      <c r="M63" s="325"/>
      <c r="N63" s="60"/>
      <c r="O63" s="114">
        <f t="shared" si="53"/>
        <v>0</v>
      </c>
      <c r="P63" s="111"/>
    </row>
    <row r="64" spans="1:16" hidden="1" x14ac:dyDescent="0.25">
      <c r="A64" s="38">
        <v>1148</v>
      </c>
      <c r="B64" s="57" t="s">
        <v>57</v>
      </c>
      <c r="C64" s="58">
        <f t="shared" si="4"/>
        <v>0</v>
      </c>
      <c r="D64" s="231">
        <v>0</v>
      </c>
      <c r="E64" s="60"/>
      <c r="F64" s="147">
        <f t="shared" si="50"/>
        <v>0</v>
      </c>
      <c r="G64" s="231"/>
      <c r="H64" s="263"/>
      <c r="I64" s="114">
        <f t="shared" si="51"/>
        <v>0</v>
      </c>
      <c r="J64" s="263"/>
      <c r="K64" s="60"/>
      <c r="L64" s="136">
        <f t="shared" si="52"/>
        <v>0</v>
      </c>
      <c r="M64" s="325"/>
      <c r="N64" s="60"/>
      <c r="O64" s="114">
        <f t="shared" si="53"/>
        <v>0</v>
      </c>
      <c r="P64" s="111"/>
    </row>
    <row r="65" spans="1:16" ht="24" hidden="1" customHeight="1" x14ac:dyDescent="0.25">
      <c r="A65" s="38">
        <v>1149</v>
      </c>
      <c r="B65" s="57" t="s">
        <v>58</v>
      </c>
      <c r="C65" s="58">
        <f>F65+I65+L65+O65</f>
        <v>0</v>
      </c>
      <c r="D65" s="231">
        <v>0</v>
      </c>
      <c r="E65" s="60"/>
      <c r="F65" s="147">
        <f t="shared" si="50"/>
        <v>0</v>
      </c>
      <c r="G65" s="231"/>
      <c r="H65" s="263"/>
      <c r="I65" s="114">
        <f t="shared" si="51"/>
        <v>0</v>
      </c>
      <c r="J65" s="263"/>
      <c r="K65" s="60"/>
      <c r="L65" s="136">
        <f t="shared" si="52"/>
        <v>0</v>
      </c>
      <c r="M65" s="325"/>
      <c r="N65" s="60"/>
      <c r="O65" s="114">
        <f t="shared" si="53"/>
        <v>0</v>
      </c>
      <c r="P65" s="111"/>
    </row>
    <row r="66" spans="1:16" ht="36" hidden="1" x14ac:dyDescent="0.25">
      <c r="A66" s="107">
        <v>1150</v>
      </c>
      <c r="B66" s="78" t="s">
        <v>59</v>
      </c>
      <c r="C66" s="84">
        <f>F66+I66+L66+O66</f>
        <v>0</v>
      </c>
      <c r="D66" s="233">
        <v>0</v>
      </c>
      <c r="E66" s="115"/>
      <c r="F66" s="286">
        <f t="shared" si="50"/>
        <v>0</v>
      </c>
      <c r="G66" s="233"/>
      <c r="H66" s="264"/>
      <c r="I66" s="109">
        <f t="shared" si="51"/>
        <v>0</v>
      </c>
      <c r="J66" s="264"/>
      <c r="K66" s="115"/>
      <c r="L66" s="137">
        <f t="shared" si="52"/>
        <v>0</v>
      </c>
      <c r="M66" s="326"/>
      <c r="N66" s="115"/>
      <c r="O66" s="109">
        <f t="shared" si="53"/>
        <v>0</v>
      </c>
      <c r="P66" s="116"/>
    </row>
    <row r="67" spans="1:16" ht="24" hidden="1" x14ac:dyDescent="0.25">
      <c r="A67" s="45">
        <v>1200</v>
      </c>
      <c r="B67" s="105" t="s">
        <v>296</v>
      </c>
      <c r="C67" s="46">
        <f t="shared" si="4"/>
        <v>0</v>
      </c>
      <c r="D67" s="229">
        <f>SUM(D68:D69)</f>
        <v>0</v>
      </c>
      <c r="E67" s="50">
        <f t="shared" ref="E67:F67" si="54">SUM(E68:E69)</f>
        <v>0</v>
      </c>
      <c r="F67" s="285">
        <f t="shared" si="54"/>
        <v>0</v>
      </c>
      <c r="G67" s="229">
        <f>SUM(G68:G69)</f>
        <v>0</v>
      </c>
      <c r="H67" s="106">
        <f t="shared" ref="H67:I67" si="55">SUM(H68:H69)</f>
        <v>0</v>
      </c>
      <c r="I67" s="117">
        <f t="shared" si="55"/>
        <v>0</v>
      </c>
      <c r="J67" s="106">
        <f>SUM(J68:J69)</f>
        <v>0</v>
      </c>
      <c r="K67" s="50">
        <f t="shared" ref="K67:L67" si="56">SUM(K68:K69)</f>
        <v>0</v>
      </c>
      <c r="L67" s="126">
        <f t="shared" si="56"/>
        <v>0</v>
      </c>
      <c r="M67" s="46">
        <f>SUM(M68:M69)</f>
        <v>0</v>
      </c>
      <c r="N67" s="50">
        <f t="shared" ref="N67:O67" si="57">SUM(N68:N69)</f>
        <v>0</v>
      </c>
      <c r="O67" s="117">
        <f t="shared" si="57"/>
        <v>0</v>
      </c>
      <c r="P67" s="123"/>
    </row>
    <row r="68" spans="1:16" ht="24" hidden="1" x14ac:dyDescent="0.25">
      <c r="A68" s="548">
        <v>1210</v>
      </c>
      <c r="B68" s="52" t="s">
        <v>60</v>
      </c>
      <c r="C68" s="53">
        <f t="shared" si="4"/>
        <v>0</v>
      </c>
      <c r="D68" s="230">
        <v>0</v>
      </c>
      <c r="E68" s="55"/>
      <c r="F68" s="287">
        <f>D68+E68</f>
        <v>0</v>
      </c>
      <c r="G68" s="230"/>
      <c r="H68" s="262"/>
      <c r="I68" s="120">
        <f>G68+H68</f>
        <v>0</v>
      </c>
      <c r="J68" s="262"/>
      <c r="K68" s="55"/>
      <c r="L68" s="140">
        <f>J68+K68</f>
        <v>0</v>
      </c>
      <c r="M68" s="324"/>
      <c r="N68" s="55"/>
      <c r="O68" s="120">
        <f>M68+N68</f>
        <v>0</v>
      </c>
      <c r="P68" s="110"/>
    </row>
    <row r="69" spans="1:16" ht="24" hidden="1" x14ac:dyDescent="0.25">
      <c r="A69" s="112">
        <v>1220</v>
      </c>
      <c r="B69" s="57" t="s">
        <v>61</v>
      </c>
      <c r="C69" s="58">
        <f t="shared" si="4"/>
        <v>0</v>
      </c>
      <c r="D69" s="232">
        <f>SUM(D70:D74)</f>
        <v>0</v>
      </c>
      <c r="E69" s="113">
        <f t="shared" ref="E69:F69" si="58">SUM(E70:E74)</f>
        <v>0</v>
      </c>
      <c r="F69" s="147">
        <f t="shared" si="58"/>
        <v>0</v>
      </c>
      <c r="G69" s="232">
        <f>SUM(G70:G74)</f>
        <v>0</v>
      </c>
      <c r="H69" s="121">
        <f t="shared" ref="H69:I69" si="59">SUM(H70:H74)</f>
        <v>0</v>
      </c>
      <c r="I69" s="114">
        <f t="shared" si="59"/>
        <v>0</v>
      </c>
      <c r="J69" s="121">
        <f>SUM(J70:J74)</f>
        <v>0</v>
      </c>
      <c r="K69" s="113">
        <f t="shared" ref="K69:L69" si="60">SUM(K70:K74)</f>
        <v>0</v>
      </c>
      <c r="L69" s="136">
        <f t="shared" si="60"/>
        <v>0</v>
      </c>
      <c r="M69" s="58">
        <f>SUM(M70:M74)</f>
        <v>0</v>
      </c>
      <c r="N69" s="113">
        <f t="shared" ref="N69:O69" si="61">SUM(N70:N74)</f>
        <v>0</v>
      </c>
      <c r="O69" s="114">
        <f t="shared" si="61"/>
        <v>0</v>
      </c>
      <c r="P69" s="111"/>
    </row>
    <row r="70" spans="1:16" ht="48" hidden="1" x14ac:dyDescent="0.25">
      <c r="A70" s="38">
        <v>1221</v>
      </c>
      <c r="B70" s="57" t="s">
        <v>297</v>
      </c>
      <c r="C70" s="58">
        <f t="shared" si="4"/>
        <v>0</v>
      </c>
      <c r="D70" s="231">
        <v>0</v>
      </c>
      <c r="E70" s="60"/>
      <c r="F70" s="147">
        <f t="shared" ref="F70:F74" si="62">D70+E70</f>
        <v>0</v>
      </c>
      <c r="G70" s="231"/>
      <c r="H70" s="263"/>
      <c r="I70" s="114">
        <f t="shared" ref="I70:I74" si="63">G70+H70</f>
        <v>0</v>
      </c>
      <c r="J70" s="263"/>
      <c r="K70" s="60"/>
      <c r="L70" s="136">
        <f t="shared" ref="L70:L74" si="64">J70+K70</f>
        <v>0</v>
      </c>
      <c r="M70" s="325"/>
      <c r="N70" s="60"/>
      <c r="O70" s="114">
        <f t="shared" ref="O70:O74" si="65">M70+N70</f>
        <v>0</v>
      </c>
      <c r="P70" s="111"/>
    </row>
    <row r="71" spans="1:16" hidden="1" x14ac:dyDescent="0.25">
      <c r="A71" s="38">
        <v>1223</v>
      </c>
      <c r="B71" s="57" t="s">
        <v>62</v>
      </c>
      <c r="C71" s="58">
        <f t="shared" si="4"/>
        <v>0</v>
      </c>
      <c r="D71" s="231">
        <v>0</v>
      </c>
      <c r="E71" s="60"/>
      <c r="F71" s="147">
        <f t="shared" si="62"/>
        <v>0</v>
      </c>
      <c r="G71" s="231"/>
      <c r="H71" s="263"/>
      <c r="I71" s="114">
        <f t="shared" si="63"/>
        <v>0</v>
      </c>
      <c r="J71" s="263"/>
      <c r="K71" s="60"/>
      <c r="L71" s="136">
        <f t="shared" si="64"/>
        <v>0</v>
      </c>
      <c r="M71" s="325"/>
      <c r="N71" s="60"/>
      <c r="O71" s="114">
        <f t="shared" si="65"/>
        <v>0</v>
      </c>
      <c r="P71" s="111"/>
    </row>
    <row r="72" spans="1:16" hidden="1" x14ac:dyDescent="0.25">
      <c r="A72" s="38">
        <v>1225</v>
      </c>
      <c r="B72" s="57" t="s">
        <v>63</v>
      </c>
      <c r="C72" s="58">
        <f t="shared" si="4"/>
        <v>0</v>
      </c>
      <c r="D72" s="231">
        <v>0</v>
      </c>
      <c r="E72" s="60"/>
      <c r="F72" s="147">
        <f t="shared" si="62"/>
        <v>0</v>
      </c>
      <c r="G72" s="231"/>
      <c r="H72" s="263"/>
      <c r="I72" s="114">
        <f t="shared" si="63"/>
        <v>0</v>
      </c>
      <c r="J72" s="263"/>
      <c r="K72" s="60"/>
      <c r="L72" s="136">
        <f t="shared" si="64"/>
        <v>0</v>
      </c>
      <c r="M72" s="325"/>
      <c r="N72" s="60"/>
      <c r="O72" s="114">
        <f t="shared" si="65"/>
        <v>0</v>
      </c>
      <c r="P72" s="111"/>
    </row>
    <row r="73" spans="1:16" ht="36" hidden="1" x14ac:dyDescent="0.25">
      <c r="A73" s="38">
        <v>1227</v>
      </c>
      <c r="B73" s="57" t="s">
        <v>64</v>
      </c>
      <c r="C73" s="58">
        <f t="shared" si="4"/>
        <v>0</v>
      </c>
      <c r="D73" s="231">
        <v>0</v>
      </c>
      <c r="E73" s="60"/>
      <c r="F73" s="147">
        <f t="shared" si="62"/>
        <v>0</v>
      </c>
      <c r="G73" s="231"/>
      <c r="H73" s="263"/>
      <c r="I73" s="114">
        <f t="shared" si="63"/>
        <v>0</v>
      </c>
      <c r="J73" s="263"/>
      <c r="K73" s="60"/>
      <c r="L73" s="136">
        <f t="shared" si="64"/>
        <v>0</v>
      </c>
      <c r="M73" s="325"/>
      <c r="N73" s="60"/>
      <c r="O73" s="114">
        <f t="shared" si="65"/>
        <v>0</v>
      </c>
      <c r="P73" s="111"/>
    </row>
    <row r="74" spans="1:16" ht="48" hidden="1" x14ac:dyDescent="0.25">
      <c r="A74" s="38">
        <v>1228</v>
      </c>
      <c r="B74" s="57" t="s">
        <v>298</v>
      </c>
      <c r="C74" s="58">
        <f t="shared" si="4"/>
        <v>0</v>
      </c>
      <c r="D74" s="231">
        <v>0</v>
      </c>
      <c r="E74" s="60"/>
      <c r="F74" s="147">
        <f t="shared" si="62"/>
        <v>0</v>
      </c>
      <c r="G74" s="231"/>
      <c r="H74" s="263"/>
      <c r="I74" s="114">
        <f t="shared" si="63"/>
        <v>0</v>
      </c>
      <c r="J74" s="263"/>
      <c r="K74" s="60"/>
      <c r="L74" s="136">
        <f t="shared" si="64"/>
        <v>0</v>
      </c>
      <c r="M74" s="325"/>
      <c r="N74" s="60"/>
      <c r="O74" s="114">
        <f t="shared" si="65"/>
        <v>0</v>
      </c>
      <c r="P74" s="111"/>
    </row>
    <row r="75" spans="1:16" x14ac:dyDescent="0.25">
      <c r="A75" s="101">
        <v>2000</v>
      </c>
      <c r="B75" s="101" t="s">
        <v>65</v>
      </c>
      <c r="C75" s="102">
        <f t="shared" si="4"/>
        <v>6932</v>
      </c>
      <c r="D75" s="228">
        <f>SUM(D76,D83,D130,D164,D165,D172)</f>
        <v>5846</v>
      </c>
      <c r="E75" s="521">
        <f t="shared" ref="E75:F75" si="66">SUM(E76,E83,E130,E164,E165,E172)</f>
        <v>1086</v>
      </c>
      <c r="F75" s="522">
        <f t="shared" si="66"/>
        <v>6932</v>
      </c>
      <c r="G75" s="228">
        <f>SUM(G76,G83,G130,G164,G165,G172)</f>
        <v>0</v>
      </c>
      <c r="H75" s="138">
        <f t="shared" ref="H75:I75" si="67">SUM(H76,H83,H130,H164,H165,H172)</f>
        <v>0</v>
      </c>
      <c r="I75" s="522">
        <f t="shared" si="67"/>
        <v>0</v>
      </c>
      <c r="J75" s="261">
        <f>SUM(J76,J83,J130,J164,J165,J172)</f>
        <v>0</v>
      </c>
      <c r="K75" s="521">
        <f t="shared" ref="K75:L75" si="68">SUM(K76,K83,K130,K164,K165,K172)</f>
        <v>0</v>
      </c>
      <c r="L75" s="522">
        <f t="shared" si="68"/>
        <v>0</v>
      </c>
      <c r="M75" s="102">
        <f>SUM(M76,M83,M130,M164,M165,M172)</f>
        <v>0</v>
      </c>
      <c r="N75" s="103">
        <f t="shared" ref="N75:O75" si="69">SUM(N76,N83,N130,N164,N165,N172)</f>
        <v>0</v>
      </c>
      <c r="O75" s="104">
        <f t="shared" si="69"/>
        <v>0</v>
      </c>
      <c r="P75" s="347"/>
    </row>
    <row r="76" spans="1:16" ht="24" hidden="1" x14ac:dyDescent="0.25">
      <c r="A76" s="45">
        <v>2100</v>
      </c>
      <c r="B76" s="105" t="s">
        <v>66</v>
      </c>
      <c r="C76" s="46">
        <f t="shared" si="4"/>
        <v>0</v>
      </c>
      <c r="D76" s="229">
        <f>SUM(D77,D80)</f>
        <v>0</v>
      </c>
      <c r="E76" s="50">
        <f t="shared" ref="E76:F76" si="70">SUM(E77,E80)</f>
        <v>0</v>
      </c>
      <c r="F76" s="285">
        <f t="shared" si="70"/>
        <v>0</v>
      </c>
      <c r="G76" s="229">
        <f>SUM(G77,G80)</f>
        <v>0</v>
      </c>
      <c r="H76" s="106">
        <f t="shared" ref="H76:I76" si="71">SUM(H77,H80)</f>
        <v>0</v>
      </c>
      <c r="I76" s="117">
        <f t="shared" si="71"/>
        <v>0</v>
      </c>
      <c r="J76" s="106">
        <f>SUM(J77,J80)</f>
        <v>0</v>
      </c>
      <c r="K76" s="50">
        <f t="shared" ref="K76:L76" si="72">SUM(K77,K80)</f>
        <v>0</v>
      </c>
      <c r="L76" s="126">
        <f t="shared" si="72"/>
        <v>0</v>
      </c>
      <c r="M76" s="46">
        <f>SUM(M77,M80)</f>
        <v>0</v>
      </c>
      <c r="N76" s="50">
        <f t="shared" ref="N76:O76" si="73">SUM(N77,N80)</f>
        <v>0</v>
      </c>
      <c r="O76" s="117">
        <f t="shared" si="73"/>
        <v>0</v>
      </c>
      <c r="P76" s="123"/>
    </row>
    <row r="77" spans="1:16" ht="24" hidden="1" x14ac:dyDescent="0.25">
      <c r="A77" s="548">
        <v>2110</v>
      </c>
      <c r="B77" s="52" t="s">
        <v>67</v>
      </c>
      <c r="C77" s="53">
        <f t="shared" si="4"/>
        <v>0</v>
      </c>
      <c r="D77" s="234">
        <f>SUM(D78:D79)</f>
        <v>0</v>
      </c>
      <c r="E77" s="119">
        <f t="shared" ref="E77:F77" si="74">SUM(E78:E79)</f>
        <v>0</v>
      </c>
      <c r="F77" s="287">
        <f t="shared" si="74"/>
        <v>0</v>
      </c>
      <c r="G77" s="234">
        <f>SUM(G78:G79)</f>
        <v>0</v>
      </c>
      <c r="H77" s="265">
        <f t="shared" ref="H77:I77" si="75">SUM(H78:H79)</f>
        <v>0</v>
      </c>
      <c r="I77" s="120">
        <f t="shared" si="75"/>
        <v>0</v>
      </c>
      <c r="J77" s="265">
        <f>SUM(J78:J79)</f>
        <v>0</v>
      </c>
      <c r="K77" s="119">
        <f t="shared" ref="K77:L77" si="76">SUM(K78:K79)</f>
        <v>0</v>
      </c>
      <c r="L77" s="140">
        <f t="shared" si="76"/>
        <v>0</v>
      </c>
      <c r="M77" s="53">
        <f>SUM(M78:M79)</f>
        <v>0</v>
      </c>
      <c r="N77" s="119">
        <f t="shared" ref="N77:O77" si="77">SUM(N78:N79)</f>
        <v>0</v>
      </c>
      <c r="O77" s="120">
        <f t="shared" si="77"/>
        <v>0</v>
      </c>
      <c r="P77" s="110"/>
    </row>
    <row r="78" spans="1:16" hidden="1" x14ac:dyDescent="0.25">
      <c r="A78" s="38">
        <v>2111</v>
      </c>
      <c r="B78" s="57" t="s">
        <v>68</v>
      </c>
      <c r="C78" s="58">
        <f t="shared" si="4"/>
        <v>0</v>
      </c>
      <c r="D78" s="231">
        <v>0</v>
      </c>
      <c r="E78" s="60"/>
      <c r="F78" s="147">
        <f t="shared" ref="F78:F79" si="78">D78+E78</f>
        <v>0</v>
      </c>
      <c r="G78" s="231"/>
      <c r="H78" s="263"/>
      <c r="I78" s="114">
        <f t="shared" ref="I78:I79" si="79">G78+H78</f>
        <v>0</v>
      </c>
      <c r="J78" s="263"/>
      <c r="K78" s="60"/>
      <c r="L78" s="136">
        <f t="shared" ref="L78:L79" si="80">J78+K78</f>
        <v>0</v>
      </c>
      <c r="M78" s="325"/>
      <c r="N78" s="60"/>
      <c r="O78" s="114">
        <f t="shared" ref="O78:O79" si="81">M78+N78</f>
        <v>0</v>
      </c>
      <c r="P78" s="111"/>
    </row>
    <row r="79" spans="1:16" ht="24" hidden="1" x14ac:dyDescent="0.25">
      <c r="A79" s="38">
        <v>2112</v>
      </c>
      <c r="B79" s="57" t="s">
        <v>69</v>
      </c>
      <c r="C79" s="58">
        <f t="shared" si="4"/>
        <v>0</v>
      </c>
      <c r="D79" s="231">
        <v>0</v>
      </c>
      <c r="E79" s="60"/>
      <c r="F79" s="147">
        <f t="shared" si="78"/>
        <v>0</v>
      </c>
      <c r="G79" s="231"/>
      <c r="H79" s="263"/>
      <c r="I79" s="114">
        <f t="shared" si="79"/>
        <v>0</v>
      </c>
      <c r="J79" s="263"/>
      <c r="K79" s="60"/>
      <c r="L79" s="136">
        <f t="shared" si="80"/>
        <v>0</v>
      </c>
      <c r="M79" s="325"/>
      <c r="N79" s="60"/>
      <c r="O79" s="114">
        <f t="shared" si="81"/>
        <v>0</v>
      </c>
      <c r="P79" s="111"/>
    </row>
    <row r="80" spans="1:16" ht="24" hidden="1" x14ac:dyDescent="0.25">
      <c r="A80" s="112">
        <v>2120</v>
      </c>
      <c r="B80" s="57" t="s">
        <v>70</v>
      </c>
      <c r="C80" s="58">
        <f t="shared" si="4"/>
        <v>0</v>
      </c>
      <c r="D80" s="232">
        <f>SUM(D81:D82)</f>
        <v>0</v>
      </c>
      <c r="E80" s="113">
        <f t="shared" ref="E80:F80" si="82">SUM(E81:E82)</f>
        <v>0</v>
      </c>
      <c r="F80" s="147">
        <f t="shared" si="82"/>
        <v>0</v>
      </c>
      <c r="G80" s="232">
        <f>SUM(G81:G82)</f>
        <v>0</v>
      </c>
      <c r="H80" s="121">
        <f t="shared" ref="H80:I80" si="83">SUM(H81:H82)</f>
        <v>0</v>
      </c>
      <c r="I80" s="114">
        <f t="shared" si="83"/>
        <v>0</v>
      </c>
      <c r="J80" s="121">
        <f>SUM(J81:J82)</f>
        <v>0</v>
      </c>
      <c r="K80" s="113">
        <f t="shared" ref="K80:L80" si="84">SUM(K81:K82)</f>
        <v>0</v>
      </c>
      <c r="L80" s="136">
        <f t="shared" si="84"/>
        <v>0</v>
      </c>
      <c r="M80" s="58">
        <f>SUM(M81:M82)</f>
        <v>0</v>
      </c>
      <c r="N80" s="113">
        <f t="shared" ref="N80:O80" si="85">SUM(N81:N82)</f>
        <v>0</v>
      </c>
      <c r="O80" s="114">
        <f t="shared" si="85"/>
        <v>0</v>
      </c>
      <c r="P80" s="111"/>
    </row>
    <row r="81" spans="1:16" hidden="1" x14ac:dyDescent="0.25">
      <c r="A81" s="38">
        <v>2121</v>
      </c>
      <c r="B81" s="57" t="s">
        <v>68</v>
      </c>
      <c r="C81" s="58">
        <f t="shared" si="4"/>
        <v>0</v>
      </c>
      <c r="D81" s="231">
        <v>0</v>
      </c>
      <c r="E81" s="60"/>
      <c r="F81" s="147">
        <f t="shared" ref="F81:F82" si="86">D81+E81</f>
        <v>0</v>
      </c>
      <c r="G81" s="231"/>
      <c r="H81" s="263"/>
      <c r="I81" s="114">
        <f t="shared" ref="I81:I82" si="87">G81+H81</f>
        <v>0</v>
      </c>
      <c r="J81" s="263"/>
      <c r="K81" s="60"/>
      <c r="L81" s="136">
        <f t="shared" ref="L81:L82" si="88">J81+K81</f>
        <v>0</v>
      </c>
      <c r="M81" s="325"/>
      <c r="N81" s="60"/>
      <c r="O81" s="114">
        <f t="shared" ref="O81:O82" si="89">M81+N81</f>
        <v>0</v>
      </c>
      <c r="P81" s="111"/>
    </row>
    <row r="82" spans="1:16" ht="24" hidden="1" x14ac:dyDescent="0.25">
      <c r="A82" s="38">
        <v>2122</v>
      </c>
      <c r="B82" s="57" t="s">
        <v>69</v>
      </c>
      <c r="C82" s="58">
        <f t="shared" si="4"/>
        <v>0</v>
      </c>
      <c r="D82" s="231">
        <v>0</v>
      </c>
      <c r="E82" s="60"/>
      <c r="F82" s="147">
        <f t="shared" si="86"/>
        <v>0</v>
      </c>
      <c r="G82" s="231"/>
      <c r="H82" s="263"/>
      <c r="I82" s="114">
        <f t="shared" si="87"/>
        <v>0</v>
      </c>
      <c r="J82" s="263"/>
      <c r="K82" s="60"/>
      <c r="L82" s="136">
        <f t="shared" si="88"/>
        <v>0</v>
      </c>
      <c r="M82" s="325"/>
      <c r="N82" s="60"/>
      <c r="O82" s="114">
        <f t="shared" si="89"/>
        <v>0</v>
      </c>
      <c r="P82" s="111"/>
    </row>
    <row r="83" spans="1:16" x14ac:dyDescent="0.25">
      <c r="A83" s="45">
        <v>2200</v>
      </c>
      <c r="B83" s="105" t="s">
        <v>71</v>
      </c>
      <c r="C83" s="46">
        <f t="shared" si="4"/>
        <v>6582</v>
      </c>
      <c r="D83" s="229">
        <f>SUM(D84,D89,D95,D103,D112,D116,D122,D128)</f>
        <v>5496</v>
      </c>
      <c r="E83" s="523">
        <f t="shared" ref="E83:F83" si="90">SUM(E84,E89,E95,E103,E112,E116,E122,E128)</f>
        <v>1086</v>
      </c>
      <c r="F83" s="490">
        <f t="shared" si="90"/>
        <v>6582</v>
      </c>
      <c r="G83" s="229">
        <f>SUM(G84,G89,G95,G103,G112,G116,G122,G128)</f>
        <v>0</v>
      </c>
      <c r="H83" s="126">
        <f t="shared" ref="H83:I83" si="91">SUM(H84,H89,H95,H103,H112,H116,H122,H128)</f>
        <v>0</v>
      </c>
      <c r="I83" s="490">
        <f t="shared" si="91"/>
        <v>0</v>
      </c>
      <c r="J83" s="106">
        <f>SUM(J84,J89,J95,J103,J112,J116,J122,J128)</f>
        <v>0</v>
      </c>
      <c r="K83" s="523">
        <f t="shared" ref="K83:L83" si="92">SUM(K84,K89,K95,K103,K112,K116,K122,K128)</f>
        <v>0</v>
      </c>
      <c r="L83" s="490">
        <f t="shared" si="92"/>
        <v>0</v>
      </c>
      <c r="M83" s="166">
        <f>SUM(M84,M89,M95,M103,M112,M116,M122,M128)</f>
        <v>0</v>
      </c>
      <c r="N83" s="167">
        <f t="shared" ref="N83:O83" si="93">SUM(N84,N89,N95,N103,N112,N116,N122,N128)</f>
        <v>0</v>
      </c>
      <c r="O83" s="168">
        <f t="shared" si="93"/>
        <v>0</v>
      </c>
      <c r="P83" s="349"/>
    </row>
    <row r="84" spans="1:16" ht="24" hidden="1" x14ac:dyDescent="0.25">
      <c r="A84" s="107">
        <v>2210</v>
      </c>
      <c r="B84" s="78" t="s">
        <v>72</v>
      </c>
      <c r="C84" s="84">
        <f t="shared" si="4"/>
        <v>0</v>
      </c>
      <c r="D84" s="132">
        <f>SUM(D85:D88)</f>
        <v>0</v>
      </c>
      <c r="E84" s="108">
        <f t="shared" ref="E84:F84" si="94">SUM(E85:E88)</f>
        <v>0</v>
      </c>
      <c r="F84" s="286">
        <f t="shared" si="94"/>
        <v>0</v>
      </c>
      <c r="G84" s="132">
        <f>SUM(G85:G88)</f>
        <v>0</v>
      </c>
      <c r="H84" s="207">
        <f t="shared" ref="H84:I84" si="95">SUM(H85:H88)</f>
        <v>0</v>
      </c>
      <c r="I84" s="109">
        <f t="shared" si="95"/>
        <v>0</v>
      </c>
      <c r="J84" s="207">
        <f>SUM(J85:J88)</f>
        <v>0</v>
      </c>
      <c r="K84" s="108">
        <f t="shared" ref="K84:L84" si="96">SUM(K85:K88)</f>
        <v>0</v>
      </c>
      <c r="L84" s="137">
        <f t="shared" si="96"/>
        <v>0</v>
      </c>
      <c r="M84" s="84">
        <f>SUM(M85:M88)</f>
        <v>0</v>
      </c>
      <c r="N84" s="108">
        <f t="shared" ref="N84:O84" si="97">SUM(N85:N88)</f>
        <v>0</v>
      </c>
      <c r="O84" s="109">
        <f t="shared" si="97"/>
        <v>0</v>
      </c>
      <c r="P84" s="116"/>
    </row>
    <row r="85" spans="1:16" ht="24" hidden="1" x14ac:dyDescent="0.25">
      <c r="A85" s="33">
        <v>2211</v>
      </c>
      <c r="B85" s="52" t="s">
        <v>73</v>
      </c>
      <c r="C85" s="53">
        <f t="shared" ref="C85:C148" si="98">F85+I85+L85+O85</f>
        <v>0</v>
      </c>
      <c r="D85" s="230">
        <v>0</v>
      </c>
      <c r="E85" s="55"/>
      <c r="F85" s="287">
        <f t="shared" ref="F85:F88" si="99">D85+E85</f>
        <v>0</v>
      </c>
      <c r="G85" s="230"/>
      <c r="H85" s="262"/>
      <c r="I85" s="120">
        <f t="shared" ref="I85:I88" si="100">G85+H85</f>
        <v>0</v>
      </c>
      <c r="J85" s="262"/>
      <c r="K85" s="55"/>
      <c r="L85" s="140">
        <f t="shared" ref="L85:L88" si="101">J85+K85</f>
        <v>0</v>
      </c>
      <c r="M85" s="324"/>
      <c r="N85" s="55"/>
      <c r="O85" s="120">
        <f t="shared" ref="O85:O88" si="102">M85+N85</f>
        <v>0</v>
      </c>
      <c r="P85" s="110"/>
    </row>
    <row r="86" spans="1:16" ht="36" hidden="1" x14ac:dyDescent="0.25">
      <c r="A86" s="38">
        <v>2212</v>
      </c>
      <c r="B86" s="57" t="s">
        <v>74</v>
      </c>
      <c r="C86" s="58">
        <f t="shared" si="98"/>
        <v>0</v>
      </c>
      <c r="D86" s="231">
        <v>0</v>
      </c>
      <c r="E86" s="60"/>
      <c r="F86" s="147">
        <f t="shared" si="99"/>
        <v>0</v>
      </c>
      <c r="G86" s="231"/>
      <c r="H86" s="263"/>
      <c r="I86" s="114">
        <f t="shared" si="100"/>
        <v>0</v>
      </c>
      <c r="J86" s="263"/>
      <c r="K86" s="60"/>
      <c r="L86" s="136">
        <f t="shared" si="101"/>
        <v>0</v>
      </c>
      <c r="M86" s="325"/>
      <c r="N86" s="60"/>
      <c r="O86" s="114">
        <f t="shared" si="102"/>
        <v>0</v>
      </c>
      <c r="P86" s="111"/>
    </row>
    <row r="87" spans="1:16" ht="24" hidden="1" x14ac:dyDescent="0.25">
      <c r="A87" s="38">
        <v>2214</v>
      </c>
      <c r="B87" s="57" t="s">
        <v>75</v>
      </c>
      <c r="C87" s="58">
        <f t="shared" si="98"/>
        <v>0</v>
      </c>
      <c r="D87" s="231">
        <v>0</v>
      </c>
      <c r="E87" s="60"/>
      <c r="F87" s="147">
        <f t="shared" si="99"/>
        <v>0</v>
      </c>
      <c r="G87" s="231"/>
      <c r="H87" s="263"/>
      <c r="I87" s="114">
        <f t="shared" si="100"/>
        <v>0</v>
      </c>
      <c r="J87" s="263"/>
      <c r="K87" s="60"/>
      <c r="L87" s="136">
        <f t="shared" si="101"/>
        <v>0</v>
      </c>
      <c r="M87" s="325"/>
      <c r="N87" s="60"/>
      <c r="O87" s="114">
        <f t="shared" si="102"/>
        <v>0</v>
      </c>
      <c r="P87" s="111"/>
    </row>
    <row r="88" spans="1:16" hidden="1" x14ac:dyDescent="0.25">
      <c r="A88" s="38">
        <v>2219</v>
      </c>
      <c r="B88" s="57" t="s">
        <v>76</v>
      </c>
      <c r="C88" s="58">
        <f t="shared" si="98"/>
        <v>0</v>
      </c>
      <c r="D88" s="231">
        <v>0</v>
      </c>
      <c r="E88" s="60"/>
      <c r="F88" s="147">
        <f t="shared" si="99"/>
        <v>0</v>
      </c>
      <c r="G88" s="231"/>
      <c r="H88" s="263"/>
      <c r="I88" s="114">
        <f t="shared" si="100"/>
        <v>0</v>
      </c>
      <c r="J88" s="263"/>
      <c r="K88" s="60"/>
      <c r="L88" s="136">
        <f t="shared" si="101"/>
        <v>0</v>
      </c>
      <c r="M88" s="325"/>
      <c r="N88" s="60"/>
      <c r="O88" s="114">
        <f t="shared" si="102"/>
        <v>0</v>
      </c>
      <c r="P88" s="111"/>
    </row>
    <row r="89" spans="1:16" ht="24" hidden="1" x14ac:dyDescent="0.25">
      <c r="A89" s="112">
        <v>2220</v>
      </c>
      <c r="B89" s="57" t="s">
        <v>77</v>
      </c>
      <c r="C89" s="58">
        <f t="shared" si="98"/>
        <v>0</v>
      </c>
      <c r="D89" s="232">
        <f>SUM(D90:D94)</f>
        <v>0</v>
      </c>
      <c r="E89" s="113">
        <f t="shared" ref="E89:F89" si="103">SUM(E90:E94)</f>
        <v>0</v>
      </c>
      <c r="F89" s="147">
        <f t="shared" si="103"/>
        <v>0</v>
      </c>
      <c r="G89" s="232">
        <f>SUM(G90:G94)</f>
        <v>0</v>
      </c>
      <c r="H89" s="121">
        <f t="shared" ref="H89:I89" si="104">SUM(H90:H94)</f>
        <v>0</v>
      </c>
      <c r="I89" s="114">
        <f t="shared" si="104"/>
        <v>0</v>
      </c>
      <c r="J89" s="121">
        <f>SUM(J90:J94)</f>
        <v>0</v>
      </c>
      <c r="K89" s="113">
        <f t="shared" ref="K89:L89" si="105">SUM(K90:K94)</f>
        <v>0</v>
      </c>
      <c r="L89" s="136">
        <f t="shared" si="105"/>
        <v>0</v>
      </c>
      <c r="M89" s="58">
        <f>SUM(M90:M94)</f>
        <v>0</v>
      </c>
      <c r="N89" s="113">
        <f t="shared" ref="N89:O89" si="106">SUM(N90:N94)</f>
        <v>0</v>
      </c>
      <c r="O89" s="114">
        <f t="shared" si="106"/>
        <v>0</v>
      </c>
      <c r="P89" s="111"/>
    </row>
    <row r="90" spans="1:16" ht="24" hidden="1" x14ac:dyDescent="0.25">
      <c r="A90" s="38">
        <v>2221</v>
      </c>
      <c r="B90" s="57" t="s">
        <v>289</v>
      </c>
      <c r="C90" s="58">
        <f t="shared" si="98"/>
        <v>0</v>
      </c>
      <c r="D90" s="231">
        <v>0</v>
      </c>
      <c r="E90" s="60"/>
      <c r="F90" s="147">
        <f t="shared" ref="F90:F94" si="107">D90+E90</f>
        <v>0</v>
      </c>
      <c r="G90" s="231"/>
      <c r="H90" s="263"/>
      <c r="I90" s="114">
        <f t="shared" ref="I90:I94" si="108">G90+H90</f>
        <v>0</v>
      </c>
      <c r="J90" s="263"/>
      <c r="K90" s="60"/>
      <c r="L90" s="136">
        <f t="shared" ref="L90:L94" si="109">J90+K90</f>
        <v>0</v>
      </c>
      <c r="M90" s="325"/>
      <c r="N90" s="60"/>
      <c r="O90" s="114">
        <f t="shared" ref="O90:O94" si="110">M90+N90</f>
        <v>0</v>
      </c>
      <c r="P90" s="111"/>
    </row>
    <row r="91" spans="1:16" hidden="1" x14ac:dyDescent="0.25">
      <c r="A91" s="38">
        <v>2222</v>
      </c>
      <c r="B91" s="57" t="s">
        <v>78</v>
      </c>
      <c r="C91" s="58">
        <f t="shared" si="98"/>
        <v>0</v>
      </c>
      <c r="D91" s="231">
        <v>0</v>
      </c>
      <c r="E91" s="60"/>
      <c r="F91" s="147">
        <f t="shared" si="107"/>
        <v>0</v>
      </c>
      <c r="G91" s="231"/>
      <c r="H91" s="263"/>
      <c r="I91" s="114">
        <f t="shared" si="108"/>
        <v>0</v>
      </c>
      <c r="J91" s="263"/>
      <c r="K91" s="60"/>
      <c r="L91" s="136">
        <f t="shared" si="109"/>
        <v>0</v>
      </c>
      <c r="M91" s="325"/>
      <c r="N91" s="60"/>
      <c r="O91" s="114">
        <f t="shared" si="110"/>
        <v>0</v>
      </c>
      <c r="P91" s="111"/>
    </row>
    <row r="92" spans="1:16" hidden="1" x14ac:dyDescent="0.25">
      <c r="A92" s="38">
        <v>2223</v>
      </c>
      <c r="B92" s="57" t="s">
        <v>79</v>
      </c>
      <c r="C92" s="58">
        <f t="shared" si="98"/>
        <v>0</v>
      </c>
      <c r="D92" s="231">
        <v>0</v>
      </c>
      <c r="E92" s="60"/>
      <c r="F92" s="147">
        <f t="shared" si="107"/>
        <v>0</v>
      </c>
      <c r="G92" s="231"/>
      <c r="H92" s="263"/>
      <c r="I92" s="114">
        <f t="shared" si="108"/>
        <v>0</v>
      </c>
      <c r="J92" s="263"/>
      <c r="K92" s="60"/>
      <c r="L92" s="136">
        <f t="shared" si="109"/>
        <v>0</v>
      </c>
      <c r="M92" s="325"/>
      <c r="N92" s="60"/>
      <c r="O92" s="114">
        <f t="shared" si="110"/>
        <v>0</v>
      </c>
      <c r="P92" s="111"/>
    </row>
    <row r="93" spans="1:16" ht="48" hidden="1" x14ac:dyDescent="0.25">
      <c r="A93" s="38">
        <v>2224</v>
      </c>
      <c r="B93" s="57" t="s">
        <v>299</v>
      </c>
      <c r="C93" s="58">
        <f t="shared" si="98"/>
        <v>0</v>
      </c>
      <c r="D93" s="231">
        <v>0</v>
      </c>
      <c r="E93" s="60"/>
      <c r="F93" s="147">
        <f t="shared" si="107"/>
        <v>0</v>
      </c>
      <c r="G93" s="231"/>
      <c r="H93" s="263"/>
      <c r="I93" s="114">
        <f t="shared" si="108"/>
        <v>0</v>
      </c>
      <c r="J93" s="263"/>
      <c r="K93" s="60"/>
      <c r="L93" s="136">
        <f t="shared" si="109"/>
        <v>0</v>
      </c>
      <c r="M93" s="325"/>
      <c r="N93" s="60"/>
      <c r="O93" s="114">
        <f t="shared" si="110"/>
        <v>0</v>
      </c>
      <c r="P93" s="111"/>
    </row>
    <row r="94" spans="1:16" ht="24" hidden="1" x14ac:dyDescent="0.25">
      <c r="A94" s="38">
        <v>2229</v>
      </c>
      <c r="B94" s="57" t="s">
        <v>80</v>
      </c>
      <c r="C94" s="58">
        <f t="shared" si="98"/>
        <v>0</v>
      </c>
      <c r="D94" s="231">
        <v>0</v>
      </c>
      <c r="E94" s="60"/>
      <c r="F94" s="147">
        <f t="shared" si="107"/>
        <v>0</v>
      </c>
      <c r="G94" s="231"/>
      <c r="H94" s="263"/>
      <c r="I94" s="114">
        <f t="shared" si="108"/>
        <v>0</v>
      </c>
      <c r="J94" s="263"/>
      <c r="K94" s="60"/>
      <c r="L94" s="136">
        <f t="shared" si="109"/>
        <v>0</v>
      </c>
      <c r="M94" s="325"/>
      <c r="N94" s="60"/>
      <c r="O94" s="114">
        <f t="shared" si="110"/>
        <v>0</v>
      </c>
      <c r="P94" s="111"/>
    </row>
    <row r="95" spans="1:16" ht="36" x14ac:dyDescent="0.25">
      <c r="A95" s="112">
        <v>2230</v>
      </c>
      <c r="B95" s="57" t="s">
        <v>81</v>
      </c>
      <c r="C95" s="58">
        <f t="shared" si="98"/>
        <v>6582</v>
      </c>
      <c r="D95" s="232">
        <f>SUM(D96:D102)</f>
        <v>5496</v>
      </c>
      <c r="E95" s="529">
        <f t="shared" ref="E95:F95" si="111">SUM(E96:E102)</f>
        <v>1086</v>
      </c>
      <c r="F95" s="486">
        <f t="shared" si="111"/>
        <v>6582</v>
      </c>
      <c r="G95" s="232">
        <f>SUM(G96:G102)</f>
        <v>0</v>
      </c>
      <c r="H95" s="136">
        <f t="shared" ref="H95:I95" si="112">SUM(H96:H102)</f>
        <v>0</v>
      </c>
      <c r="I95" s="486">
        <f t="shared" si="112"/>
        <v>0</v>
      </c>
      <c r="J95" s="121">
        <f>SUM(J96:J102)</f>
        <v>0</v>
      </c>
      <c r="K95" s="529">
        <f t="shared" ref="K95:L95" si="113">SUM(K96:K102)</f>
        <v>0</v>
      </c>
      <c r="L95" s="486">
        <f t="shared" si="113"/>
        <v>0</v>
      </c>
      <c r="M95" s="58">
        <f>SUM(M96:M102)</f>
        <v>0</v>
      </c>
      <c r="N95" s="113">
        <f t="shared" ref="N95:O95" si="114">SUM(N96:N102)</f>
        <v>0</v>
      </c>
      <c r="O95" s="114">
        <f t="shared" si="114"/>
        <v>0</v>
      </c>
      <c r="P95" s="111"/>
    </row>
    <row r="96" spans="1:16" ht="24" hidden="1" x14ac:dyDescent="0.25">
      <c r="A96" s="38">
        <v>2231</v>
      </c>
      <c r="B96" s="57" t="s">
        <v>82</v>
      </c>
      <c r="C96" s="58">
        <f t="shared" si="98"/>
        <v>0</v>
      </c>
      <c r="D96" s="231">
        <v>0</v>
      </c>
      <c r="E96" s="60"/>
      <c r="F96" s="147">
        <f t="shared" ref="F96:F102" si="115">D96+E96</f>
        <v>0</v>
      </c>
      <c r="G96" s="231"/>
      <c r="H96" s="263"/>
      <c r="I96" s="114">
        <f t="shared" ref="I96:I102" si="116">G96+H96</f>
        <v>0</v>
      </c>
      <c r="J96" s="263"/>
      <c r="K96" s="60"/>
      <c r="L96" s="136">
        <f t="shared" ref="L96:L102" si="117">J96+K96</f>
        <v>0</v>
      </c>
      <c r="M96" s="325"/>
      <c r="N96" s="60"/>
      <c r="O96" s="114">
        <f t="shared" ref="O96:O102" si="118">M96+N96</f>
        <v>0</v>
      </c>
      <c r="P96" s="111"/>
    </row>
    <row r="97" spans="1:16" ht="24.75" hidden="1" customHeight="1" x14ac:dyDescent="0.25">
      <c r="A97" s="38">
        <v>2232</v>
      </c>
      <c r="B97" s="57" t="s">
        <v>83</v>
      </c>
      <c r="C97" s="58">
        <f t="shared" si="98"/>
        <v>0</v>
      </c>
      <c r="D97" s="231">
        <v>0</v>
      </c>
      <c r="E97" s="60"/>
      <c r="F97" s="147">
        <f t="shared" si="115"/>
        <v>0</v>
      </c>
      <c r="G97" s="231"/>
      <c r="H97" s="263"/>
      <c r="I97" s="114">
        <f t="shared" si="116"/>
        <v>0</v>
      </c>
      <c r="J97" s="263"/>
      <c r="K97" s="60"/>
      <c r="L97" s="136">
        <f t="shared" si="117"/>
        <v>0</v>
      </c>
      <c r="M97" s="325"/>
      <c r="N97" s="60"/>
      <c r="O97" s="114">
        <f t="shared" si="118"/>
        <v>0</v>
      </c>
      <c r="P97" s="111"/>
    </row>
    <row r="98" spans="1:16" ht="24" hidden="1" x14ac:dyDescent="0.25">
      <c r="A98" s="33">
        <v>2233</v>
      </c>
      <c r="B98" s="52" t="s">
        <v>84</v>
      </c>
      <c r="C98" s="53">
        <f t="shared" si="98"/>
        <v>0</v>
      </c>
      <c r="D98" s="230">
        <v>0</v>
      </c>
      <c r="E98" s="55"/>
      <c r="F98" s="287">
        <f t="shared" si="115"/>
        <v>0</v>
      </c>
      <c r="G98" s="230"/>
      <c r="H98" s="262"/>
      <c r="I98" s="120">
        <f t="shared" si="116"/>
        <v>0</v>
      </c>
      <c r="J98" s="262"/>
      <c r="K98" s="55"/>
      <c r="L98" s="140">
        <f t="shared" si="117"/>
        <v>0</v>
      </c>
      <c r="M98" s="324"/>
      <c r="N98" s="55"/>
      <c r="O98" s="120">
        <f t="shared" si="118"/>
        <v>0</v>
      </c>
      <c r="P98" s="110"/>
    </row>
    <row r="99" spans="1:16" ht="36" hidden="1" x14ac:dyDescent="0.25">
      <c r="A99" s="38">
        <v>2234</v>
      </c>
      <c r="B99" s="57" t="s">
        <v>85</v>
      </c>
      <c r="C99" s="58">
        <f t="shared" si="98"/>
        <v>0</v>
      </c>
      <c r="D99" s="231">
        <v>0</v>
      </c>
      <c r="E99" s="60"/>
      <c r="F99" s="147">
        <f t="shared" si="115"/>
        <v>0</v>
      </c>
      <c r="G99" s="231"/>
      <c r="H99" s="263"/>
      <c r="I99" s="114">
        <f t="shared" si="116"/>
        <v>0</v>
      </c>
      <c r="J99" s="263"/>
      <c r="K99" s="60"/>
      <c r="L99" s="136">
        <f t="shared" si="117"/>
        <v>0</v>
      </c>
      <c r="M99" s="325"/>
      <c r="N99" s="60"/>
      <c r="O99" s="114">
        <f t="shared" si="118"/>
        <v>0</v>
      </c>
      <c r="P99" s="111"/>
    </row>
    <row r="100" spans="1:16" ht="24" hidden="1" x14ac:dyDescent="0.25">
      <c r="A100" s="38">
        <v>2235</v>
      </c>
      <c r="B100" s="57" t="s">
        <v>86</v>
      </c>
      <c r="C100" s="58">
        <f t="shared" si="98"/>
        <v>0</v>
      </c>
      <c r="D100" s="231">
        <v>0</v>
      </c>
      <c r="E100" s="60"/>
      <c r="F100" s="147">
        <f t="shared" si="115"/>
        <v>0</v>
      </c>
      <c r="G100" s="231"/>
      <c r="H100" s="263"/>
      <c r="I100" s="114">
        <f t="shared" si="116"/>
        <v>0</v>
      </c>
      <c r="J100" s="263"/>
      <c r="K100" s="60"/>
      <c r="L100" s="136">
        <f t="shared" si="117"/>
        <v>0</v>
      </c>
      <c r="M100" s="325"/>
      <c r="N100" s="60"/>
      <c r="O100" s="114">
        <f t="shared" si="118"/>
        <v>0</v>
      </c>
      <c r="P100" s="111"/>
    </row>
    <row r="101" spans="1:16" hidden="1" x14ac:dyDescent="0.25">
      <c r="A101" s="38">
        <v>2236</v>
      </c>
      <c r="B101" s="57" t="s">
        <v>87</v>
      </c>
      <c r="C101" s="58">
        <f t="shared" si="98"/>
        <v>0</v>
      </c>
      <c r="D101" s="231">
        <v>0</v>
      </c>
      <c r="E101" s="60"/>
      <c r="F101" s="147">
        <f t="shared" si="115"/>
        <v>0</v>
      </c>
      <c r="G101" s="231"/>
      <c r="H101" s="263"/>
      <c r="I101" s="114">
        <f t="shared" si="116"/>
        <v>0</v>
      </c>
      <c r="J101" s="263"/>
      <c r="K101" s="60"/>
      <c r="L101" s="136">
        <f t="shared" si="117"/>
        <v>0</v>
      </c>
      <c r="M101" s="325"/>
      <c r="N101" s="60"/>
      <c r="O101" s="114">
        <f t="shared" si="118"/>
        <v>0</v>
      </c>
      <c r="P101" s="111"/>
    </row>
    <row r="102" spans="1:16" ht="24" x14ac:dyDescent="0.25">
      <c r="A102" s="38">
        <v>2239</v>
      </c>
      <c r="B102" s="57" t="s">
        <v>88</v>
      </c>
      <c r="C102" s="58">
        <f t="shared" si="98"/>
        <v>6582</v>
      </c>
      <c r="D102" s="231">
        <v>5496</v>
      </c>
      <c r="E102" s="528">
        <v>1086</v>
      </c>
      <c r="F102" s="486">
        <f t="shared" si="115"/>
        <v>6582</v>
      </c>
      <c r="G102" s="231"/>
      <c r="H102" s="561"/>
      <c r="I102" s="486">
        <f t="shared" si="116"/>
        <v>0</v>
      </c>
      <c r="J102" s="263"/>
      <c r="K102" s="528"/>
      <c r="L102" s="486">
        <f t="shared" si="117"/>
        <v>0</v>
      </c>
      <c r="M102" s="325"/>
      <c r="N102" s="60"/>
      <c r="O102" s="114">
        <f t="shared" si="118"/>
        <v>0</v>
      </c>
      <c r="P102" s="111"/>
    </row>
    <row r="103" spans="1:16" ht="36" hidden="1" x14ac:dyDescent="0.25">
      <c r="A103" s="112">
        <v>2240</v>
      </c>
      <c r="B103" s="57" t="s">
        <v>89</v>
      </c>
      <c r="C103" s="58">
        <f t="shared" si="98"/>
        <v>0</v>
      </c>
      <c r="D103" s="232">
        <f>SUM(D104:D111)</f>
        <v>0</v>
      </c>
      <c r="E103" s="113">
        <f t="shared" ref="E103:F103" si="119">SUM(E104:E111)</f>
        <v>0</v>
      </c>
      <c r="F103" s="147">
        <f t="shared" si="119"/>
        <v>0</v>
      </c>
      <c r="G103" s="232">
        <f>SUM(G104:G111)</f>
        <v>0</v>
      </c>
      <c r="H103" s="121">
        <f t="shared" ref="H103:I103" si="120">SUM(H104:H111)</f>
        <v>0</v>
      </c>
      <c r="I103" s="114">
        <f t="shared" si="120"/>
        <v>0</v>
      </c>
      <c r="J103" s="121">
        <f>SUM(J104:J111)</f>
        <v>0</v>
      </c>
      <c r="K103" s="113">
        <f t="shared" ref="K103:L103" si="121">SUM(K104:K111)</f>
        <v>0</v>
      </c>
      <c r="L103" s="136">
        <f t="shared" si="121"/>
        <v>0</v>
      </c>
      <c r="M103" s="58">
        <f>SUM(M104:M111)</f>
        <v>0</v>
      </c>
      <c r="N103" s="113">
        <f t="shared" ref="N103:O103" si="122">SUM(N104:N111)</f>
        <v>0</v>
      </c>
      <c r="O103" s="114">
        <f t="shared" si="122"/>
        <v>0</v>
      </c>
      <c r="P103" s="111"/>
    </row>
    <row r="104" spans="1:16" hidden="1" x14ac:dyDescent="0.25">
      <c r="A104" s="38">
        <v>2241</v>
      </c>
      <c r="B104" s="57" t="s">
        <v>90</v>
      </c>
      <c r="C104" s="58">
        <f t="shared" si="98"/>
        <v>0</v>
      </c>
      <c r="D104" s="231">
        <v>0</v>
      </c>
      <c r="E104" s="60"/>
      <c r="F104" s="147">
        <f t="shared" ref="F104:F111" si="123">D104+E104</f>
        <v>0</v>
      </c>
      <c r="G104" s="231"/>
      <c r="H104" s="263"/>
      <c r="I104" s="114">
        <f t="shared" ref="I104:I111" si="124">G104+H104</f>
        <v>0</v>
      </c>
      <c r="J104" s="263"/>
      <c r="K104" s="60"/>
      <c r="L104" s="136">
        <f t="shared" ref="L104:L111" si="125">J104+K104</f>
        <v>0</v>
      </c>
      <c r="M104" s="325"/>
      <c r="N104" s="60"/>
      <c r="O104" s="114">
        <f t="shared" ref="O104:O111" si="126">M104+N104</f>
        <v>0</v>
      </c>
      <c r="P104" s="111"/>
    </row>
    <row r="105" spans="1:16" ht="24" hidden="1" x14ac:dyDescent="0.25">
      <c r="A105" s="38">
        <v>2242</v>
      </c>
      <c r="B105" s="57" t="s">
        <v>91</v>
      </c>
      <c r="C105" s="58">
        <f t="shared" si="98"/>
        <v>0</v>
      </c>
      <c r="D105" s="231">
        <v>0</v>
      </c>
      <c r="E105" s="60"/>
      <c r="F105" s="147">
        <f t="shared" si="123"/>
        <v>0</v>
      </c>
      <c r="G105" s="231"/>
      <c r="H105" s="263"/>
      <c r="I105" s="114">
        <f t="shared" si="124"/>
        <v>0</v>
      </c>
      <c r="J105" s="263"/>
      <c r="K105" s="60"/>
      <c r="L105" s="136">
        <f t="shared" si="125"/>
        <v>0</v>
      </c>
      <c r="M105" s="325"/>
      <c r="N105" s="60"/>
      <c r="O105" s="114">
        <f t="shared" si="126"/>
        <v>0</v>
      </c>
      <c r="P105" s="111"/>
    </row>
    <row r="106" spans="1:16" ht="24" hidden="1" x14ac:dyDescent="0.25">
      <c r="A106" s="38">
        <v>2243</v>
      </c>
      <c r="B106" s="57" t="s">
        <v>92</v>
      </c>
      <c r="C106" s="58">
        <f t="shared" si="98"/>
        <v>0</v>
      </c>
      <c r="D106" s="231">
        <v>0</v>
      </c>
      <c r="E106" s="60"/>
      <c r="F106" s="147">
        <f t="shared" si="123"/>
        <v>0</v>
      </c>
      <c r="G106" s="231"/>
      <c r="H106" s="263"/>
      <c r="I106" s="114">
        <f t="shared" si="124"/>
        <v>0</v>
      </c>
      <c r="J106" s="263"/>
      <c r="K106" s="60"/>
      <c r="L106" s="136">
        <f t="shared" si="125"/>
        <v>0</v>
      </c>
      <c r="M106" s="325"/>
      <c r="N106" s="60"/>
      <c r="O106" s="114">
        <f t="shared" si="126"/>
        <v>0</v>
      </c>
      <c r="P106" s="111"/>
    </row>
    <row r="107" spans="1:16" hidden="1" x14ac:dyDescent="0.25">
      <c r="A107" s="38">
        <v>2244</v>
      </c>
      <c r="B107" s="57" t="s">
        <v>93</v>
      </c>
      <c r="C107" s="58">
        <f t="shared" si="98"/>
        <v>0</v>
      </c>
      <c r="D107" s="231">
        <v>0</v>
      </c>
      <c r="E107" s="60"/>
      <c r="F107" s="147">
        <f t="shared" si="123"/>
        <v>0</v>
      </c>
      <c r="G107" s="231"/>
      <c r="H107" s="263"/>
      <c r="I107" s="114">
        <f t="shared" si="124"/>
        <v>0</v>
      </c>
      <c r="J107" s="263"/>
      <c r="K107" s="60"/>
      <c r="L107" s="136">
        <f t="shared" si="125"/>
        <v>0</v>
      </c>
      <c r="M107" s="325"/>
      <c r="N107" s="60"/>
      <c r="O107" s="114">
        <f t="shared" si="126"/>
        <v>0</v>
      </c>
      <c r="P107" s="111"/>
    </row>
    <row r="108" spans="1:16" ht="24" hidden="1" x14ac:dyDescent="0.25">
      <c r="A108" s="38">
        <v>2246</v>
      </c>
      <c r="B108" s="57" t="s">
        <v>94</v>
      </c>
      <c r="C108" s="58">
        <f t="shared" si="98"/>
        <v>0</v>
      </c>
      <c r="D108" s="231">
        <v>0</v>
      </c>
      <c r="E108" s="60"/>
      <c r="F108" s="147">
        <f t="shared" si="123"/>
        <v>0</v>
      </c>
      <c r="G108" s="231"/>
      <c r="H108" s="263"/>
      <c r="I108" s="114">
        <f t="shared" si="124"/>
        <v>0</v>
      </c>
      <c r="J108" s="263"/>
      <c r="K108" s="60"/>
      <c r="L108" s="136">
        <f t="shared" si="125"/>
        <v>0</v>
      </c>
      <c r="M108" s="325"/>
      <c r="N108" s="60"/>
      <c r="O108" s="114">
        <f t="shared" si="126"/>
        <v>0</v>
      </c>
      <c r="P108" s="111"/>
    </row>
    <row r="109" spans="1:16" hidden="1" x14ac:dyDescent="0.25">
      <c r="A109" s="38">
        <v>2247</v>
      </c>
      <c r="B109" s="57" t="s">
        <v>95</v>
      </c>
      <c r="C109" s="58">
        <f t="shared" si="98"/>
        <v>0</v>
      </c>
      <c r="D109" s="231">
        <v>0</v>
      </c>
      <c r="E109" s="60"/>
      <c r="F109" s="147">
        <f t="shared" si="123"/>
        <v>0</v>
      </c>
      <c r="G109" s="231"/>
      <c r="H109" s="263"/>
      <c r="I109" s="114">
        <f t="shared" si="124"/>
        <v>0</v>
      </c>
      <c r="J109" s="263"/>
      <c r="K109" s="60"/>
      <c r="L109" s="136">
        <f t="shared" si="125"/>
        <v>0</v>
      </c>
      <c r="M109" s="325"/>
      <c r="N109" s="60"/>
      <c r="O109" s="114">
        <f t="shared" si="126"/>
        <v>0</v>
      </c>
      <c r="P109" s="111"/>
    </row>
    <row r="110" spans="1:16" ht="24" hidden="1" x14ac:dyDescent="0.25">
      <c r="A110" s="38">
        <v>2248</v>
      </c>
      <c r="B110" s="57" t="s">
        <v>300</v>
      </c>
      <c r="C110" s="58">
        <f t="shared" si="98"/>
        <v>0</v>
      </c>
      <c r="D110" s="231">
        <v>0</v>
      </c>
      <c r="E110" s="60"/>
      <c r="F110" s="147">
        <f t="shared" si="123"/>
        <v>0</v>
      </c>
      <c r="G110" s="231"/>
      <c r="H110" s="263"/>
      <c r="I110" s="114">
        <f t="shared" si="124"/>
        <v>0</v>
      </c>
      <c r="J110" s="263"/>
      <c r="K110" s="60"/>
      <c r="L110" s="136">
        <f t="shared" si="125"/>
        <v>0</v>
      </c>
      <c r="M110" s="325"/>
      <c r="N110" s="60"/>
      <c r="O110" s="114">
        <f t="shared" si="126"/>
        <v>0</v>
      </c>
      <c r="P110" s="111"/>
    </row>
    <row r="111" spans="1:16" ht="24" hidden="1" x14ac:dyDescent="0.25">
      <c r="A111" s="38">
        <v>2249</v>
      </c>
      <c r="B111" s="57" t="s">
        <v>96</v>
      </c>
      <c r="C111" s="58">
        <f t="shared" si="98"/>
        <v>0</v>
      </c>
      <c r="D111" s="231">
        <v>0</v>
      </c>
      <c r="E111" s="60"/>
      <c r="F111" s="147">
        <f t="shared" si="123"/>
        <v>0</v>
      </c>
      <c r="G111" s="231"/>
      <c r="H111" s="263"/>
      <c r="I111" s="114">
        <f t="shared" si="124"/>
        <v>0</v>
      </c>
      <c r="J111" s="263"/>
      <c r="K111" s="60"/>
      <c r="L111" s="136">
        <f t="shared" si="125"/>
        <v>0</v>
      </c>
      <c r="M111" s="325"/>
      <c r="N111" s="60"/>
      <c r="O111" s="114">
        <f t="shared" si="126"/>
        <v>0</v>
      </c>
      <c r="P111" s="111"/>
    </row>
    <row r="112" spans="1:16" hidden="1" x14ac:dyDescent="0.25">
      <c r="A112" s="112">
        <v>2250</v>
      </c>
      <c r="B112" s="57" t="s">
        <v>97</v>
      </c>
      <c r="C112" s="58">
        <f t="shared" si="98"/>
        <v>0</v>
      </c>
      <c r="D112" s="232">
        <f>SUM(D113:D115)</f>
        <v>0</v>
      </c>
      <c r="E112" s="113">
        <f t="shared" ref="E112:F112" si="127">SUM(E113:E115)</f>
        <v>0</v>
      </c>
      <c r="F112" s="147">
        <f t="shared" si="127"/>
        <v>0</v>
      </c>
      <c r="G112" s="232">
        <f>SUM(G113:G115)</f>
        <v>0</v>
      </c>
      <c r="H112" s="121">
        <f t="shared" ref="H112:I112" si="128">SUM(H113:H115)</f>
        <v>0</v>
      </c>
      <c r="I112" s="114">
        <f t="shared" si="128"/>
        <v>0</v>
      </c>
      <c r="J112" s="121">
        <f>SUM(J113:J115)</f>
        <v>0</v>
      </c>
      <c r="K112" s="113">
        <f t="shared" ref="K112:L112" si="129">SUM(K113:K115)</f>
        <v>0</v>
      </c>
      <c r="L112" s="136">
        <f t="shared" si="129"/>
        <v>0</v>
      </c>
      <c r="M112" s="58">
        <f>SUM(M113:M115)</f>
        <v>0</v>
      </c>
      <c r="N112" s="113">
        <f t="shared" ref="N112:O112" si="130">SUM(N113:N115)</f>
        <v>0</v>
      </c>
      <c r="O112" s="114">
        <f t="shared" si="130"/>
        <v>0</v>
      </c>
      <c r="P112" s="111"/>
    </row>
    <row r="113" spans="1:16" hidden="1" x14ac:dyDescent="0.25">
      <c r="A113" s="38">
        <v>2251</v>
      </c>
      <c r="B113" s="57" t="s">
        <v>98</v>
      </c>
      <c r="C113" s="58">
        <f t="shared" si="98"/>
        <v>0</v>
      </c>
      <c r="D113" s="231">
        <v>0</v>
      </c>
      <c r="E113" s="60"/>
      <c r="F113" s="147">
        <f t="shared" ref="F113:F115" si="131">D113+E113</f>
        <v>0</v>
      </c>
      <c r="G113" s="231"/>
      <c r="H113" s="263"/>
      <c r="I113" s="114">
        <f t="shared" ref="I113:I115" si="132">G113+H113</f>
        <v>0</v>
      </c>
      <c r="J113" s="263"/>
      <c r="K113" s="60"/>
      <c r="L113" s="136">
        <f t="shared" ref="L113:L115" si="133">J113+K113</f>
        <v>0</v>
      </c>
      <c r="M113" s="325"/>
      <c r="N113" s="60"/>
      <c r="O113" s="114">
        <f t="shared" ref="O113:O115" si="134">M113+N113</f>
        <v>0</v>
      </c>
      <c r="P113" s="111"/>
    </row>
    <row r="114" spans="1:16" ht="24" hidden="1" x14ac:dyDescent="0.25">
      <c r="A114" s="38">
        <v>2252</v>
      </c>
      <c r="B114" s="57" t="s">
        <v>99</v>
      </c>
      <c r="C114" s="58">
        <f t="shared" si="98"/>
        <v>0</v>
      </c>
      <c r="D114" s="231">
        <v>0</v>
      </c>
      <c r="E114" s="60"/>
      <c r="F114" s="147">
        <f t="shared" si="131"/>
        <v>0</v>
      </c>
      <c r="G114" s="231"/>
      <c r="H114" s="263"/>
      <c r="I114" s="114">
        <f t="shared" si="132"/>
        <v>0</v>
      </c>
      <c r="J114" s="263"/>
      <c r="K114" s="60"/>
      <c r="L114" s="136">
        <f t="shared" si="133"/>
        <v>0</v>
      </c>
      <c r="M114" s="325"/>
      <c r="N114" s="60"/>
      <c r="O114" s="114">
        <f t="shared" si="134"/>
        <v>0</v>
      </c>
      <c r="P114" s="111"/>
    </row>
    <row r="115" spans="1:16" ht="24" hidden="1" x14ac:dyDescent="0.25">
      <c r="A115" s="38">
        <v>2259</v>
      </c>
      <c r="B115" s="57" t="s">
        <v>100</v>
      </c>
      <c r="C115" s="58">
        <f t="shared" si="98"/>
        <v>0</v>
      </c>
      <c r="D115" s="231">
        <v>0</v>
      </c>
      <c r="E115" s="60"/>
      <c r="F115" s="147">
        <f t="shared" si="131"/>
        <v>0</v>
      </c>
      <c r="G115" s="231"/>
      <c r="H115" s="263"/>
      <c r="I115" s="114">
        <f t="shared" si="132"/>
        <v>0</v>
      </c>
      <c r="J115" s="263"/>
      <c r="K115" s="60"/>
      <c r="L115" s="136">
        <f t="shared" si="133"/>
        <v>0</v>
      </c>
      <c r="M115" s="325"/>
      <c r="N115" s="60"/>
      <c r="O115" s="114">
        <f t="shared" si="134"/>
        <v>0</v>
      </c>
      <c r="P115" s="111"/>
    </row>
    <row r="116" spans="1:16" hidden="1" x14ac:dyDescent="0.25">
      <c r="A116" s="112">
        <v>2260</v>
      </c>
      <c r="B116" s="57" t="s">
        <v>101</v>
      </c>
      <c r="C116" s="58">
        <f t="shared" si="98"/>
        <v>0</v>
      </c>
      <c r="D116" s="232">
        <f>SUM(D117:D121)</f>
        <v>0</v>
      </c>
      <c r="E116" s="113">
        <f t="shared" ref="E116:F116" si="135">SUM(E117:E121)</f>
        <v>0</v>
      </c>
      <c r="F116" s="147">
        <f t="shared" si="135"/>
        <v>0</v>
      </c>
      <c r="G116" s="232">
        <f>SUM(G117:G121)</f>
        <v>0</v>
      </c>
      <c r="H116" s="121">
        <f t="shared" ref="H116:I116" si="136">SUM(H117:H121)</f>
        <v>0</v>
      </c>
      <c r="I116" s="114">
        <f t="shared" si="136"/>
        <v>0</v>
      </c>
      <c r="J116" s="121">
        <f>SUM(J117:J121)</f>
        <v>0</v>
      </c>
      <c r="K116" s="113">
        <f t="shared" ref="K116:L116" si="137">SUM(K117:K121)</f>
        <v>0</v>
      </c>
      <c r="L116" s="136">
        <f t="shared" si="137"/>
        <v>0</v>
      </c>
      <c r="M116" s="58">
        <f>SUM(M117:M121)</f>
        <v>0</v>
      </c>
      <c r="N116" s="113">
        <f t="shared" ref="N116:O116" si="138">SUM(N117:N121)</f>
        <v>0</v>
      </c>
      <c r="O116" s="114">
        <f t="shared" si="138"/>
        <v>0</v>
      </c>
      <c r="P116" s="111"/>
    </row>
    <row r="117" spans="1:16" hidden="1" x14ac:dyDescent="0.25">
      <c r="A117" s="38">
        <v>2261</v>
      </c>
      <c r="B117" s="57" t="s">
        <v>102</v>
      </c>
      <c r="C117" s="58">
        <f t="shared" si="98"/>
        <v>0</v>
      </c>
      <c r="D117" s="231">
        <v>0</v>
      </c>
      <c r="E117" s="60"/>
      <c r="F117" s="147">
        <f t="shared" ref="F117:F121" si="139">D117+E117</f>
        <v>0</v>
      </c>
      <c r="G117" s="231"/>
      <c r="H117" s="263"/>
      <c r="I117" s="114">
        <f t="shared" ref="I117:I121" si="140">G117+H117</f>
        <v>0</v>
      </c>
      <c r="J117" s="263"/>
      <c r="K117" s="60"/>
      <c r="L117" s="136">
        <f t="shared" ref="L117:L121" si="141">J117+K117</f>
        <v>0</v>
      </c>
      <c r="M117" s="325"/>
      <c r="N117" s="60"/>
      <c r="O117" s="114">
        <f t="shared" ref="O117:O121" si="142">M117+N117</f>
        <v>0</v>
      </c>
      <c r="P117" s="111"/>
    </row>
    <row r="118" spans="1:16" hidden="1" x14ac:dyDescent="0.25">
      <c r="A118" s="38">
        <v>2262</v>
      </c>
      <c r="B118" s="57" t="s">
        <v>103</v>
      </c>
      <c r="C118" s="58">
        <f t="shared" si="98"/>
        <v>0</v>
      </c>
      <c r="D118" s="231">
        <v>0</v>
      </c>
      <c r="E118" s="60"/>
      <c r="F118" s="147">
        <f t="shared" si="139"/>
        <v>0</v>
      </c>
      <c r="G118" s="231"/>
      <c r="H118" s="263"/>
      <c r="I118" s="114">
        <f t="shared" si="140"/>
        <v>0</v>
      </c>
      <c r="J118" s="263"/>
      <c r="K118" s="60"/>
      <c r="L118" s="136">
        <f t="shared" si="141"/>
        <v>0</v>
      </c>
      <c r="M118" s="325"/>
      <c r="N118" s="60"/>
      <c r="O118" s="114">
        <f t="shared" si="142"/>
        <v>0</v>
      </c>
      <c r="P118" s="111"/>
    </row>
    <row r="119" spans="1:16" hidden="1" x14ac:dyDescent="0.25">
      <c r="A119" s="38">
        <v>2263</v>
      </c>
      <c r="B119" s="57" t="s">
        <v>104</v>
      </c>
      <c r="C119" s="58">
        <f t="shared" si="98"/>
        <v>0</v>
      </c>
      <c r="D119" s="231">
        <v>0</v>
      </c>
      <c r="E119" s="60"/>
      <c r="F119" s="147">
        <f t="shared" si="139"/>
        <v>0</v>
      </c>
      <c r="G119" s="231"/>
      <c r="H119" s="263"/>
      <c r="I119" s="114">
        <f t="shared" si="140"/>
        <v>0</v>
      </c>
      <c r="J119" s="263"/>
      <c r="K119" s="60"/>
      <c r="L119" s="136">
        <f t="shared" si="141"/>
        <v>0</v>
      </c>
      <c r="M119" s="325"/>
      <c r="N119" s="60"/>
      <c r="O119" s="114">
        <f t="shared" si="142"/>
        <v>0</v>
      </c>
      <c r="P119" s="111"/>
    </row>
    <row r="120" spans="1:16" ht="24" hidden="1" x14ac:dyDescent="0.25">
      <c r="A120" s="38">
        <v>2264</v>
      </c>
      <c r="B120" s="57" t="s">
        <v>105</v>
      </c>
      <c r="C120" s="58">
        <f t="shared" si="98"/>
        <v>0</v>
      </c>
      <c r="D120" s="231">
        <v>0</v>
      </c>
      <c r="E120" s="60"/>
      <c r="F120" s="147">
        <f t="shared" si="139"/>
        <v>0</v>
      </c>
      <c r="G120" s="231"/>
      <c r="H120" s="263"/>
      <c r="I120" s="114">
        <f t="shared" si="140"/>
        <v>0</v>
      </c>
      <c r="J120" s="263"/>
      <c r="K120" s="60"/>
      <c r="L120" s="136">
        <f t="shared" si="141"/>
        <v>0</v>
      </c>
      <c r="M120" s="325"/>
      <c r="N120" s="60"/>
      <c r="O120" s="114">
        <f t="shared" si="142"/>
        <v>0</v>
      </c>
      <c r="P120" s="111"/>
    </row>
    <row r="121" spans="1:16" hidden="1" x14ac:dyDescent="0.25">
      <c r="A121" s="38">
        <v>2269</v>
      </c>
      <c r="B121" s="57" t="s">
        <v>106</v>
      </c>
      <c r="C121" s="58">
        <f t="shared" si="98"/>
        <v>0</v>
      </c>
      <c r="D121" s="231">
        <v>0</v>
      </c>
      <c r="E121" s="60"/>
      <c r="F121" s="147">
        <f t="shared" si="139"/>
        <v>0</v>
      </c>
      <c r="G121" s="231"/>
      <c r="H121" s="263"/>
      <c r="I121" s="114">
        <f t="shared" si="140"/>
        <v>0</v>
      </c>
      <c r="J121" s="263"/>
      <c r="K121" s="60"/>
      <c r="L121" s="136">
        <f t="shared" si="141"/>
        <v>0</v>
      </c>
      <c r="M121" s="325"/>
      <c r="N121" s="60"/>
      <c r="O121" s="114">
        <f t="shared" si="142"/>
        <v>0</v>
      </c>
      <c r="P121" s="111"/>
    </row>
    <row r="122" spans="1:16" hidden="1" x14ac:dyDescent="0.25">
      <c r="A122" s="112">
        <v>2270</v>
      </c>
      <c r="B122" s="57" t="s">
        <v>107</v>
      </c>
      <c r="C122" s="58">
        <f t="shared" si="98"/>
        <v>0</v>
      </c>
      <c r="D122" s="232">
        <f>SUM(D123:D127)</f>
        <v>0</v>
      </c>
      <c r="E122" s="113">
        <f t="shared" ref="E122:F122" si="143">SUM(E123:E127)</f>
        <v>0</v>
      </c>
      <c r="F122" s="147">
        <f t="shared" si="143"/>
        <v>0</v>
      </c>
      <c r="G122" s="232">
        <f>SUM(G123:G127)</f>
        <v>0</v>
      </c>
      <c r="H122" s="121">
        <f t="shared" ref="H122:I122" si="144">SUM(H123:H127)</f>
        <v>0</v>
      </c>
      <c r="I122" s="114">
        <f t="shared" si="144"/>
        <v>0</v>
      </c>
      <c r="J122" s="121">
        <f>SUM(J123:J127)</f>
        <v>0</v>
      </c>
      <c r="K122" s="113">
        <f t="shared" ref="K122:L122" si="145">SUM(K123:K127)</f>
        <v>0</v>
      </c>
      <c r="L122" s="136">
        <f t="shared" si="145"/>
        <v>0</v>
      </c>
      <c r="M122" s="58">
        <f>SUM(M123:M127)</f>
        <v>0</v>
      </c>
      <c r="N122" s="113">
        <f t="shared" ref="N122:O122" si="146">SUM(N123:N127)</f>
        <v>0</v>
      </c>
      <c r="O122" s="114">
        <f t="shared" si="146"/>
        <v>0</v>
      </c>
      <c r="P122" s="111"/>
    </row>
    <row r="123" spans="1:16" hidden="1" x14ac:dyDescent="0.25">
      <c r="A123" s="38">
        <v>2272</v>
      </c>
      <c r="B123" s="146" t="s">
        <v>108</v>
      </c>
      <c r="C123" s="58">
        <f t="shared" si="98"/>
        <v>0</v>
      </c>
      <c r="D123" s="231">
        <v>0</v>
      </c>
      <c r="E123" s="60"/>
      <c r="F123" s="147">
        <f t="shared" ref="F123:F127" si="147">D123+E123</f>
        <v>0</v>
      </c>
      <c r="G123" s="231"/>
      <c r="H123" s="263"/>
      <c r="I123" s="114">
        <f t="shared" ref="I123:I127" si="148">G123+H123</f>
        <v>0</v>
      </c>
      <c r="J123" s="263"/>
      <c r="K123" s="60"/>
      <c r="L123" s="136">
        <f t="shared" ref="L123:L127" si="149">J123+K123</f>
        <v>0</v>
      </c>
      <c r="M123" s="325"/>
      <c r="N123" s="60"/>
      <c r="O123" s="114">
        <f t="shared" ref="O123:O127" si="150">M123+N123</f>
        <v>0</v>
      </c>
      <c r="P123" s="111"/>
    </row>
    <row r="124" spans="1:16" ht="24" hidden="1" x14ac:dyDescent="0.25">
      <c r="A124" s="38">
        <v>2274</v>
      </c>
      <c r="B124" s="186" t="s">
        <v>290</v>
      </c>
      <c r="C124" s="58">
        <f t="shared" si="98"/>
        <v>0</v>
      </c>
      <c r="D124" s="231">
        <v>0</v>
      </c>
      <c r="E124" s="60"/>
      <c r="F124" s="147">
        <f t="shared" si="147"/>
        <v>0</v>
      </c>
      <c r="G124" s="231"/>
      <c r="H124" s="263"/>
      <c r="I124" s="114">
        <f t="shared" si="148"/>
        <v>0</v>
      </c>
      <c r="J124" s="263"/>
      <c r="K124" s="60"/>
      <c r="L124" s="136">
        <f t="shared" si="149"/>
        <v>0</v>
      </c>
      <c r="M124" s="325"/>
      <c r="N124" s="60"/>
      <c r="O124" s="114">
        <f t="shared" si="150"/>
        <v>0</v>
      </c>
      <c r="P124" s="111"/>
    </row>
    <row r="125" spans="1:16" ht="24" hidden="1" x14ac:dyDescent="0.25">
      <c r="A125" s="38">
        <v>2275</v>
      </c>
      <c r="B125" s="57" t="s">
        <v>109</v>
      </c>
      <c r="C125" s="58">
        <f t="shared" si="98"/>
        <v>0</v>
      </c>
      <c r="D125" s="231">
        <v>0</v>
      </c>
      <c r="E125" s="60"/>
      <c r="F125" s="147">
        <f t="shared" si="147"/>
        <v>0</v>
      </c>
      <c r="G125" s="231"/>
      <c r="H125" s="263"/>
      <c r="I125" s="114">
        <f t="shared" si="148"/>
        <v>0</v>
      </c>
      <c r="J125" s="263"/>
      <c r="K125" s="60"/>
      <c r="L125" s="136">
        <f t="shared" si="149"/>
        <v>0</v>
      </c>
      <c r="M125" s="325"/>
      <c r="N125" s="60"/>
      <c r="O125" s="114">
        <f t="shared" si="150"/>
        <v>0</v>
      </c>
      <c r="P125" s="111"/>
    </row>
    <row r="126" spans="1:16" ht="36" hidden="1" x14ac:dyDescent="0.25">
      <c r="A126" s="38">
        <v>2276</v>
      </c>
      <c r="B126" s="57" t="s">
        <v>110</v>
      </c>
      <c r="C126" s="58">
        <f t="shared" si="98"/>
        <v>0</v>
      </c>
      <c r="D126" s="231">
        <v>0</v>
      </c>
      <c r="E126" s="60"/>
      <c r="F126" s="147">
        <f t="shared" si="147"/>
        <v>0</v>
      </c>
      <c r="G126" s="231"/>
      <c r="H126" s="263"/>
      <c r="I126" s="114">
        <f t="shared" si="148"/>
        <v>0</v>
      </c>
      <c r="J126" s="263"/>
      <c r="K126" s="60"/>
      <c r="L126" s="136">
        <f t="shared" si="149"/>
        <v>0</v>
      </c>
      <c r="M126" s="325"/>
      <c r="N126" s="60"/>
      <c r="O126" s="114">
        <f t="shared" si="150"/>
        <v>0</v>
      </c>
      <c r="P126" s="111"/>
    </row>
    <row r="127" spans="1:16" ht="24" hidden="1" x14ac:dyDescent="0.25">
      <c r="A127" s="38">
        <v>2279</v>
      </c>
      <c r="B127" s="57" t="s">
        <v>111</v>
      </c>
      <c r="C127" s="58">
        <f t="shared" si="98"/>
        <v>0</v>
      </c>
      <c r="D127" s="231">
        <v>0</v>
      </c>
      <c r="E127" s="60"/>
      <c r="F127" s="147">
        <f t="shared" si="147"/>
        <v>0</v>
      </c>
      <c r="G127" s="231"/>
      <c r="H127" s="263"/>
      <c r="I127" s="114">
        <f t="shared" si="148"/>
        <v>0</v>
      </c>
      <c r="J127" s="263"/>
      <c r="K127" s="60"/>
      <c r="L127" s="136">
        <f t="shared" si="149"/>
        <v>0</v>
      </c>
      <c r="M127" s="325"/>
      <c r="N127" s="60"/>
      <c r="O127" s="114">
        <f t="shared" si="150"/>
        <v>0</v>
      </c>
      <c r="P127" s="111"/>
    </row>
    <row r="128" spans="1:16" ht="24" hidden="1" x14ac:dyDescent="0.25">
      <c r="A128" s="548">
        <v>2280</v>
      </c>
      <c r="B128" s="52" t="s">
        <v>301</v>
      </c>
      <c r="C128" s="53">
        <f t="shared" si="98"/>
        <v>0</v>
      </c>
      <c r="D128" s="234">
        <f t="shared" ref="D128:O128" si="151">SUM(D129)</f>
        <v>0</v>
      </c>
      <c r="E128" s="119">
        <f t="shared" si="151"/>
        <v>0</v>
      </c>
      <c r="F128" s="287">
        <f t="shared" si="151"/>
        <v>0</v>
      </c>
      <c r="G128" s="234">
        <f t="shared" si="151"/>
        <v>0</v>
      </c>
      <c r="H128" s="265">
        <f t="shared" si="151"/>
        <v>0</v>
      </c>
      <c r="I128" s="120">
        <f t="shared" si="151"/>
        <v>0</v>
      </c>
      <c r="J128" s="265">
        <f t="shared" si="151"/>
        <v>0</v>
      </c>
      <c r="K128" s="119">
        <f t="shared" si="151"/>
        <v>0</v>
      </c>
      <c r="L128" s="140">
        <f t="shared" si="151"/>
        <v>0</v>
      </c>
      <c r="M128" s="58">
        <f t="shared" si="151"/>
        <v>0</v>
      </c>
      <c r="N128" s="113">
        <f t="shared" si="151"/>
        <v>0</v>
      </c>
      <c r="O128" s="114">
        <f t="shared" si="151"/>
        <v>0</v>
      </c>
      <c r="P128" s="111"/>
    </row>
    <row r="129" spans="1:16" ht="24" hidden="1" x14ac:dyDescent="0.25">
      <c r="A129" s="38">
        <v>2283</v>
      </c>
      <c r="B129" s="57" t="s">
        <v>112</v>
      </c>
      <c r="C129" s="58">
        <f t="shared" si="98"/>
        <v>0</v>
      </c>
      <c r="D129" s="231">
        <v>0</v>
      </c>
      <c r="E129" s="60"/>
      <c r="F129" s="147">
        <f>D129+E129</f>
        <v>0</v>
      </c>
      <c r="G129" s="231"/>
      <c r="H129" s="263"/>
      <c r="I129" s="114">
        <f>G129+H129</f>
        <v>0</v>
      </c>
      <c r="J129" s="263"/>
      <c r="K129" s="60"/>
      <c r="L129" s="136">
        <f>J129+K129</f>
        <v>0</v>
      </c>
      <c r="M129" s="325"/>
      <c r="N129" s="60"/>
      <c r="O129" s="114">
        <f>M129+N129</f>
        <v>0</v>
      </c>
      <c r="P129" s="111"/>
    </row>
    <row r="130" spans="1:16" ht="38.25" customHeight="1" x14ac:dyDescent="0.25">
      <c r="A130" s="45">
        <v>2300</v>
      </c>
      <c r="B130" s="105" t="s">
        <v>113</v>
      </c>
      <c r="C130" s="46">
        <f t="shared" si="98"/>
        <v>350</v>
      </c>
      <c r="D130" s="229">
        <f>SUM(D131,D136,D140,D141,D144,D151,D159,D160,D163)</f>
        <v>350</v>
      </c>
      <c r="E130" s="523">
        <f t="shared" ref="E130:F130" si="152">SUM(E131,E136,E140,E141,E144,E151,E159,E160,E163)</f>
        <v>0</v>
      </c>
      <c r="F130" s="490">
        <f t="shared" si="152"/>
        <v>350</v>
      </c>
      <c r="G130" s="229">
        <f>SUM(G131,G136,G140,G141,G144,G151,G159,G160,G163)</f>
        <v>0</v>
      </c>
      <c r="H130" s="126">
        <f t="shared" ref="H130:I130" si="153">SUM(H131,H136,H140,H141,H144,H151,H159,H160,H163)</f>
        <v>0</v>
      </c>
      <c r="I130" s="490">
        <f t="shared" si="153"/>
        <v>0</v>
      </c>
      <c r="J130" s="106">
        <f>SUM(J131,J136,J140,J141,J144,J151,J159,J160,J163)</f>
        <v>0</v>
      </c>
      <c r="K130" s="523">
        <f t="shared" ref="K130:L130" si="154">SUM(K131,K136,K140,K141,K144,K151,K159,K160,K163)</f>
        <v>0</v>
      </c>
      <c r="L130" s="490">
        <f t="shared" si="154"/>
        <v>0</v>
      </c>
      <c r="M130" s="46">
        <f>SUM(M131,M136,M140,M141,M144,M151,M159,M160,M163)</f>
        <v>0</v>
      </c>
      <c r="N130" s="50">
        <f t="shared" ref="N130:O130" si="155">SUM(N131,N136,N140,N141,N144,N151,N159,N160,N163)</f>
        <v>0</v>
      </c>
      <c r="O130" s="117">
        <f t="shared" si="155"/>
        <v>0</v>
      </c>
      <c r="P130" s="123"/>
    </row>
    <row r="131" spans="1:16" ht="24" hidden="1" x14ac:dyDescent="0.25">
      <c r="A131" s="548">
        <v>2310</v>
      </c>
      <c r="B131" s="52" t="s">
        <v>114</v>
      </c>
      <c r="C131" s="53">
        <f t="shared" si="98"/>
        <v>0</v>
      </c>
      <c r="D131" s="234">
        <f t="shared" ref="D131:O131" si="156">SUM(D132:D135)</f>
        <v>0</v>
      </c>
      <c r="E131" s="119">
        <f t="shared" si="156"/>
        <v>0</v>
      </c>
      <c r="F131" s="287">
        <f t="shared" si="156"/>
        <v>0</v>
      </c>
      <c r="G131" s="234">
        <f t="shared" si="156"/>
        <v>0</v>
      </c>
      <c r="H131" s="265">
        <f t="shared" si="156"/>
        <v>0</v>
      </c>
      <c r="I131" s="120">
        <f t="shared" si="156"/>
        <v>0</v>
      </c>
      <c r="J131" s="265">
        <f t="shared" si="156"/>
        <v>0</v>
      </c>
      <c r="K131" s="119">
        <f t="shared" si="156"/>
        <v>0</v>
      </c>
      <c r="L131" s="140">
        <f t="shared" si="156"/>
        <v>0</v>
      </c>
      <c r="M131" s="53">
        <f t="shared" si="156"/>
        <v>0</v>
      </c>
      <c r="N131" s="119">
        <f t="shared" si="156"/>
        <v>0</v>
      </c>
      <c r="O131" s="120">
        <f t="shared" si="156"/>
        <v>0</v>
      </c>
      <c r="P131" s="110"/>
    </row>
    <row r="132" spans="1:16" hidden="1" x14ac:dyDescent="0.25">
      <c r="A132" s="38">
        <v>2311</v>
      </c>
      <c r="B132" s="57" t="s">
        <v>115</v>
      </c>
      <c r="C132" s="58">
        <f t="shared" si="98"/>
        <v>0</v>
      </c>
      <c r="D132" s="231">
        <v>0</v>
      </c>
      <c r="E132" s="60"/>
      <c r="F132" s="147">
        <f t="shared" ref="F132:F135" si="157">D132+E132</f>
        <v>0</v>
      </c>
      <c r="G132" s="231"/>
      <c r="H132" s="263"/>
      <c r="I132" s="114">
        <f t="shared" ref="I132:I135" si="158">G132+H132</f>
        <v>0</v>
      </c>
      <c r="J132" s="263"/>
      <c r="K132" s="60"/>
      <c r="L132" s="136">
        <f t="shared" ref="L132:L135" si="159">J132+K132</f>
        <v>0</v>
      </c>
      <c r="M132" s="325"/>
      <c r="N132" s="60"/>
      <c r="O132" s="114">
        <f t="shared" ref="O132:O135" si="160">M132+N132</f>
        <v>0</v>
      </c>
      <c r="P132" s="111"/>
    </row>
    <row r="133" spans="1:16" hidden="1" x14ac:dyDescent="0.25">
      <c r="A133" s="38">
        <v>2312</v>
      </c>
      <c r="B133" s="57" t="s">
        <v>116</v>
      </c>
      <c r="C133" s="58">
        <f t="shared" si="98"/>
        <v>0</v>
      </c>
      <c r="D133" s="231">
        <v>0</v>
      </c>
      <c r="E133" s="60"/>
      <c r="F133" s="147">
        <f t="shared" si="157"/>
        <v>0</v>
      </c>
      <c r="G133" s="231"/>
      <c r="H133" s="263"/>
      <c r="I133" s="114">
        <f t="shared" si="158"/>
        <v>0</v>
      </c>
      <c r="J133" s="263"/>
      <c r="K133" s="60"/>
      <c r="L133" s="136">
        <f t="shared" si="159"/>
        <v>0</v>
      </c>
      <c r="M133" s="325"/>
      <c r="N133" s="60"/>
      <c r="O133" s="114">
        <f t="shared" si="160"/>
        <v>0</v>
      </c>
      <c r="P133" s="111"/>
    </row>
    <row r="134" spans="1:16" hidden="1" x14ac:dyDescent="0.25">
      <c r="A134" s="38">
        <v>2313</v>
      </c>
      <c r="B134" s="57" t="s">
        <v>117</v>
      </c>
      <c r="C134" s="58">
        <f t="shared" si="98"/>
        <v>0</v>
      </c>
      <c r="D134" s="231">
        <v>0</v>
      </c>
      <c r="E134" s="60"/>
      <c r="F134" s="147">
        <f t="shared" si="157"/>
        <v>0</v>
      </c>
      <c r="G134" s="231"/>
      <c r="H134" s="263"/>
      <c r="I134" s="114">
        <f t="shared" si="158"/>
        <v>0</v>
      </c>
      <c r="J134" s="263"/>
      <c r="K134" s="60"/>
      <c r="L134" s="136">
        <f t="shared" si="159"/>
        <v>0</v>
      </c>
      <c r="M134" s="325"/>
      <c r="N134" s="60"/>
      <c r="O134" s="114">
        <f t="shared" si="160"/>
        <v>0</v>
      </c>
      <c r="P134" s="111"/>
    </row>
    <row r="135" spans="1:16" ht="36" hidden="1" customHeight="1" x14ac:dyDescent="0.25">
      <c r="A135" s="38">
        <v>2314</v>
      </c>
      <c r="B135" s="57" t="s">
        <v>291</v>
      </c>
      <c r="C135" s="58">
        <f t="shared" si="98"/>
        <v>0</v>
      </c>
      <c r="D135" s="231">
        <v>0</v>
      </c>
      <c r="E135" s="60"/>
      <c r="F135" s="147">
        <f t="shared" si="157"/>
        <v>0</v>
      </c>
      <c r="G135" s="231"/>
      <c r="H135" s="263"/>
      <c r="I135" s="114">
        <f t="shared" si="158"/>
        <v>0</v>
      </c>
      <c r="J135" s="263"/>
      <c r="K135" s="60"/>
      <c r="L135" s="136">
        <f t="shared" si="159"/>
        <v>0</v>
      </c>
      <c r="M135" s="325"/>
      <c r="N135" s="60"/>
      <c r="O135" s="114">
        <f t="shared" si="160"/>
        <v>0</v>
      </c>
      <c r="P135" s="111"/>
    </row>
    <row r="136" spans="1:16" hidden="1" x14ac:dyDescent="0.25">
      <c r="A136" s="112">
        <v>2320</v>
      </c>
      <c r="B136" s="57" t="s">
        <v>118</v>
      </c>
      <c r="C136" s="58">
        <f t="shared" si="98"/>
        <v>0</v>
      </c>
      <c r="D136" s="232">
        <f>SUM(D137:D139)</f>
        <v>0</v>
      </c>
      <c r="E136" s="113">
        <f t="shared" ref="E136:F136" si="161">SUM(E137:E139)</f>
        <v>0</v>
      </c>
      <c r="F136" s="147">
        <f t="shared" si="161"/>
        <v>0</v>
      </c>
      <c r="G136" s="232">
        <f>SUM(G137:G139)</f>
        <v>0</v>
      </c>
      <c r="H136" s="121">
        <f t="shared" ref="H136:I136" si="162">SUM(H137:H139)</f>
        <v>0</v>
      </c>
      <c r="I136" s="114">
        <f t="shared" si="162"/>
        <v>0</v>
      </c>
      <c r="J136" s="121">
        <f>SUM(J137:J139)</f>
        <v>0</v>
      </c>
      <c r="K136" s="113">
        <f t="shared" ref="K136:L136" si="163">SUM(K137:K139)</f>
        <v>0</v>
      </c>
      <c r="L136" s="136">
        <f t="shared" si="163"/>
        <v>0</v>
      </c>
      <c r="M136" s="58">
        <f>SUM(M137:M139)</f>
        <v>0</v>
      </c>
      <c r="N136" s="113">
        <f t="shared" ref="N136:O136" si="164">SUM(N137:N139)</f>
        <v>0</v>
      </c>
      <c r="O136" s="114">
        <f t="shared" si="164"/>
        <v>0</v>
      </c>
      <c r="P136" s="111"/>
    </row>
    <row r="137" spans="1:16" hidden="1" x14ac:dyDescent="0.25">
      <c r="A137" s="38">
        <v>2321</v>
      </c>
      <c r="B137" s="57" t="s">
        <v>119</v>
      </c>
      <c r="C137" s="58">
        <f t="shared" si="98"/>
        <v>0</v>
      </c>
      <c r="D137" s="231">
        <v>0</v>
      </c>
      <c r="E137" s="60"/>
      <c r="F137" s="147">
        <f t="shared" ref="F137:F140" si="165">D137+E137</f>
        <v>0</v>
      </c>
      <c r="G137" s="231"/>
      <c r="H137" s="263"/>
      <c r="I137" s="114">
        <f t="shared" ref="I137:I140" si="166">G137+H137</f>
        <v>0</v>
      </c>
      <c r="J137" s="263"/>
      <c r="K137" s="60"/>
      <c r="L137" s="136">
        <f t="shared" ref="L137:L140" si="167">J137+K137</f>
        <v>0</v>
      </c>
      <c r="M137" s="325"/>
      <c r="N137" s="60"/>
      <c r="O137" s="114">
        <f t="shared" ref="O137:O140" si="168">M137+N137</f>
        <v>0</v>
      </c>
      <c r="P137" s="111"/>
    </row>
    <row r="138" spans="1:16" hidden="1" x14ac:dyDescent="0.25">
      <c r="A138" s="38">
        <v>2322</v>
      </c>
      <c r="B138" s="57" t="s">
        <v>120</v>
      </c>
      <c r="C138" s="58">
        <f t="shared" si="98"/>
        <v>0</v>
      </c>
      <c r="D138" s="231">
        <v>0</v>
      </c>
      <c r="E138" s="60"/>
      <c r="F138" s="147">
        <f t="shared" si="165"/>
        <v>0</v>
      </c>
      <c r="G138" s="231"/>
      <c r="H138" s="263"/>
      <c r="I138" s="114">
        <f t="shared" si="166"/>
        <v>0</v>
      </c>
      <c r="J138" s="263"/>
      <c r="K138" s="60"/>
      <c r="L138" s="136">
        <f t="shared" si="167"/>
        <v>0</v>
      </c>
      <c r="M138" s="325"/>
      <c r="N138" s="60"/>
      <c r="O138" s="114">
        <f t="shared" si="168"/>
        <v>0</v>
      </c>
      <c r="P138" s="111"/>
    </row>
    <row r="139" spans="1:16" ht="10.5" hidden="1" customHeight="1" x14ac:dyDescent="0.25">
      <c r="A139" s="38">
        <v>2329</v>
      </c>
      <c r="B139" s="57" t="s">
        <v>121</v>
      </c>
      <c r="C139" s="58">
        <f t="shared" si="98"/>
        <v>0</v>
      </c>
      <c r="D139" s="231">
        <v>0</v>
      </c>
      <c r="E139" s="60"/>
      <c r="F139" s="147">
        <f t="shared" si="165"/>
        <v>0</v>
      </c>
      <c r="G139" s="231"/>
      <c r="H139" s="263"/>
      <c r="I139" s="114">
        <f t="shared" si="166"/>
        <v>0</v>
      </c>
      <c r="J139" s="263"/>
      <c r="K139" s="60"/>
      <c r="L139" s="136">
        <f t="shared" si="167"/>
        <v>0</v>
      </c>
      <c r="M139" s="325"/>
      <c r="N139" s="60"/>
      <c r="O139" s="114">
        <f t="shared" si="168"/>
        <v>0</v>
      </c>
      <c r="P139" s="111"/>
    </row>
    <row r="140" spans="1:16" hidden="1" x14ac:dyDescent="0.25">
      <c r="A140" s="112">
        <v>2330</v>
      </c>
      <c r="B140" s="57" t="s">
        <v>122</v>
      </c>
      <c r="C140" s="58">
        <f t="shared" si="98"/>
        <v>0</v>
      </c>
      <c r="D140" s="231">
        <v>0</v>
      </c>
      <c r="E140" s="60"/>
      <c r="F140" s="147">
        <f t="shared" si="165"/>
        <v>0</v>
      </c>
      <c r="G140" s="231"/>
      <c r="H140" s="263"/>
      <c r="I140" s="114">
        <f t="shared" si="166"/>
        <v>0</v>
      </c>
      <c r="J140" s="263"/>
      <c r="K140" s="60"/>
      <c r="L140" s="136">
        <f t="shared" si="167"/>
        <v>0</v>
      </c>
      <c r="M140" s="325"/>
      <c r="N140" s="60"/>
      <c r="O140" s="114">
        <f t="shared" si="168"/>
        <v>0</v>
      </c>
      <c r="P140" s="111"/>
    </row>
    <row r="141" spans="1:16" ht="48" hidden="1" x14ac:dyDescent="0.25">
      <c r="A141" s="112">
        <v>2340</v>
      </c>
      <c r="B141" s="57" t="s">
        <v>302</v>
      </c>
      <c r="C141" s="58">
        <f t="shared" si="98"/>
        <v>0</v>
      </c>
      <c r="D141" s="232">
        <f>SUM(D142:D143)</f>
        <v>0</v>
      </c>
      <c r="E141" s="113">
        <f t="shared" ref="E141:F141" si="169">SUM(E142:E143)</f>
        <v>0</v>
      </c>
      <c r="F141" s="147">
        <f t="shared" si="169"/>
        <v>0</v>
      </c>
      <c r="G141" s="232">
        <f>SUM(G142:G143)</f>
        <v>0</v>
      </c>
      <c r="H141" s="121">
        <f t="shared" ref="H141:I141" si="170">SUM(H142:H143)</f>
        <v>0</v>
      </c>
      <c r="I141" s="114">
        <f t="shared" si="170"/>
        <v>0</v>
      </c>
      <c r="J141" s="121">
        <f>SUM(J142:J143)</f>
        <v>0</v>
      </c>
      <c r="K141" s="113">
        <f t="shared" ref="K141:L141" si="171">SUM(K142:K143)</f>
        <v>0</v>
      </c>
      <c r="L141" s="136">
        <f t="shared" si="171"/>
        <v>0</v>
      </c>
      <c r="M141" s="58">
        <f>SUM(M142:M143)</f>
        <v>0</v>
      </c>
      <c r="N141" s="113">
        <f t="shared" ref="N141:O141" si="172">SUM(N142:N143)</f>
        <v>0</v>
      </c>
      <c r="O141" s="114">
        <f t="shared" si="172"/>
        <v>0</v>
      </c>
      <c r="P141" s="111"/>
    </row>
    <row r="142" spans="1:16" hidden="1" x14ac:dyDescent="0.25">
      <c r="A142" s="38">
        <v>2341</v>
      </c>
      <c r="B142" s="57" t="s">
        <v>123</v>
      </c>
      <c r="C142" s="58">
        <f t="shared" si="98"/>
        <v>0</v>
      </c>
      <c r="D142" s="231">
        <v>0</v>
      </c>
      <c r="E142" s="60"/>
      <c r="F142" s="147">
        <f t="shared" ref="F142:F143" si="173">D142+E142</f>
        <v>0</v>
      </c>
      <c r="G142" s="231"/>
      <c r="H142" s="263"/>
      <c r="I142" s="114">
        <f t="shared" ref="I142:I143" si="174">G142+H142</f>
        <v>0</v>
      </c>
      <c r="J142" s="263"/>
      <c r="K142" s="60"/>
      <c r="L142" s="136">
        <f t="shared" ref="L142:L143" si="175">J142+K142</f>
        <v>0</v>
      </c>
      <c r="M142" s="325"/>
      <c r="N142" s="60"/>
      <c r="O142" s="114">
        <f t="shared" ref="O142:O143" si="176">M142+N142</f>
        <v>0</v>
      </c>
      <c r="P142" s="111"/>
    </row>
    <row r="143" spans="1:16" ht="24" hidden="1" x14ac:dyDescent="0.25">
      <c r="A143" s="38">
        <v>2344</v>
      </c>
      <c r="B143" s="57" t="s">
        <v>124</v>
      </c>
      <c r="C143" s="58">
        <f t="shared" si="98"/>
        <v>0</v>
      </c>
      <c r="D143" s="231">
        <v>0</v>
      </c>
      <c r="E143" s="60"/>
      <c r="F143" s="147">
        <f t="shared" si="173"/>
        <v>0</v>
      </c>
      <c r="G143" s="231"/>
      <c r="H143" s="263"/>
      <c r="I143" s="114">
        <f t="shared" si="174"/>
        <v>0</v>
      </c>
      <c r="J143" s="263"/>
      <c r="K143" s="60"/>
      <c r="L143" s="136">
        <f t="shared" si="175"/>
        <v>0</v>
      </c>
      <c r="M143" s="325"/>
      <c r="N143" s="60"/>
      <c r="O143" s="114">
        <f t="shared" si="176"/>
        <v>0</v>
      </c>
      <c r="P143" s="111"/>
    </row>
    <row r="144" spans="1:16" ht="24" hidden="1" x14ac:dyDescent="0.25">
      <c r="A144" s="107">
        <v>2350</v>
      </c>
      <c r="B144" s="78" t="s">
        <v>125</v>
      </c>
      <c r="C144" s="84">
        <f t="shared" si="98"/>
        <v>0</v>
      </c>
      <c r="D144" s="132">
        <f>SUM(D145:D150)</f>
        <v>0</v>
      </c>
      <c r="E144" s="108">
        <f t="shared" ref="E144:F144" si="177">SUM(E145:E150)</f>
        <v>0</v>
      </c>
      <c r="F144" s="286">
        <f t="shared" si="177"/>
        <v>0</v>
      </c>
      <c r="G144" s="132">
        <f>SUM(G145:G150)</f>
        <v>0</v>
      </c>
      <c r="H144" s="207">
        <f t="shared" ref="H144:I144" si="178">SUM(H145:H150)</f>
        <v>0</v>
      </c>
      <c r="I144" s="109">
        <f t="shared" si="178"/>
        <v>0</v>
      </c>
      <c r="J144" s="207">
        <f>SUM(J145:J150)</f>
        <v>0</v>
      </c>
      <c r="K144" s="108">
        <f t="shared" ref="K144:L144" si="179">SUM(K145:K150)</f>
        <v>0</v>
      </c>
      <c r="L144" s="137">
        <f t="shared" si="179"/>
        <v>0</v>
      </c>
      <c r="M144" s="84">
        <f>SUM(M145:M150)</f>
        <v>0</v>
      </c>
      <c r="N144" s="108">
        <f t="shared" ref="N144:O144" si="180">SUM(N145:N150)</f>
        <v>0</v>
      </c>
      <c r="O144" s="109">
        <f t="shared" si="180"/>
        <v>0</v>
      </c>
      <c r="P144" s="116"/>
    </row>
    <row r="145" spans="1:16" hidden="1" x14ac:dyDescent="0.25">
      <c r="A145" s="33">
        <v>2351</v>
      </c>
      <c r="B145" s="52" t="s">
        <v>126</v>
      </c>
      <c r="C145" s="53">
        <f t="shared" si="98"/>
        <v>0</v>
      </c>
      <c r="D145" s="230">
        <v>0</v>
      </c>
      <c r="E145" s="55"/>
      <c r="F145" s="287">
        <f t="shared" ref="F145:F150" si="181">D145+E145</f>
        <v>0</v>
      </c>
      <c r="G145" s="230"/>
      <c r="H145" s="262"/>
      <c r="I145" s="120">
        <f t="shared" ref="I145:I150" si="182">G145+H145</f>
        <v>0</v>
      </c>
      <c r="J145" s="262"/>
      <c r="K145" s="55"/>
      <c r="L145" s="140">
        <f t="shared" ref="L145:L150" si="183">J145+K145</f>
        <v>0</v>
      </c>
      <c r="M145" s="324"/>
      <c r="N145" s="55"/>
      <c r="O145" s="120">
        <f t="shared" ref="O145:O150" si="184">M145+N145</f>
        <v>0</v>
      </c>
      <c r="P145" s="110"/>
    </row>
    <row r="146" spans="1:16" hidden="1" x14ac:dyDescent="0.25">
      <c r="A146" s="38">
        <v>2352</v>
      </c>
      <c r="B146" s="57" t="s">
        <v>127</v>
      </c>
      <c r="C146" s="58">
        <f t="shared" si="98"/>
        <v>0</v>
      </c>
      <c r="D146" s="231">
        <v>0</v>
      </c>
      <c r="E146" s="60"/>
      <c r="F146" s="147">
        <f t="shared" si="181"/>
        <v>0</v>
      </c>
      <c r="G146" s="231"/>
      <c r="H146" s="263"/>
      <c r="I146" s="114">
        <f t="shared" si="182"/>
        <v>0</v>
      </c>
      <c r="J146" s="263"/>
      <c r="K146" s="60"/>
      <c r="L146" s="136">
        <f t="shared" si="183"/>
        <v>0</v>
      </c>
      <c r="M146" s="325"/>
      <c r="N146" s="60"/>
      <c r="O146" s="114">
        <f t="shared" si="184"/>
        <v>0</v>
      </c>
      <c r="P146" s="111"/>
    </row>
    <row r="147" spans="1:16" ht="24" hidden="1" x14ac:dyDescent="0.25">
      <c r="A147" s="38">
        <v>2353</v>
      </c>
      <c r="B147" s="57" t="s">
        <v>128</v>
      </c>
      <c r="C147" s="58">
        <f t="shared" si="98"/>
        <v>0</v>
      </c>
      <c r="D147" s="231">
        <v>0</v>
      </c>
      <c r="E147" s="60"/>
      <c r="F147" s="147">
        <f t="shared" si="181"/>
        <v>0</v>
      </c>
      <c r="G147" s="231"/>
      <c r="H147" s="263"/>
      <c r="I147" s="114">
        <f t="shared" si="182"/>
        <v>0</v>
      </c>
      <c r="J147" s="263"/>
      <c r="K147" s="60"/>
      <c r="L147" s="136">
        <f t="shared" si="183"/>
        <v>0</v>
      </c>
      <c r="M147" s="325"/>
      <c r="N147" s="60"/>
      <c r="O147" s="114">
        <f t="shared" si="184"/>
        <v>0</v>
      </c>
      <c r="P147" s="111"/>
    </row>
    <row r="148" spans="1:16" ht="24" hidden="1" x14ac:dyDescent="0.25">
      <c r="A148" s="38">
        <v>2354</v>
      </c>
      <c r="B148" s="57" t="s">
        <v>129</v>
      </c>
      <c r="C148" s="58">
        <f t="shared" si="98"/>
        <v>0</v>
      </c>
      <c r="D148" s="231">
        <v>0</v>
      </c>
      <c r="E148" s="60"/>
      <c r="F148" s="147">
        <f t="shared" si="181"/>
        <v>0</v>
      </c>
      <c r="G148" s="231"/>
      <c r="H148" s="263"/>
      <c r="I148" s="114">
        <f t="shared" si="182"/>
        <v>0</v>
      </c>
      <c r="J148" s="263"/>
      <c r="K148" s="60"/>
      <c r="L148" s="136">
        <f t="shared" si="183"/>
        <v>0</v>
      </c>
      <c r="M148" s="325"/>
      <c r="N148" s="60"/>
      <c r="O148" s="114">
        <f t="shared" si="184"/>
        <v>0</v>
      </c>
      <c r="P148" s="111"/>
    </row>
    <row r="149" spans="1:16" ht="24" hidden="1" x14ac:dyDescent="0.25">
      <c r="A149" s="38">
        <v>2355</v>
      </c>
      <c r="B149" s="57" t="s">
        <v>130</v>
      </c>
      <c r="C149" s="58">
        <f t="shared" ref="C149:C212" si="185">F149+I149+L149+O149</f>
        <v>0</v>
      </c>
      <c r="D149" s="231">
        <v>0</v>
      </c>
      <c r="E149" s="60"/>
      <c r="F149" s="147">
        <f t="shared" si="181"/>
        <v>0</v>
      </c>
      <c r="G149" s="231"/>
      <c r="H149" s="263"/>
      <c r="I149" s="114">
        <f t="shared" si="182"/>
        <v>0</v>
      </c>
      <c r="J149" s="263"/>
      <c r="K149" s="60"/>
      <c r="L149" s="136">
        <f t="shared" si="183"/>
        <v>0</v>
      </c>
      <c r="M149" s="325"/>
      <c r="N149" s="60"/>
      <c r="O149" s="114">
        <f t="shared" si="184"/>
        <v>0</v>
      </c>
      <c r="P149" s="111"/>
    </row>
    <row r="150" spans="1:16" ht="24" hidden="1" x14ac:dyDescent="0.25">
      <c r="A150" s="38">
        <v>2359</v>
      </c>
      <c r="B150" s="57" t="s">
        <v>131</v>
      </c>
      <c r="C150" s="58">
        <f t="shared" si="185"/>
        <v>0</v>
      </c>
      <c r="D150" s="231">
        <v>0</v>
      </c>
      <c r="E150" s="60"/>
      <c r="F150" s="147">
        <f t="shared" si="181"/>
        <v>0</v>
      </c>
      <c r="G150" s="231"/>
      <c r="H150" s="263"/>
      <c r="I150" s="114">
        <f t="shared" si="182"/>
        <v>0</v>
      </c>
      <c r="J150" s="263"/>
      <c r="K150" s="60"/>
      <c r="L150" s="136">
        <f t="shared" si="183"/>
        <v>0</v>
      </c>
      <c r="M150" s="325"/>
      <c r="N150" s="60"/>
      <c r="O150" s="114">
        <f t="shared" si="184"/>
        <v>0</v>
      </c>
      <c r="P150" s="111"/>
    </row>
    <row r="151" spans="1:16" ht="24.75" hidden="1" customHeight="1" x14ac:dyDescent="0.25">
      <c r="A151" s="112">
        <v>2360</v>
      </c>
      <c r="B151" s="57" t="s">
        <v>132</v>
      </c>
      <c r="C151" s="58">
        <f t="shared" si="185"/>
        <v>0</v>
      </c>
      <c r="D151" s="232">
        <f>SUM(D152:D158)</f>
        <v>0</v>
      </c>
      <c r="E151" s="113">
        <f t="shared" ref="E151:F151" si="186">SUM(E152:E158)</f>
        <v>0</v>
      </c>
      <c r="F151" s="147">
        <f t="shared" si="186"/>
        <v>0</v>
      </c>
      <c r="G151" s="232">
        <f>SUM(G152:G158)</f>
        <v>0</v>
      </c>
      <c r="H151" s="121">
        <f t="shared" ref="H151:I151" si="187">SUM(H152:H158)</f>
        <v>0</v>
      </c>
      <c r="I151" s="114">
        <f t="shared" si="187"/>
        <v>0</v>
      </c>
      <c r="J151" s="121">
        <f>SUM(J152:J158)</f>
        <v>0</v>
      </c>
      <c r="K151" s="113">
        <f t="shared" ref="K151:L151" si="188">SUM(K152:K158)</f>
        <v>0</v>
      </c>
      <c r="L151" s="136">
        <f t="shared" si="188"/>
        <v>0</v>
      </c>
      <c r="M151" s="58">
        <f>SUM(M152:M158)</f>
        <v>0</v>
      </c>
      <c r="N151" s="113">
        <f t="shared" ref="N151:O151" si="189">SUM(N152:N158)</f>
        <v>0</v>
      </c>
      <c r="O151" s="114">
        <f t="shared" si="189"/>
        <v>0</v>
      </c>
      <c r="P151" s="111"/>
    </row>
    <row r="152" spans="1:16" hidden="1" x14ac:dyDescent="0.25">
      <c r="A152" s="37">
        <v>2361</v>
      </c>
      <c r="B152" s="57" t="s">
        <v>133</v>
      </c>
      <c r="C152" s="58">
        <f t="shared" si="185"/>
        <v>0</v>
      </c>
      <c r="D152" s="231">
        <v>0</v>
      </c>
      <c r="E152" s="60"/>
      <c r="F152" s="147">
        <f t="shared" ref="F152:F159" si="190">D152+E152</f>
        <v>0</v>
      </c>
      <c r="G152" s="231"/>
      <c r="H152" s="263"/>
      <c r="I152" s="114">
        <f t="shared" ref="I152:I159" si="191">G152+H152</f>
        <v>0</v>
      </c>
      <c r="J152" s="263"/>
      <c r="K152" s="60"/>
      <c r="L152" s="136">
        <f t="shared" ref="L152:L159" si="192">J152+K152</f>
        <v>0</v>
      </c>
      <c r="M152" s="325"/>
      <c r="N152" s="60"/>
      <c r="O152" s="114">
        <f t="shared" ref="O152:O159" si="193">M152+N152</f>
        <v>0</v>
      </c>
      <c r="P152" s="111"/>
    </row>
    <row r="153" spans="1:16" ht="24" hidden="1" x14ac:dyDescent="0.25">
      <c r="A153" s="37">
        <v>2362</v>
      </c>
      <c r="B153" s="57" t="s">
        <v>134</v>
      </c>
      <c r="C153" s="58">
        <f t="shared" si="185"/>
        <v>0</v>
      </c>
      <c r="D153" s="231">
        <v>0</v>
      </c>
      <c r="E153" s="60"/>
      <c r="F153" s="147">
        <f t="shared" si="190"/>
        <v>0</v>
      </c>
      <c r="G153" s="231"/>
      <c r="H153" s="263"/>
      <c r="I153" s="114">
        <f t="shared" si="191"/>
        <v>0</v>
      </c>
      <c r="J153" s="263"/>
      <c r="K153" s="60"/>
      <c r="L153" s="136">
        <f t="shared" si="192"/>
        <v>0</v>
      </c>
      <c r="M153" s="325"/>
      <c r="N153" s="60"/>
      <c r="O153" s="114">
        <f t="shared" si="193"/>
        <v>0</v>
      </c>
      <c r="P153" s="111"/>
    </row>
    <row r="154" spans="1:16" hidden="1" x14ac:dyDescent="0.25">
      <c r="A154" s="37">
        <v>2363</v>
      </c>
      <c r="B154" s="57" t="s">
        <v>135</v>
      </c>
      <c r="C154" s="58">
        <f t="shared" si="185"/>
        <v>0</v>
      </c>
      <c r="D154" s="231">
        <v>0</v>
      </c>
      <c r="E154" s="60"/>
      <c r="F154" s="147">
        <f t="shared" si="190"/>
        <v>0</v>
      </c>
      <c r="G154" s="231"/>
      <c r="H154" s="263"/>
      <c r="I154" s="114">
        <f t="shared" si="191"/>
        <v>0</v>
      </c>
      <c r="J154" s="263"/>
      <c r="K154" s="60"/>
      <c r="L154" s="136">
        <f t="shared" si="192"/>
        <v>0</v>
      </c>
      <c r="M154" s="325"/>
      <c r="N154" s="60"/>
      <c r="O154" s="114">
        <f t="shared" si="193"/>
        <v>0</v>
      </c>
      <c r="P154" s="111"/>
    </row>
    <row r="155" spans="1:16" hidden="1" x14ac:dyDescent="0.25">
      <c r="A155" s="37">
        <v>2364</v>
      </c>
      <c r="B155" s="57" t="s">
        <v>136</v>
      </c>
      <c r="C155" s="58">
        <f t="shared" si="185"/>
        <v>0</v>
      </c>
      <c r="D155" s="231">
        <v>0</v>
      </c>
      <c r="E155" s="60"/>
      <c r="F155" s="147">
        <f t="shared" si="190"/>
        <v>0</v>
      </c>
      <c r="G155" s="231"/>
      <c r="H155" s="263"/>
      <c r="I155" s="114">
        <f t="shared" si="191"/>
        <v>0</v>
      </c>
      <c r="J155" s="263"/>
      <c r="K155" s="60"/>
      <c r="L155" s="136">
        <f t="shared" si="192"/>
        <v>0</v>
      </c>
      <c r="M155" s="325"/>
      <c r="N155" s="60"/>
      <c r="O155" s="114">
        <f t="shared" si="193"/>
        <v>0</v>
      </c>
      <c r="P155" s="111"/>
    </row>
    <row r="156" spans="1:16" ht="12.75" hidden="1" customHeight="1" x14ac:dyDescent="0.25">
      <c r="A156" s="37">
        <v>2365</v>
      </c>
      <c r="B156" s="57" t="s">
        <v>137</v>
      </c>
      <c r="C156" s="58">
        <f t="shared" si="185"/>
        <v>0</v>
      </c>
      <c r="D156" s="231">
        <v>0</v>
      </c>
      <c r="E156" s="60"/>
      <c r="F156" s="147">
        <f t="shared" si="190"/>
        <v>0</v>
      </c>
      <c r="G156" s="231"/>
      <c r="H156" s="263"/>
      <c r="I156" s="114">
        <f t="shared" si="191"/>
        <v>0</v>
      </c>
      <c r="J156" s="263"/>
      <c r="K156" s="60"/>
      <c r="L156" s="136">
        <f t="shared" si="192"/>
        <v>0</v>
      </c>
      <c r="M156" s="325"/>
      <c r="N156" s="60"/>
      <c r="O156" s="114">
        <f t="shared" si="193"/>
        <v>0</v>
      </c>
      <c r="P156" s="111"/>
    </row>
    <row r="157" spans="1:16" ht="36" hidden="1" x14ac:dyDescent="0.25">
      <c r="A157" s="37">
        <v>2366</v>
      </c>
      <c r="B157" s="57" t="s">
        <v>138</v>
      </c>
      <c r="C157" s="58">
        <f t="shared" si="185"/>
        <v>0</v>
      </c>
      <c r="D157" s="231">
        <v>0</v>
      </c>
      <c r="E157" s="60"/>
      <c r="F157" s="147">
        <f t="shared" si="190"/>
        <v>0</v>
      </c>
      <c r="G157" s="231"/>
      <c r="H157" s="263"/>
      <c r="I157" s="114">
        <f t="shared" si="191"/>
        <v>0</v>
      </c>
      <c r="J157" s="263"/>
      <c r="K157" s="60"/>
      <c r="L157" s="136">
        <f t="shared" si="192"/>
        <v>0</v>
      </c>
      <c r="M157" s="325"/>
      <c r="N157" s="60"/>
      <c r="O157" s="114">
        <f t="shared" si="193"/>
        <v>0</v>
      </c>
      <c r="P157" s="111"/>
    </row>
    <row r="158" spans="1:16" ht="48" hidden="1" x14ac:dyDescent="0.25">
      <c r="A158" s="37">
        <v>2369</v>
      </c>
      <c r="B158" s="57" t="s">
        <v>139</v>
      </c>
      <c r="C158" s="58">
        <f t="shared" si="185"/>
        <v>0</v>
      </c>
      <c r="D158" s="231">
        <v>0</v>
      </c>
      <c r="E158" s="60"/>
      <c r="F158" s="147">
        <f t="shared" si="190"/>
        <v>0</v>
      </c>
      <c r="G158" s="231"/>
      <c r="H158" s="263"/>
      <c r="I158" s="114">
        <f t="shared" si="191"/>
        <v>0</v>
      </c>
      <c r="J158" s="263"/>
      <c r="K158" s="60"/>
      <c r="L158" s="136">
        <f t="shared" si="192"/>
        <v>0</v>
      </c>
      <c r="M158" s="325"/>
      <c r="N158" s="60"/>
      <c r="O158" s="114">
        <f t="shared" si="193"/>
        <v>0</v>
      </c>
      <c r="P158" s="111"/>
    </row>
    <row r="159" spans="1:16" x14ac:dyDescent="0.25">
      <c r="A159" s="107">
        <v>2370</v>
      </c>
      <c r="B159" s="78" t="s">
        <v>140</v>
      </c>
      <c r="C159" s="84">
        <f t="shared" si="185"/>
        <v>350</v>
      </c>
      <c r="D159" s="233">
        <v>350</v>
      </c>
      <c r="E159" s="530"/>
      <c r="F159" s="525">
        <f t="shared" si="190"/>
        <v>350</v>
      </c>
      <c r="G159" s="233"/>
      <c r="H159" s="559"/>
      <c r="I159" s="525">
        <f t="shared" si="191"/>
        <v>0</v>
      </c>
      <c r="J159" s="264"/>
      <c r="K159" s="530"/>
      <c r="L159" s="525">
        <f t="shared" si="192"/>
        <v>0</v>
      </c>
      <c r="M159" s="326"/>
      <c r="N159" s="115"/>
      <c r="O159" s="109">
        <f t="shared" si="193"/>
        <v>0</v>
      </c>
      <c r="P159" s="116"/>
    </row>
    <row r="160" spans="1:16" hidden="1" x14ac:dyDescent="0.25">
      <c r="A160" s="107">
        <v>2380</v>
      </c>
      <c r="B160" s="78" t="s">
        <v>141</v>
      </c>
      <c r="C160" s="84">
        <f t="shared" si="185"/>
        <v>0</v>
      </c>
      <c r="D160" s="132">
        <f>SUM(D161:D162)</f>
        <v>0</v>
      </c>
      <c r="E160" s="108">
        <f t="shared" ref="E160:F160" si="194">SUM(E161:E162)</f>
        <v>0</v>
      </c>
      <c r="F160" s="286">
        <f t="shared" si="194"/>
        <v>0</v>
      </c>
      <c r="G160" s="132">
        <f>SUM(G161:G162)</f>
        <v>0</v>
      </c>
      <c r="H160" s="207">
        <f t="shared" ref="H160:I160" si="195">SUM(H161:H162)</f>
        <v>0</v>
      </c>
      <c r="I160" s="109">
        <f t="shared" si="195"/>
        <v>0</v>
      </c>
      <c r="J160" s="207">
        <f>SUM(J161:J162)</f>
        <v>0</v>
      </c>
      <c r="K160" s="108">
        <f t="shared" ref="K160:L160" si="196">SUM(K161:K162)</f>
        <v>0</v>
      </c>
      <c r="L160" s="137">
        <f t="shared" si="196"/>
        <v>0</v>
      </c>
      <c r="M160" s="84">
        <f>SUM(M161:M162)</f>
        <v>0</v>
      </c>
      <c r="N160" s="108">
        <f t="shared" ref="N160:O160" si="197">SUM(N161:N162)</f>
        <v>0</v>
      </c>
      <c r="O160" s="109">
        <f t="shared" si="197"/>
        <v>0</v>
      </c>
      <c r="P160" s="116"/>
    </row>
    <row r="161" spans="1:16" hidden="1" x14ac:dyDescent="0.25">
      <c r="A161" s="32">
        <v>2381</v>
      </c>
      <c r="B161" s="52" t="s">
        <v>142</v>
      </c>
      <c r="C161" s="53">
        <f t="shared" si="185"/>
        <v>0</v>
      </c>
      <c r="D161" s="230">
        <v>0</v>
      </c>
      <c r="E161" s="55"/>
      <c r="F161" s="287">
        <f t="shared" ref="F161:F164" si="198">D161+E161</f>
        <v>0</v>
      </c>
      <c r="G161" s="230"/>
      <c r="H161" s="262"/>
      <c r="I161" s="120">
        <f t="shared" ref="I161:I164" si="199">G161+H161</f>
        <v>0</v>
      </c>
      <c r="J161" s="262"/>
      <c r="K161" s="55"/>
      <c r="L161" s="140">
        <f t="shared" ref="L161:L164" si="200">J161+K161</f>
        <v>0</v>
      </c>
      <c r="M161" s="324"/>
      <c r="N161" s="55"/>
      <c r="O161" s="120">
        <f t="shared" ref="O161:O164" si="201">M161+N161</f>
        <v>0</v>
      </c>
      <c r="P161" s="110"/>
    </row>
    <row r="162" spans="1:16" ht="24" hidden="1" x14ac:dyDescent="0.25">
      <c r="A162" s="37">
        <v>2389</v>
      </c>
      <c r="B162" s="57" t="s">
        <v>143</v>
      </c>
      <c r="C162" s="58">
        <f t="shared" si="185"/>
        <v>0</v>
      </c>
      <c r="D162" s="231">
        <v>0</v>
      </c>
      <c r="E162" s="60"/>
      <c r="F162" s="147">
        <f t="shared" si="198"/>
        <v>0</v>
      </c>
      <c r="G162" s="231"/>
      <c r="H162" s="263"/>
      <c r="I162" s="114">
        <f t="shared" si="199"/>
        <v>0</v>
      </c>
      <c r="J162" s="263"/>
      <c r="K162" s="60"/>
      <c r="L162" s="136">
        <f t="shared" si="200"/>
        <v>0</v>
      </c>
      <c r="M162" s="325"/>
      <c r="N162" s="60"/>
      <c r="O162" s="114">
        <f t="shared" si="201"/>
        <v>0</v>
      </c>
      <c r="P162" s="111"/>
    </row>
    <row r="163" spans="1:16" hidden="1" x14ac:dyDescent="0.25">
      <c r="A163" s="107">
        <v>2390</v>
      </c>
      <c r="B163" s="78" t="s">
        <v>144</v>
      </c>
      <c r="C163" s="84">
        <f t="shared" si="185"/>
        <v>0</v>
      </c>
      <c r="D163" s="233">
        <v>0</v>
      </c>
      <c r="E163" s="115"/>
      <c r="F163" s="286">
        <f t="shared" si="198"/>
        <v>0</v>
      </c>
      <c r="G163" s="233"/>
      <c r="H163" s="264"/>
      <c r="I163" s="109">
        <f t="shared" si="199"/>
        <v>0</v>
      </c>
      <c r="J163" s="264"/>
      <c r="K163" s="115"/>
      <c r="L163" s="137">
        <f t="shared" si="200"/>
        <v>0</v>
      </c>
      <c r="M163" s="326"/>
      <c r="N163" s="115"/>
      <c r="O163" s="109">
        <f t="shared" si="201"/>
        <v>0</v>
      </c>
      <c r="P163" s="116"/>
    </row>
    <row r="164" spans="1:16" hidden="1" x14ac:dyDescent="0.25">
      <c r="A164" s="45">
        <v>2400</v>
      </c>
      <c r="B164" s="105" t="s">
        <v>145</v>
      </c>
      <c r="C164" s="46">
        <f t="shared" si="185"/>
        <v>0</v>
      </c>
      <c r="D164" s="235">
        <v>0</v>
      </c>
      <c r="E164" s="122"/>
      <c r="F164" s="285">
        <f t="shared" si="198"/>
        <v>0</v>
      </c>
      <c r="G164" s="235"/>
      <c r="H164" s="266"/>
      <c r="I164" s="117">
        <f t="shared" si="199"/>
        <v>0</v>
      </c>
      <c r="J164" s="266"/>
      <c r="K164" s="122"/>
      <c r="L164" s="126">
        <f t="shared" si="200"/>
        <v>0</v>
      </c>
      <c r="M164" s="327"/>
      <c r="N164" s="122"/>
      <c r="O164" s="117">
        <f t="shared" si="201"/>
        <v>0</v>
      </c>
      <c r="P164" s="123"/>
    </row>
    <row r="165" spans="1:16" ht="24" hidden="1" x14ac:dyDescent="0.25">
      <c r="A165" s="45">
        <v>2500</v>
      </c>
      <c r="B165" s="105" t="s">
        <v>146</v>
      </c>
      <c r="C165" s="46">
        <f t="shared" si="185"/>
        <v>0</v>
      </c>
      <c r="D165" s="229">
        <f>SUM(D166,D171)</f>
        <v>0</v>
      </c>
      <c r="E165" s="50">
        <f t="shared" ref="E165:O165" si="202">SUM(E166,E171)</f>
        <v>0</v>
      </c>
      <c r="F165" s="285">
        <f t="shared" si="202"/>
        <v>0</v>
      </c>
      <c r="G165" s="229">
        <f t="shared" si="202"/>
        <v>0</v>
      </c>
      <c r="H165" s="106">
        <f t="shared" si="202"/>
        <v>0</v>
      </c>
      <c r="I165" s="117">
        <f t="shared" si="202"/>
        <v>0</v>
      </c>
      <c r="J165" s="106">
        <f t="shared" si="202"/>
        <v>0</v>
      </c>
      <c r="K165" s="50">
        <f t="shared" si="202"/>
        <v>0</v>
      </c>
      <c r="L165" s="126">
        <f t="shared" si="202"/>
        <v>0</v>
      </c>
      <c r="M165" s="130">
        <f t="shared" si="202"/>
        <v>0</v>
      </c>
      <c r="N165" s="131">
        <f t="shared" si="202"/>
        <v>0</v>
      </c>
      <c r="O165" s="294">
        <f t="shared" si="202"/>
        <v>0</v>
      </c>
      <c r="P165" s="348"/>
    </row>
    <row r="166" spans="1:16" ht="16.5" hidden="1" customHeight="1" x14ac:dyDescent="0.25">
      <c r="A166" s="548">
        <v>2510</v>
      </c>
      <c r="B166" s="52" t="s">
        <v>147</v>
      </c>
      <c r="C166" s="53">
        <f t="shared" si="185"/>
        <v>0</v>
      </c>
      <c r="D166" s="234">
        <f>SUM(D167:D170)</f>
        <v>0</v>
      </c>
      <c r="E166" s="119">
        <f t="shared" ref="E166:O166" si="203">SUM(E167:E170)</f>
        <v>0</v>
      </c>
      <c r="F166" s="287">
        <f t="shared" si="203"/>
        <v>0</v>
      </c>
      <c r="G166" s="234">
        <f t="shared" si="203"/>
        <v>0</v>
      </c>
      <c r="H166" s="265">
        <f t="shared" si="203"/>
        <v>0</v>
      </c>
      <c r="I166" s="120">
        <f t="shared" si="203"/>
        <v>0</v>
      </c>
      <c r="J166" s="265">
        <f t="shared" si="203"/>
        <v>0</v>
      </c>
      <c r="K166" s="119">
        <f t="shared" si="203"/>
        <v>0</v>
      </c>
      <c r="L166" s="140">
        <f t="shared" si="203"/>
        <v>0</v>
      </c>
      <c r="M166" s="64">
        <f t="shared" si="203"/>
        <v>0</v>
      </c>
      <c r="N166" s="304">
        <f t="shared" si="203"/>
        <v>0</v>
      </c>
      <c r="O166" s="309">
        <f t="shared" si="203"/>
        <v>0</v>
      </c>
      <c r="P166" s="155"/>
    </row>
    <row r="167" spans="1:16" ht="24" hidden="1" x14ac:dyDescent="0.25">
      <c r="A167" s="38">
        <v>2512</v>
      </c>
      <c r="B167" s="57" t="s">
        <v>148</v>
      </c>
      <c r="C167" s="58">
        <f t="shared" si="185"/>
        <v>0</v>
      </c>
      <c r="D167" s="231">
        <v>0</v>
      </c>
      <c r="E167" s="60"/>
      <c r="F167" s="147">
        <f t="shared" ref="F167:F172" si="204">D167+E167</f>
        <v>0</v>
      </c>
      <c r="G167" s="231"/>
      <c r="H167" s="263"/>
      <c r="I167" s="114">
        <f t="shared" ref="I167:I172" si="205">G167+H167</f>
        <v>0</v>
      </c>
      <c r="J167" s="263"/>
      <c r="K167" s="60"/>
      <c r="L167" s="136">
        <f t="shared" ref="L167:L172" si="206">J167+K167</f>
        <v>0</v>
      </c>
      <c r="M167" s="325"/>
      <c r="N167" s="60"/>
      <c r="O167" s="114">
        <f t="shared" ref="O167:O172" si="207">M167+N167</f>
        <v>0</v>
      </c>
      <c r="P167" s="111"/>
    </row>
    <row r="168" spans="1:16" ht="36" hidden="1" x14ac:dyDescent="0.25">
      <c r="A168" s="38">
        <v>2513</v>
      </c>
      <c r="B168" s="57" t="s">
        <v>149</v>
      </c>
      <c r="C168" s="58">
        <f t="shared" si="185"/>
        <v>0</v>
      </c>
      <c r="D168" s="231">
        <v>0</v>
      </c>
      <c r="E168" s="60"/>
      <c r="F168" s="147">
        <f t="shared" si="204"/>
        <v>0</v>
      </c>
      <c r="G168" s="231"/>
      <c r="H168" s="263"/>
      <c r="I168" s="114">
        <f t="shared" si="205"/>
        <v>0</v>
      </c>
      <c r="J168" s="263"/>
      <c r="K168" s="60"/>
      <c r="L168" s="136">
        <f t="shared" si="206"/>
        <v>0</v>
      </c>
      <c r="M168" s="325"/>
      <c r="N168" s="60"/>
      <c r="O168" s="114">
        <f t="shared" si="207"/>
        <v>0</v>
      </c>
      <c r="P168" s="111"/>
    </row>
    <row r="169" spans="1:16" ht="24" hidden="1" x14ac:dyDescent="0.25">
      <c r="A169" s="38">
        <v>2515</v>
      </c>
      <c r="B169" s="57" t="s">
        <v>150</v>
      </c>
      <c r="C169" s="58">
        <f t="shared" si="185"/>
        <v>0</v>
      </c>
      <c r="D169" s="231">
        <v>0</v>
      </c>
      <c r="E169" s="60"/>
      <c r="F169" s="147">
        <f t="shared" si="204"/>
        <v>0</v>
      </c>
      <c r="G169" s="231"/>
      <c r="H169" s="263"/>
      <c r="I169" s="114">
        <f t="shared" si="205"/>
        <v>0</v>
      </c>
      <c r="J169" s="263"/>
      <c r="K169" s="60"/>
      <c r="L169" s="136">
        <f t="shared" si="206"/>
        <v>0</v>
      </c>
      <c r="M169" s="325"/>
      <c r="N169" s="60"/>
      <c r="O169" s="114">
        <f t="shared" si="207"/>
        <v>0</v>
      </c>
      <c r="P169" s="111"/>
    </row>
    <row r="170" spans="1:16" ht="24" hidden="1" x14ac:dyDescent="0.25">
      <c r="A170" s="38">
        <v>2519</v>
      </c>
      <c r="B170" s="57" t="s">
        <v>151</v>
      </c>
      <c r="C170" s="58">
        <f t="shared" si="185"/>
        <v>0</v>
      </c>
      <c r="D170" s="231">
        <v>0</v>
      </c>
      <c r="E170" s="60"/>
      <c r="F170" s="147">
        <f t="shared" si="204"/>
        <v>0</v>
      </c>
      <c r="G170" s="231"/>
      <c r="H170" s="263"/>
      <c r="I170" s="114">
        <f t="shared" si="205"/>
        <v>0</v>
      </c>
      <c r="J170" s="263"/>
      <c r="K170" s="60"/>
      <c r="L170" s="136">
        <f t="shared" si="206"/>
        <v>0</v>
      </c>
      <c r="M170" s="325"/>
      <c r="N170" s="60"/>
      <c r="O170" s="114">
        <f t="shared" si="207"/>
        <v>0</v>
      </c>
      <c r="P170" s="111"/>
    </row>
    <row r="171" spans="1:16" ht="24" hidden="1" x14ac:dyDescent="0.25">
      <c r="A171" s="112">
        <v>2520</v>
      </c>
      <c r="B171" s="57" t="s">
        <v>152</v>
      </c>
      <c r="C171" s="58">
        <f t="shared" si="185"/>
        <v>0</v>
      </c>
      <c r="D171" s="231">
        <v>0</v>
      </c>
      <c r="E171" s="60"/>
      <c r="F171" s="147">
        <f t="shared" si="204"/>
        <v>0</v>
      </c>
      <c r="G171" s="231"/>
      <c r="H171" s="263"/>
      <c r="I171" s="114">
        <f t="shared" si="205"/>
        <v>0</v>
      </c>
      <c r="J171" s="263"/>
      <c r="K171" s="60"/>
      <c r="L171" s="136">
        <f t="shared" si="206"/>
        <v>0</v>
      </c>
      <c r="M171" s="325"/>
      <c r="N171" s="60"/>
      <c r="O171" s="114">
        <f t="shared" si="207"/>
        <v>0</v>
      </c>
      <c r="P171" s="111"/>
    </row>
    <row r="172" spans="1:16" s="124" customFormat="1" ht="36" hidden="1" customHeight="1" x14ac:dyDescent="0.25">
      <c r="A172" s="17">
        <v>2800</v>
      </c>
      <c r="B172" s="52" t="s">
        <v>153</v>
      </c>
      <c r="C172" s="53">
        <f t="shared" si="185"/>
        <v>0</v>
      </c>
      <c r="D172" s="214">
        <v>0</v>
      </c>
      <c r="E172" s="35"/>
      <c r="F172" s="354">
        <f t="shared" si="204"/>
        <v>0</v>
      </c>
      <c r="G172" s="214"/>
      <c r="H172" s="249"/>
      <c r="I172" s="356">
        <f t="shared" si="205"/>
        <v>0</v>
      </c>
      <c r="J172" s="249"/>
      <c r="K172" s="35"/>
      <c r="L172" s="199">
        <f t="shared" si="206"/>
        <v>0</v>
      </c>
      <c r="M172" s="315"/>
      <c r="N172" s="35"/>
      <c r="O172" s="356">
        <f t="shared" si="207"/>
        <v>0</v>
      </c>
      <c r="P172" s="36"/>
    </row>
    <row r="173" spans="1:16" hidden="1" x14ac:dyDescent="0.25">
      <c r="A173" s="101">
        <v>3000</v>
      </c>
      <c r="B173" s="101" t="s">
        <v>154</v>
      </c>
      <c r="C173" s="102">
        <f t="shared" si="185"/>
        <v>0</v>
      </c>
      <c r="D173" s="228">
        <f>SUM(D174,D184)</f>
        <v>0</v>
      </c>
      <c r="E173" s="103">
        <f t="shared" ref="E173:F173" si="208">SUM(E174,E184)</f>
        <v>0</v>
      </c>
      <c r="F173" s="284">
        <f t="shared" si="208"/>
        <v>0</v>
      </c>
      <c r="G173" s="228">
        <f>SUM(G174,G184)</f>
        <v>0</v>
      </c>
      <c r="H173" s="261">
        <f t="shared" ref="H173:I173" si="209">SUM(H174,H184)</f>
        <v>0</v>
      </c>
      <c r="I173" s="104">
        <f t="shared" si="209"/>
        <v>0</v>
      </c>
      <c r="J173" s="261">
        <f>SUM(J174,J184)</f>
        <v>0</v>
      </c>
      <c r="K173" s="103">
        <f t="shared" ref="K173:L173" si="210">SUM(K174,K184)</f>
        <v>0</v>
      </c>
      <c r="L173" s="138">
        <f t="shared" si="210"/>
        <v>0</v>
      </c>
      <c r="M173" s="102">
        <f>SUM(M174,M184)</f>
        <v>0</v>
      </c>
      <c r="N173" s="103">
        <f t="shared" ref="N173:O173" si="211">SUM(N174,N184)</f>
        <v>0</v>
      </c>
      <c r="O173" s="104">
        <f t="shared" si="211"/>
        <v>0</v>
      </c>
      <c r="P173" s="347"/>
    </row>
    <row r="174" spans="1:16" ht="24" hidden="1" x14ac:dyDescent="0.25">
      <c r="A174" s="45">
        <v>3200</v>
      </c>
      <c r="B174" s="125" t="s">
        <v>155</v>
      </c>
      <c r="C174" s="46">
        <f t="shared" si="185"/>
        <v>0</v>
      </c>
      <c r="D174" s="229">
        <f>SUM(D175,D179)</f>
        <v>0</v>
      </c>
      <c r="E174" s="50">
        <f t="shared" ref="E174:O174" si="212">SUM(E175,E179)</f>
        <v>0</v>
      </c>
      <c r="F174" s="285">
        <f t="shared" si="212"/>
        <v>0</v>
      </c>
      <c r="G174" s="229">
        <f t="shared" si="212"/>
        <v>0</v>
      </c>
      <c r="H174" s="106">
        <f t="shared" si="212"/>
        <v>0</v>
      </c>
      <c r="I174" s="117">
        <f t="shared" si="212"/>
        <v>0</v>
      </c>
      <c r="J174" s="106">
        <f t="shared" si="212"/>
        <v>0</v>
      </c>
      <c r="K174" s="50">
        <f t="shared" si="212"/>
        <v>0</v>
      </c>
      <c r="L174" s="126">
        <f t="shared" si="212"/>
        <v>0</v>
      </c>
      <c r="M174" s="130">
        <f t="shared" si="212"/>
        <v>0</v>
      </c>
      <c r="N174" s="131">
        <f t="shared" si="212"/>
        <v>0</v>
      </c>
      <c r="O174" s="294">
        <f t="shared" si="212"/>
        <v>0</v>
      </c>
      <c r="P174" s="348"/>
    </row>
    <row r="175" spans="1:16" ht="36" hidden="1" x14ac:dyDescent="0.25">
      <c r="A175" s="548">
        <v>3260</v>
      </c>
      <c r="B175" s="52" t="s">
        <v>156</v>
      </c>
      <c r="C175" s="53">
        <f t="shared" si="185"/>
        <v>0</v>
      </c>
      <c r="D175" s="234">
        <f>SUM(D176:D178)</f>
        <v>0</v>
      </c>
      <c r="E175" s="119">
        <f t="shared" ref="E175:F175" si="213">SUM(E176:E178)</f>
        <v>0</v>
      </c>
      <c r="F175" s="287">
        <f t="shared" si="213"/>
        <v>0</v>
      </c>
      <c r="G175" s="234">
        <f>SUM(G176:G178)</f>
        <v>0</v>
      </c>
      <c r="H175" s="265">
        <f t="shared" ref="H175:I175" si="214">SUM(H176:H178)</f>
        <v>0</v>
      </c>
      <c r="I175" s="120">
        <f t="shared" si="214"/>
        <v>0</v>
      </c>
      <c r="J175" s="265">
        <f>SUM(J176:J178)</f>
        <v>0</v>
      </c>
      <c r="K175" s="119">
        <f t="shared" ref="K175:L175" si="215">SUM(K176:K178)</f>
        <v>0</v>
      </c>
      <c r="L175" s="140">
        <f t="shared" si="215"/>
        <v>0</v>
      </c>
      <c r="M175" s="53">
        <f>SUM(M176:M178)</f>
        <v>0</v>
      </c>
      <c r="N175" s="119">
        <f t="shared" ref="N175:O175" si="216">SUM(N176:N178)</f>
        <v>0</v>
      </c>
      <c r="O175" s="120">
        <f t="shared" si="216"/>
        <v>0</v>
      </c>
      <c r="P175" s="110"/>
    </row>
    <row r="176" spans="1:16" ht="24" hidden="1" x14ac:dyDescent="0.25">
      <c r="A176" s="38">
        <v>3261</v>
      </c>
      <c r="B176" s="57" t="s">
        <v>157</v>
      </c>
      <c r="C176" s="58">
        <f t="shared" si="185"/>
        <v>0</v>
      </c>
      <c r="D176" s="231">
        <v>0</v>
      </c>
      <c r="E176" s="60"/>
      <c r="F176" s="147">
        <f t="shared" ref="F176:F178" si="217">D176+E176</f>
        <v>0</v>
      </c>
      <c r="G176" s="231"/>
      <c r="H176" s="263"/>
      <c r="I176" s="114">
        <f t="shared" ref="I176:I178" si="218">G176+H176</f>
        <v>0</v>
      </c>
      <c r="J176" s="263"/>
      <c r="K176" s="60"/>
      <c r="L176" s="136">
        <f t="shared" ref="L176:L178" si="219">J176+K176</f>
        <v>0</v>
      </c>
      <c r="M176" s="325"/>
      <c r="N176" s="60"/>
      <c r="O176" s="114">
        <f t="shared" ref="O176:O178" si="220">M176+N176</f>
        <v>0</v>
      </c>
      <c r="P176" s="111"/>
    </row>
    <row r="177" spans="1:16" ht="36" hidden="1" x14ac:dyDescent="0.25">
      <c r="A177" s="38">
        <v>3262</v>
      </c>
      <c r="B177" s="57" t="s">
        <v>158</v>
      </c>
      <c r="C177" s="58">
        <f t="shared" si="185"/>
        <v>0</v>
      </c>
      <c r="D177" s="231">
        <v>0</v>
      </c>
      <c r="E177" s="60"/>
      <c r="F177" s="147">
        <f t="shared" si="217"/>
        <v>0</v>
      </c>
      <c r="G177" s="231"/>
      <c r="H177" s="263"/>
      <c r="I177" s="114">
        <f t="shared" si="218"/>
        <v>0</v>
      </c>
      <c r="J177" s="263"/>
      <c r="K177" s="60"/>
      <c r="L177" s="136">
        <f t="shared" si="219"/>
        <v>0</v>
      </c>
      <c r="M177" s="325"/>
      <c r="N177" s="60"/>
      <c r="O177" s="114">
        <f t="shared" si="220"/>
        <v>0</v>
      </c>
      <c r="P177" s="111"/>
    </row>
    <row r="178" spans="1:16" ht="24" hidden="1" x14ac:dyDescent="0.25">
      <c r="A178" s="38">
        <v>3263</v>
      </c>
      <c r="B178" s="57" t="s">
        <v>159</v>
      </c>
      <c r="C178" s="58">
        <f t="shared" si="185"/>
        <v>0</v>
      </c>
      <c r="D178" s="231">
        <v>0</v>
      </c>
      <c r="E178" s="60"/>
      <c r="F178" s="147">
        <f t="shared" si="217"/>
        <v>0</v>
      </c>
      <c r="G178" s="231"/>
      <c r="H178" s="263"/>
      <c r="I178" s="114">
        <f t="shared" si="218"/>
        <v>0</v>
      </c>
      <c r="J178" s="263"/>
      <c r="K178" s="60"/>
      <c r="L178" s="136">
        <f t="shared" si="219"/>
        <v>0</v>
      </c>
      <c r="M178" s="325"/>
      <c r="N178" s="60"/>
      <c r="O178" s="114">
        <f t="shared" si="220"/>
        <v>0</v>
      </c>
      <c r="P178" s="111"/>
    </row>
    <row r="179" spans="1:16" ht="84" hidden="1" x14ac:dyDescent="0.25">
      <c r="A179" s="548">
        <v>3290</v>
      </c>
      <c r="B179" s="52" t="s">
        <v>286</v>
      </c>
      <c r="C179" s="127">
        <f t="shared" si="185"/>
        <v>0</v>
      </c>
      <c r="D179" s="234">
        <f>SUM(D180:D183)</f>
        <v>0</v>
      </c>
      <c r="E179" s="119">
        <f t="shared" ref="E179:O179" si="221">SUM(E180:E183)</f>
        <v>0</v>
      </c>
      <c r="F179" s="287">
        <f t="shared" si="221"/>
        <v>0</v>
      </c>
      <c r="G179" s="234">
        <f t="shared" si="221"/>
        <v>0</v>
      </c>
      <c r="H179" s="265">
        <f t="shared" si="221"/>
        <v>0</v>
      </c>
      <c r="I179" s="120">
        <f t="shared" si="221"/>
        <v>0</v>
      </c>
      <c r="J179" s="265">
        <f t="shared" si="221"/>
        <v>0</v>
      </c>
      <c r="K179" s="119">
        <f t="shared" si="221"/>
        <v>0</v>
      </c>
      <c r="L179" s="140">
        <f t="shared" si="221"/>
        <v>0</v>
      </c>
      <c r="M179" s="127">
        <f t="shared" si="221"/>
        <v>0</v>
      </c>
      <c r="N179" s="305">
        <f t="shared" si="221"/>
        <v>0</v>
      </c>
      <c r="O179" s="310">
        <f t="shared" si="221"/>
        <v>0</v>
      </c>
      <c r="P179" s="158"/>
    </row>
    <row r="180" spans="1:16" ht="72" hidden="1" x14ac:dyDescent="0.25">
      <c r="A180" s="38">
        <v>3291</v>
      </c>
      <c r="B180" s="57" t="s">
        <v>160</v>
      </c>
      <c r="C180" s="58">
        <f t="shared" si="185"/>
        <v>0</v>
      </c>
      <c r="D180" s="231">
        <v>0</v>
      </c>
      <c r="E180" s="60"/>
      <c r="F180" s="147">
        <f t="shared" ref="F180:F183" si="222">D180+E180</f>
        <v>0</v>
      </c>
      <c r="G180" s="231"/>
      <c r="H180" s="263"/>
      <c r="I180" s="114">
        <f t="shared" ref="I180:I183" si="223">G180+H180</f>
        <v>0</v>
      </c>
      <c r="J180" s="263"/>
      <c r="K180" s="60"/>
      <c r="L180" s="136">
        <f t="shared" ref="L180:L183" si="224">J180+K180</f>
        <v>0</v>
      </c>
      <c r="M180" s="325"/>
      <c r="N180" s="60"/>
      <c r="O180" s="114">
        <f t="shared" ref="O180:O183" si="225">M180+N180</f>
        <v>0</v>
      </c>
      <c r="P180" s="111"/>
    </row>
    <row r="181" spans="1:16" ht="72" hidden="1" x14ac:dyDescent="0.25">
      <c r="A181" s="38">
        <v>3292</v>
      </c>
      <c r="B181" s="57" t="s">
        <v>161</v>
      </c>
      <c r="C181" s="58">
        <f t="shared" si="185"/>
        <v>0</v>
      </c>
      <c r="D181" s="231">
        <v>0</v>
      </c>
      <c r="E181" s="60"/>
      <c r="F181" s="147">
        <f t="shared" si="222"/>
        <v>0</v>
      </c>
      <c r="G181" s="231"/>
      <c r="H181" s="263"/>
      <c r="I181" s="114">
        <f t="shared" si="223"/>
        <v>0</v>
      </c>
      <c r="J181" s="263"/>
      <c r="K181" s="60"/>
      <c r="L181" s="136">
        <f t="shared" si="224"/>
        <v>0</v>
      </c>
      <c r="M181" s="325"/>
      <c r="N181" s="60"/>
      <c r="O181" s="114">
        <f t="shared" si="225"/>
        <v>0</v>
      </c>
      <c r="P181" s="111"/>
    </row>
    <row r="182" spans="1:16" ht="72" hidden="1" x14ac:dyDescent="0.25">
      <c r="A182" s="38">
        <v>3293</v>
      </c>
      <c r="B182" s="57" t="s">
        <v>162</v>
      </c>
      <c r="C182" s="58">
        <f t="shared" si="185"/>
        <v>0</v>
      </c>
      <c r="D182" s="231">
        <v>0</v>
      </c>
      <c r="E182" s="60"/>
      <c r="F182" s="147">
        <f t="shared" si="222"/>
        <v>0</v>
      </c>
      <c r="G182" s="231"/>
      <c r="H182" s="263"/>
      <c r="I182" s="114">
        <f t="shared" si="223"/>
        <v>0</v>
      </c>
      <c r="J182" s="263"/>
      <c r="K182" s="60"/>
      <c r="L182" s="136">
        <f t="shared" si="224"/>
        <v>0</v>
      </c>
      <c r="M182" s="325"/>
      <c r="N182" s="60"/>
      <c r="O182" s="114">
        <f t="shared" si="225"/>
        <v>0</v>
      </c>
      <c r="P182" s="111"/>
    </row>
    <row r="183" spans="1:16" ht="60" hidden="1" x14ac:dyDescent="0.25">
      <c r="A183" s="128">
        <v>3294</v>
      </c>
      <c r="B183" s="57" t="s">
        <v>163</v>
      </c>
      <c r="C183" s="127">
        <f t="shared" si="185"/>
        <v>0</v>
      </c>
      <c r="D183" s="236">
        <v>0</v>
      </c>
      <c r="E183" s="129"/>
      <c r="F183" s="142">
        <f t="shared" si="222"/>
        <v>0</v>
      </c>
      <c r="G183" s="236"/>
      <c r="H183" s="267"/>
      <c r="I183" s="310">
        <f t="shared" si="223"/>
        <v>0</v>
      </c>
      <c r="J183" s="267"/>
      <c r="K183" s="129"/>
      <c r="L183" s="141">
        <f t="shared" si="224"/>
        <v>0</v>
      </c>
      <c r="M183" s="328"/>
      <c r="N183" s="129"/>
      <c r="O183" s="310">
        <f t="shared" si="225"/>
        <v>0</v>
      </c>
      <c r="P183" s="158"/>
    </row>
    <row r="184" spans="1:16" ht="48" hidden="1" x14ac:dyDescent="0.25">
      <c r="A184" s="69">
        <v>3300</v>
      </c>
      <c r="B184" s="125" t="s">
        <v>164</v>
      </c>
      <c r="C184" s="130">
        <f t="shared" si="185"/>
        <v>0</v>
      </c>
      <c r="D184" s="237">
        <f>SUM(D185:D186)</f>
        <v>0</v>
      </c>
      <c r="E184" s="131">
        <f t="shared" ref="E184:O184" si="226">SUM(E185:E186)</f>
        <v>0</v>
      </c>
      <c r="F184" s="288">
        <f t="shared" si="226"/>
        <v>0</v>
      </c>
      <c r="G184" s="237">
        <f t="shared" si="226"/>
        <v>0</v>
      </c>
      <c r="H184" s="268">
        <f t="shared" si="226"/>
        <v>0</v>
      </c>
      <c r="I184" s="294">
        <f t="shared" si="226"/>
        <v>0</v>
      </c>
      <c r="J184" s="268">
        <f t="shared" si="226"/>
        <v>0</v>
      </c>
      <c r="K184" s="131">
        <f t="shared" si="226"/>
        <v>0</v>
      </c>
      <c r="L184" s="139">
        <f t="shared" si="226"/>
        <v>0</v>
      </c>
      <c r="M184" s="130">
        <f t="shared" si="226"/>
        <v>0</v>
      </c>
      <c r="N184" s="131">
        <f t="shared" si="226"/>
        <v>0</v>
      </c>
      <c r="O184" s="294">
        <f t="shared" si="226"/>
        <v>0</v>
      </c>
      <c r="P184" s="348"/>
    </row>
    <row r="185" spans="1:16" ht="48" hidden="1" x14ac:dyDescent="0.25">
      <c r="A185" s="77">
        <v>3310</v>
      </c>
      <c r="B185" s="78" t="s">
        <v>165</v>
      </c>
      <c r="C185" s="84">
        <f t="shared" si="185"/>
        <v>0</v>
      </c>
      <c r="D185" s="233">
        <v>0</v>
      </c>
      <c r="E185" s="115"/>
      <c r="F185" s="286">
        <f t="shared" ref="F185:F186" si="227">D185+E185</f>
        <v>0</v>
      </c>
      <c r="G185" s="233"/>
      <c r="H185" s="264"/>
      <c r="I185" s="109">
        <f t="shared" ref="I185:I186" si="228">G185+H185</f>
        <v>0</v>
      </c>
      <c r="J185" s="264"/>
      <c r="K185" s="115"/>
      <c r="L185" s="137">
        <f t="shared" ref="L185:L186" si="229">J185+K185</f>
        <v>0</v>
      </c>
      <c r="M185" s="326"/>
      <c r="N185" s="115"/>
      <c r="O185" s="109">
        <f t="shared" ref="O185:O186" si="230">M185+N185</f>
        <v>0</v>
      </c>
      <c r="P185" s="116"/>
    </row>
    <row r="186" spans="1:16" ht="48.75" hidden="1" customHeight="1" x14ac:dyDescent="0.25">
      <c r="A186" s="33">
        <v>3320</v>
      </c>
      <c r="B186" s="52" t="s">
        <v>166</v>
      </c>
      <c r="C186" s="53">
        <f t="shared" si="185"/>
        <v>0</v>
      </c>
      <c r="D186" s="230">
        <v>0</v>
      </c>
      <c r="E186" s="55"/>
      <c r="F186" s="287">
        <f t="shared" si="227"/>
        <v>0</v>
      </c>
      <c r="G186" s="230"/>
      <c r="H186" s="262"/>
      <c r="I186" s="120">
        <f t="shared" si="228"/>
        <v>0</v>
      </c>
      <c r="J186" s="262"/>
      <c r="K186" s="55"/>
      <c r="L186" s="140">
        <f t="shared" si="229"/>
        <v>0</v>
      </c>
      <c r="M186" s="324"/>
      <c r="N186" s="55"/>
      <c r="O186" s="120">
        <f t="shared" si="230"/>
        <v>0</v>
      </c>
      <c r="P186" s="110"/>
    </row>
    <row r="187" spans="1:16" hidden="1" x14ac:dyDescent="0.25">
      <c r="A187" s="133">
        <v>4000</v>
      </c>
      <c r="B187" s="101" t="s">
        <v>167</v>
      </c>
      <c r="C187" s="102">
        <f t="shared" si="185"/>
        <v>0</v>
      </c>
      <c r="D187" s="228">
        <f>SUM(D188,D191)</f>
        <v>0</v>
      </c>
      <c r="E187" s="103">
        <f t="shared" ref="E187:F187" si="231">SUM(E188,E191)</f>
        <v>0</v>
      </c>
      <c r="F187" s="284">
        <f t="shared" si="231"/>
        <v>0</v>
      </c>
      <c r="G187" s="228">
        <f>SUM(G188,G191)</f>
        <v>0</v>
      </c>
      <c r="H187" s="261">
        <f t="shared" ref="H187:I187" si="232">SUM(H188,H191)</f>
        <v>0</v>
      </c>
      <c r="I187" s="104">
        <f t="shared" si="232"/>
        <v>0</v>
      </c>
      <c r="J187" s="261">
        <f>SUM(J188,J191)</f>
        <v>0</v>
      </c>
      <c r="K187" s="103">
        <f t="shared" ref="K187:L187" si="233">SUM(K188,K191)</f>
        <v>0</v>
      </c>
      <c r="L187" s="138">
        <f t="shared" si="233"/>
        <v>0</v>
      </c>
      <c r="M187" s="102">
        <f>SUM(M188,M191)</f>
        <v>0</v>
      </c>
      <c r="N187" s="103">
        <f t="shared" ref="N187:O187" si="234">SUM(N188,N191)</f>
        <v>0</v>
      </c>
      <c r="O187" s="104">
        <f t="shared" si="234"/>
        <v>0</v>
      </c>
      <c r="P187" s="347"/>
    </row>
    <row r="188" spans="1:16" ht="24" hidden="1" x14ac:dyDescent="0.25">
      <c r="A188" s="134">
        <v>4200</v>
      </c>
      <c r="B188" s="105" t="s">
        <v>168</v>
      </c>
      <c r="C188" s="46">
        <f t="shared" si="185"/>
        <v>0</v>
      </c>
      <c r="D188" s="229">
        <f>SUM(D189,D190)</f>
        <v>0</v>
      </c>
      <c r="E188" s="50">
        <f t="shared" ref="E188:F188" si="235">SUM(E189,E190)</f>
        <v>0</v>
      </c>
      <c r="F188" s="285">
        <f t="shared" si="235"/>
        <v>0</v>
      </c>
      <c r="G188" s="229">
        <f>SUM(G189,G190)</f>
        <v>0</v>
      </c>
      <c r="H188" s="106">
        <f t="shared" ref="H188:I188" si="236">SUM(H189,H190)</f>
        <v>0</v>
      </c>
      <c r="I188" s="117">
        <f t="shared" si="236"/>
        <v>0</v>
      </c>
      <c r="J188" s="106">
        <f>SUM(J189,J190)</f>
        <v>0</v>
      </c>
      <c r="K188" s="50">
        <f t="shared" ref="K188:L188" si="237">SUM(K189,K190)</f>
        <v>0</v>
      </c>
      <c r="L188" s="126">
        <f t="shared" si="237"/>
        <v>0</v>
      </c>
      <c r="M188" s="46">
        <f>SUM(M189,M190)</f>
        <v>0</v>
      </c>
      <c r="N188" s="50">
        <f t="shared" ref="N188:O188" si="238">SUM(N189,N190)</f>
        <v>0</v>
      </c>
      <c r="O188" s="117">
        <f t="shared" si="238"/>
        <v>0</v>
      </c>
      <c r="P188" s="123"/>
    </row>
    <row r="189" spans="1:16" ht="36" hidden="1" x14ac:dyDescent="0.25">
      <c r="A189" s="548">
        <v>4240</v>
      </c>
      <c r="B189" s="52" t="s">
        <v>169</v>
      </c>
      <c r="C189" s="53">
        <f t="shared" si="185"/>
        <v>0</v>
      </c>
      <c r="D189" s="230">
        <v>0</v>
      </c>
      <c r="E189" s="55"/>
      <c r="F189" s="287">
        <f t="shared" ref="F189:F190" si="239">D189+E189</f>
        <v>0</v>
      </c>
      <c r="G189" s="230"/>
      <c r="H189" s="262"/>
      <c r="I189" s="120">
        <f t="shared" ref="I189:I190" si="240">G189+H189</f>
        <v>0</v>
      </c>
      <c r="J189" s="262"/>
      <c r="K189" s="55"/>
      <c r="L189" s="140">
        <f t="shared" ref="L189:L190" si="241">J189+K189</f>
        <v>0</v>
      </c>
      <c r="M189" s="324"/>
      <c r="N189" s="55"/>
      <c r="O189" s="120">
        <f t="shared" ref="O189:O190" si="242">M189+N189</f>
        <v>0</v>
      </c>
      <c r="P189" s="110"/>
    </row>
    <row r="190" spans="1:16" ht="24" hidden="1" x14ac:dyDescent="0.25">
      <c r="A190" s="112">
        <v>4250</v>
      </c>
      <c r="B190" s="57" t="s">
        <v>170</v>
      </c>
      <c r="C190" s="58">
        <f t="shared" si="185"/>
        <v>0</v>
      </c>
      <c r="D190" s="231">
        <v>0</v>
      </c>
      <c r="E190" s="60"/>
      <c r="F190" s="147">
        <f t="shared" si="239"/>
        <v>0</v>
      </c>
      <c r="G190" s="231"/>
      <c r="H190" s="263"/>
      <c r="I190" s="114">
        <f t="shared" si="240"/>
        <v>0</v>
      </c>
      <c r="J190" s="263"/>
      <c r="K190" s="60"/>
      <c r="L190" s="136">
        <f t="shared" si="241"/>
        <v>0</v>
      </c>
      <c r="M190" s="325"/>
      <c r="N190" s="60"/>
      <c r="O190" s="114">
        <f t="shared" si="242"/>
        <v>0</v>
      </c>
      <c r="P190" s="111"/>
    </row>
    <row r="191" spans="1:16" hidden="1" x14ac:dyDescent="0.25">
      <c r="A191" s="45">
        <v>4300</v>
      </c>
      <c r="B191" s="105" t="s">
        <v>171</v>
      </c>
      <c r="C191" s="46">
        <f t="shared" si="185"/>
        <v>0</v>
      </c>
      <c r="D191" s="229">
        <f>SUM(D192)</f>
        <v>0</v>
      </c>
      <c r="E191" s="50">
        <f t="shared" ref="E191:F191" si="243">SUM(E192)</f>
        <v>0</v>
      </c>
      <c r="F191" s="285">
        <f t="shared" si="243"/>
        <v>0</v>
      </c>
      <c r="G191" s="229">
        <f>SUM(G192)</f>
        <v>0</v>
      </c>
      <c r="H191" s="106">
        <f t="shared" ref="H191:I191" si="244">SUM(H192)</f>
        <v>0</v>
      </c>
      <c r="I191" s="117">
        <f t="shared" si="244"/>
        <v>0</v>
      </c>
      <c r="J191" s="106">
        <f>SUM(J192)</f>
        <v>0</v>
      </c>
      <c r="K191" s="50">
        <f t="shared" ref="K191:L191" si="245">SUM(K192)</f>
        <v>0</v>
      </c>
      <c r="L191" s="126">
        <f t="shared" si="245"/>
        <v>0</v>
      </c>
      <c r="M191" s="46">
        <f>SUM(M192)</f>
        <v>0</v>
      </c>
      <c r="N191" s="50">
        <f t="shared" ref="N191:O191" si="246">SUM(N192)</f>
        <v>0</v>
      </c>
      <c r="O191" s="117">
        <f t="shared" si="246"/>
        <v>0</v>
      </c>
      <c r="P191" s="123"/>
    </row>
    <row r="192" spans="1:16" ht="24" hidden="1" x14ac:dyDescent="0.25">
      <c r="A192" s="548">
        <v>4310</v>
      </c>
      <c r="B192" s="52" t="s">
        <v>172</v>
      </c>
      <c r="C192" s="53">
        <f t="shared" si="185"/>
        <v>0</v>
      </c>
      <c r="D192" s="234">
        <f>SUM(D193:D193)</f>
        <v>0</v>
      </c>
      <c r="E192" s="119">
        <f t="shared" ref="E192:F192" si="247">SUM(E193:E193)</f>
        <v>0</v>
      </c>
      <c r="F192" s="287">
        <f t="shared" si="247"/>
        <v>0</v>
      </c>
      <c r="G192" s="234">
        <f>SUM(G193:G193)</f>
        <v>0</v>
      </c>
      <c r="H192" s="265">
        <f t="shared" ref="H192:I192" si="248">SUM(H193:H193)</f>
        <v>0</v>
      </c>
      <c r="I192" s="120">
        <f t="shared" si="248"/>
        <v>0</v>
      </c>
      <c r="J192" s="265">
        <f>SUM(J193:J193)</f>
        <v>0</v>
      </c>
      <c r="K192" s="119">
        <f t="shared" ref="K192:L192" si="249">SUM(K193:K193)</f>
        <v>0</v>
      </c>
      <c r="L192" s="140">
        <f t="shared" si="249"/>
        <v>0</v>
      </c>
      <c r="M192" s="53">
        <f>SUM(M193:M193)</f>
        <v>0</v>
      </c>
      <c r="N192" s="119">
        <f t="shared" ref="N192:O192" si="250">SUM(N193:N193)</f>
        <v>0</v>
      </c>
      <c r="O192" s="120">
        <f t="shared" si="250"/>
        <v>0</v>
      </c>
      <c r="P192" s="110"/>
    </row>
    <row r="193" spans="1:16" ht="36" hidden="1" x14ac:dyDescent="0.25">
      <c r="A193" s="38">
        <v>4311</v>
      </c>
      <c r="B193" s="57" t="s">
        <v>173</v>
      </c>
      <c r="C193" s="58">
        <f t="shared" si="185"/>
        <v>0</v>
      </c>
      <c r="D193" s="231">
        <v>0</v>
      </c>
      <c r="E193" s="60"/>
      <c r="F193" s="147">
        <f>D193+E193</f>
        <v>0</v>
      </c>
      <c r="G193" s="231"/>
      <c r="H193" s="263"/>
      <c r="I193" s="114">
        <f>G193+H193</f>
        <v>0</v>
      </c>
      <c r="J193" s="263"/>
      <c r="K193" s="60"/>
      <c r="L193" s="136">
        <f>J193+K193</f>
        <v>0</v>
      </c>
      <c r="M193" s="325"/>
      <c r="N193" s="60"/>
      <c r="O193" s="114">
        <f>M193+N193</f>
        <v>0</v>
      </c>
      <c r="P193" s="111"/>
    </row>
    <row r="194" spans="1:16" s="21" customFormat="1" ht="24" hidden="1" x14ac:dyDescent="0.25">
      <c r="A194" s="135"/>
      <c r="B194" s="17" t="s">
        <v>174</v>
      </c>
      <c r="C194" s="98">
        <f t="shared" si="185"/>
        <v>0</v>
      </c>
      <c r="D194" s="227">
        <f>SUM(D195,D230,D269)</f>
        <v>0</v>
      </c>
      <c r="E194" s="99">
        <f t="shared" ref="E194:F194" si="251">SUM(E195,E230,E269)</f>
        <v>0</v>
      </c>
      <c r="F194" s="586">
        <f t="shared" si="251"/>
        <v>0</v>
      </c>
      <c r="G194" s="227">
        <f>SUM(G195,G230,G269)</f>
        <v>0</v>
      </c>
      <c r="H194" s="260">
        <f t="shared" ref="H194:I194" si="252">SUM(H195,H230,H269)</f>
        <v>0</v>
      </c>
      <c r="I194" s="100">
        <f t="shared" si="252"/>
        <v>0</v>
      </c>
      <c r="J194" s="260">
        <f>SUM(J195,J230,J269)</f>
        <v>0</v>
      </c>
      <c r="K194" s="99">
        <f t="shared" ref="K194:L194" si="253">SUM(K195,K230,K269)</f>
        <v>0</v>
      </c>
      <c r="L194" s="206">
        <f t="shared" si="253"/>
        <v>0</v>
      </c>
      <c r="M194" s="329">
        <f>SUM(M195,M230,M269)</f>
        <v>0</v>
      </c>
      <c r="N194" s="306">
        <f t="shared" ref="N194:O194" si="254">SUM(N195,N230,N269)</f>
        <v>0</v>
      </c>
      <c r="O194" s="311">
        <f t="shared" si="254"/>
        <v>0</v>
      </c>
      <c r="P194" s="350"/>
    </row>
    <row r="195" spans="1:16" hidden="1" x14ac:dyDescent="0.25">
      <c r="A195" s="101">
        <v>5000</v>
      </c>
      <c r="B195" s="101" t="s">
        <v>175</v>
      </c>
      <c r="C195" s="102">
        <f t="shared" si="185"/>
        <v>0</v>
      </c>
      <c r="D195" s="228">
        <f>D196+D204</f>
        <v>0</v>
      </c>
      <c r="E195" s="103">
        <f t="shared" ref="E195:F195" si="255">E196+E204</f>
        <v>0</v>
      </c>
      <c r="F195" s="284">
        <f t="shared" si="255"/>
        <v>0</v>
      </c>
      <c r="G195" s="228">
        <f>G196+G204</f>
        <v>0</v>
      </c>
      <c r="H195" s="261">
        <f t="shared" ref="H195:I195" si="256">H196+H204</f>
        <v>0</v>
      </c>
      <c r="I195" s="104">
        <f t="shared" si="256"/>
        <v>0</v>
      </c>
      <c r="J195" s="261">
        <f>J196+J204</f>
        <v>0</v>
      </c>
      <c r="K195" s="103">
        <f t="shared" ref="K195:L195" si="257">K196+K204</f>
        <v>0</v>
      </c>
      <c r="L195" s="138">
        <f t="shared" si="257"/>
        <v>0</v>
      </c>
      <c r="M195" s="102">
        <f>M196+M204</f>
        <v>0</v>
      </c>
      <c r="N195" s="103">
        <f t="shared" ref="N195:O195" si="258">N196+N204</f>
        <v>0</v>
      </c>
      <c r="O195" s="104">
        <f t="shared" si="258"/>
        <v>0</v>
      </c>
      <c r="P195" s="347"/>
    </row>
    <row r="196" spans="1:16" hidden="1" x14ac:dyDescent="0.25">
      <c r="A196" s="45">
        <v>5100</v>
      </c>
      <c r="B196" s="105" t="s">
        <v>176</v>
      </c>
      <c r="C196" s="46">
        <f t="shared" si="185"/>
        <v>0</v>
      </c>
      <c r="D196" s="229">
        <f>D197+D198+D201+D202+D203</f>
        <v>0</v>
      </c>
      <c r="E196" s="50">
        <f t="shared" ref="E196:F196" si="259">E197+E198+E201+E202+E203</f>
        <v>0</v>
      </c>
      <c r="F196" s="285">
        <f t="shared" si="259"/>
        <v>0</v>
      </c>
      <c r="G196" s="229">
        <f>G197+G198+G201+G202+G203</f>
        <v>0</v>
      </c>
      <c r="H196" s="106">
        <f t="shared" ref="H196:I196" si="260">H197+H198+H201+H202+H203</f>
        <v>0</v>
      </c>
      <c r="I196" s="117">
        <f t="shared" si="260"/>
        <v>0</v>
      </c>
      <c r="J196" s="106">
        <f>J197+J198+J201+J202+J203</f>
        <v>0</v>
      </c>
      <c r="K196" s="50">
        <f t="shared" ref="K196:L196" si="261">K197+K198+K201+K202+K203</f>
        <v>0</v>
      </c>
      <c r="L196" s="126">
        <f t="shared" si="261"/>
        <v>0</v>
      </c>
      <c r="M196" s="46">
        <f>M197+M198+M201+M202+M203</f>
        <v>0</v>
      </c>
      <c r="N196" s="50">
        <f t="shared" ref="N196:O196" si="262">N197+N198+N201+N202+N203</f>
        <v>0</v>
      </c>
      <c r="O196" s="117">
        <f t="shared" si="262"/>
        <v>0</v>
      </c>
      <c r="P196" s="123"/>
    </row>
    <row r="197" spans="1:16" hidden="1" x14ac:dyDescent="0.25">
      <c r="A197" s="548">
        <v>5110</v>
      </c>
      <c r="B197" s="52" t="s">
        <v>177</v>
      </c>
      <c r="C197" s="53">
        <f t="shared" si="185"/>
        <v>0</v>
      </c>
      <c r="D197" s="230">
        <v>0</v>
      </c>
      <c r="E197" s="55"/>
      <c r="F197" s="287">
        <f>D197+E197</f>
        <v>0</v>
      </c>
      <c r="G197" s="230"/>
      <c r="H197" s="262"/>
      <c r="I197" s="120">
        <f>G197+H197</f>
        <v>0</v>
      </c>
      <c r="J197" s="262"/>
      <c r="K197" s="55"/>
      <c r="L197" s="140">
        <f>J197+K197</f>
        <v>0</v>
      </c>
      <c r="M197" s="324"/>
      <c r="N197" s="55"/>
      <c r="O197" s="120">
        <f>M197+N197</f>
        <v>0</v>
      </c>
      <c r="P197" s="110"/>
    </row>
    <row r="198" spans="1:16" ht="24" hidden="1" x14ac:dyDescent="0.25">
      <c r="A198" s="112">
        <v>5120</v>
      </c>
      <c r="B198" s="57" t="s">
        <v>178</v>
      </c>
      <c r="C198" s="58">
        <f t="shared" si="185"/>
        <v>0</v>
      </c>
      <c r="D198" s="232">
        <f>D199+D200</f>
        <v>0</v>
      </c>
      <c r="E198" s="113">
        <f t="shared" ref="E198:F198" si="263">E199+E200</f>
        <v>0</v>
      </c>
      <c r="F198" s="147">
        <f t="shared" si="263"/>
        <v>0</v>
      </c>
      <c r="G198" s="232">
        <f>G199+G200</f>
        <v>0</v>
      </c>
      <c r="H198" s="121">
        <f t="shared" ref="H198:I198" si="264">H199+H200</f>
        <v>0</v>
      </c>
      <c r="I198" s="114">
        <f t="shared" si="264"/>
        <v>0</v>
      </c>
      <c r="J198" s="121">
        <f>J199+J200</f>
        <v>0</v>
      </c>
      <c r="K198" s="113">
        <f t="shared" ref="K198:L198" si="265">K199+K200</f>
        <v>0</v>
      </c>
      <c r="L198" s="136">
        <f t="shared" si="265"/>
        <v>0</v>
      </c>
      <c r="M198" s="58">
        <f>M199+M200</f>
        <v>0</v>
      </c>
      <c r="N198" s="113">
        <f t="shared" ref="N198:O198" si="266">N199+N200</f>
        <v>0</v>
      </c>
      <c r="O198" s="114">
        <f t="shared" si="266"/>
        <v>0</v>
      </c>
      <c r="P198" s="111"/>
    </row>
    <row r="199" spans="1:16" hidden="1" x14ac:dyDescent="0.25">
      <c r="A199" s="38">
        <v>5121</v>
      </c>
      <c r="B199" s="57" t="s">
        <v>179</v>
      </c>
      <c r="C199" s="58">
        <f t="shared" si="185"/>
        <v>0</v>
      </c>
      <c r="D199" s="231">
        <v>0</v>
      </c>
      <c r="E199" s="60"/>
      <c r="F199" s="147">
        <f t="shared" ref="F199:F203" si="267">D199+E199</f>
        <v>0</v>
      </c>
      <c r="G199" s="231"/>
      <c r="H199" s="263"/>
      <c r="I199" s="114">
        <f t="shared" ref="I199:I203" si="268">G199+H199</f>
        <v>0</v>
      </c>
      <c r="J199" s="263"/>
      <c r="K199" s="60"/>
      <c r="L199" s="136">
        <f t="shared" ref="L199:L203" si="269">J199+K199</f>
        <v>0</v>
      </c>
      <c r="M199" s="325"/>
      <c r="N199" s="60"/>
      <c r="O199" s="114">
        <f t="shared" ref="O199:O203" si="270">M199+N199</f>
        <v>0</v>
      </c>
      <c r="P199" s="111"/>
    </row>
    <row r="200" spans="1:16" ht="24" hidden="1" x14ac:dyDescent="0.25">
      <c r="A200" s="38">
        <v>5129</v>
      </c>
      <c r="B200" s="57" t="s">
        <v>180</v>
      </c>
      <c r="C200" s="58">
        <f t="shared" si="185"/>
        <v>0</v>
      </c>
      <c r="D200" s="231">
        <v>0</v>
      </c>
      <c r="E200" s="60"/>
      <c r="F200" s="147">
        <f t="shared" si="267"/>
        <v>0</v>
      </c>
      <c r="G200" s="231"/>
      <c r="H200" s="263"/>
      <c r="I200" s="114">
        <f t="shared" si="268"/>
        <v>0</v>
      </c>
      <c r="J200" s="263"/>
      <c r="K200" s="60"/>
      <c r="L200" s="136">
        <f t="shared" si="269"/>
        <v>0</v>
      </c>
      <c r="M200" s="325"/>
      <c r="N200" s="60"/>
      <c r="O200" s="114">
        <f t="shared" si="270"/>
        <v>0</v>
      </c>
      <c r="P200" s="111"/>
    </row>
    <row r="201" spans="1:16" hidden="1" x14ac:dyDescent="0.25">
      <c r="A201" s="112">
        <v>5130</v>
      </c>
      <c r="B201" s="57" t="s">
        <v>181</v>
      </c>
      <c r="C201" s="58">
        <f t="shared" si="185"/>
        <v>0</v>
      </c>
      <c r="D201" s="231">
        <v>0</v>
      </c>
      <c r="E201" s="60"/>
      <c r="F201" s="147">
        <f t="shared" si="267"/>
        <v>0</v>
      </c>
      <c r="G201" s="231"/>
      <c r="H201" s="263"/>
      <c r="I201" s="114">
        <f t="shared" si="268"/>
        <v>0</v>
      </c>
      <c r="J201" s="263"/>
      <c r="K201" s="60"/>
      <c r="L201" s="136">
        <f t="shared" si="269"/>
        <v>0</v>
      </c>
      <c r="M201" s="325"/>
      <c r="N201" s="60"/>
      <c r="O201" s="114">
        <f t="shared" si="270"/>
        <v>0</v>
      </c>
      <c r="P201" s="111"/>
    </row>
    <row r="202" spans="1:16" hidden="1" x14ac:dyDescent="0.25">
      <c r="A202" s="112">
        <v>5140</v>
      </c>
      <c r="B202" s="57" t="s">
        <v>182</v>
      </c>
      <c r="C202" s="58">
        <f t="shared" si="185"/>
        <v>0</v>
      </c>
      <c r="D202" s="231">
        <v>0</v>
      </c>
      <c r="E202" s="60"/>
      <c r="F202" s="147">
        <f t="shared" si="267"/>
        <v>0</v>
      </c>
      <c r="G202" s="231"/>
      <c r="H202" s="263"/>
      <c r="I202" s="114">
        <f t="shared" si="268"/>
        <v>0</v>
      </c>
      <c r="J202" s="263"/>
      <c r="K202" s="60"/>
      <c r="L202" s="136">
        <f t="shared" si="269"/>
        <v>0</v>
      </c>
      <c r="M202" s="325"/>
      <c r="N202" s="60"/>
      <c r="O202" s="114">
        <f t="shared" si="270"/>
        <v>0</v>
      </c>
      <c r="P202" s="111"/>
    </row>
    <row r="203" spans="1:16" ht="24" hidden="1" x14ac:dyDescent="0.25">
      <c r="A203" s="112">
        <v>5170</v>
      </c>
      <c r="B203" s="57" t="s">
        <v>183</v>
      </c>
      <c r="C203" s="58">
        <f t="shared" si="185"/>
        <v>0</v>
      </c>
      <c r="D203" s="231">
        <v>0</v>
      </c>
      <c r="E203" s="60"/>
      <c r="F203" s="147">
        <f t="shared" si="267"/>
        <v>0</v>
      </c>
      <c r="G203" s="231"/>
      <c r="H203" s="263"/>
      <c r="I203" s="114">
        <f t="shared" si="268"/>
        <v>0</v>
      </c>
      <c r="J203" s="263"/>
      <c r="K203" s="60"/>
      <c r="L203" s="136">
        <f t="shared" si="269"/>
        <v>0</v>
      </c>
      <c r="M203" s="325"/>
      <c r="N203" s="60"/>
      <c r="O203" s="114">
        <f t="shared" si="270"/>
        <v>0</v>
      </c>
      <c r="P203" s="111"/>
    </row>
    <row r="204" spans="1:16" hidden="1" x14ac:dyDescent="0.25">
      <c r="A204" s="45">
        <v>5200</v>
      </c>
      <c r="B204" s="105" t="s">
        <v>184</v>
      </c>
      <c r="C204" s="46">
        <f t="shared" si="185"/>
        <v>0</v>
      </c>
      <c r="D204" s="229">
        <f>D205+D215+D216+D225+D226+D227+D229</f>
        <v>0</v>
      </c>
      <c r="E204" s="50">
        <f t="shared" ref="E204:F204" si="271">E205+E215+E216+E225+E226+E227+E229</f>
        <v>0</v>
      </c>
      <c r="F204" s="285">
        <f t="shared" si="271"/>
        <v>0</v>
      </c>
      <c r="G204" s="229">
        <f>G205+G215+G216+G225+G226+G227+G229</f>
        <v>0</v>
      </c>
      <c r="H204" s="106">
        <f t="shared" ref="H204:I204" si="272">H205+H215+H216+H225+H226+H227+H229</f>
        <v>0</v>
      </c>
      <c r="I204" s="117">
        <f t="shared" si="272"/>
        <v>0</v>
      </c>
      <c r="J204" s="106">
        <f>J205+J215+J216+J225+J226+J227+J229</f>
        <v>0</v>
      </c>
      <c r="K204" s="50">
        <f t="shared" ref="K204:L204" si="273">K205+K215+K216+K225+K226+K227+K229</f>
        <v>0</v>
      </c>
      <c r="L204" s="126">
        <f t="shared" si="273"/>
        <v>0</v>
      </c>
      <c r="M204" s="46">
        <f>M205+M215+M216+M225+M226+M227+M229</f>
        <v>0</v>
      </c>
      <c r="N204" s="50">
        <f t="shared" ref="N204:O204" si="274">N205+N215+N216+N225+N226+N227+N229</f>
        <v>0</v>
      </c>
      <c r="O204" s="117">
        <f t="shared" si="274"/>
        <v>0</v>
      </c>
      <c r="P204" s="123"/>
    </row>
    <row r="205" spans="1:16" hidden="1" x14ac:dyDescent="0.25">
      <c r="A205" s="107">
        <v>5210</v>
      </c>
      <c r="B205" s="78" t="s">
        <v>185</v>
      </c>
      <c r="C205" s="84">
        <f t="shared" si="185"/>
        <v>0</v>
      </c>
      <c r="D205" s="132">
        <f>SUM(D206:D214)</f>
        <v>0</v>
      </c>
      <c r="E205" s="108">
        <f t="shared" ref="E205:F205" si="275">SUM(E206:E214)</f>
        <v>0</v>
      </c>
      <c r="F205" s="286">
        <f t="shared" si="275"/>
        <v>0</v>
      </c>
      <c r="G205" s="132">
        <f>SUM(G206:G214)</f>
        <v>0</v>
      </c>
      <c r="H205" s="207">
        <f t="shared" ref="H205:I205" si="276">SUM(H206:H214)</f>
        <v>0</v>
      </c>
      <c r="I205" s="109">
        <f t="shared" si="276"/>
        <v>0</v>
      </c>
      <c r="J205" s="207">
        <f>SUM(J206:J214)</f>
        <v>0</v>
      </c>
      <c r="K205" s="108">
        <f t="shared" ref="K205:L205" si="277">SUM(K206:K214)</f>
        <v>0</v>
      </c>
      <c r="L205" s="137">
        <f t="shared" si="277"/>
        <v>0</v>
      </c>
      <c r="M205" s="84">
        <f>SUM(M206:M214)</f>
        <v>0</v>
      </c>
      <c r="N205" s="108">
        <f t="shared" ref="N205:O205" si="278">SUM(N206:N214)</f>
        <v>0</v>
      </c>
      <c r="O205" s="109">
        <f t="shared" si="278"/>
        <v>0</v>
      </c>
      <c r="P205" s="116"/>
    </row>
    <row r="206" spans="1:16" hidden="1" x14ac:dyDescent="0.25">
      <c r="A206" s="33">
        <v>5211</v>
      </c>
      <c r="B206" s="52" t="s">
        <v>186</v>
      </c>
      <c r="C206" s="53">
        <f t="shared" si="185"/>
        <v>0</v>
      </c>
      <c r="D206" s="230">
        <v>0</v>
      </c>
      <c r="E206" s="55"/>
      <c r="F206" s="287">
        <f t="shared" ref="F206:F215" si="279">D206+E206</f>
        <v>0</v>
      </c>
      <c r="G206" s="230"/>
      <c r="H206" s="262"/>
      <c r="I206" s="120">
        <f t="shared" ref="I206:I215" si="280">G206+H206</f>
        <v>0</v>
      </c>
      <c r="J206" s="262"/>
      <c r="K206" s="55"/>
      <c r="L206" s="140">
        <f t="shared" ref="L206:L215" si="281">J206+K206</f>
        <v>0</v>
      </c>
      <c r="M206" s="324"/>
      <c r="N206" s="55"/>
      <c r="O206" s="120">
        <f t="shared" ref="O206:O215" si="282">M206+N206</f>
        <v>0</v>
      </c>
      <c r="P206" s="110"/>
    </row>
    <row r="207" spans="1:16" hidden="1" x14ac:dyDescent="0.25">
      <c r="A207" s="38">
        <v>5212</v>
      </c>
      <c r="B207" s="57" t="s">
        <v>187</v>
      </c>
      <c r="C207" s="58">
        <f t="shared" si="185"/>
        <v>0</v>
      </c>
      <c r="D207" s="231">
        <v>0</v>
      </c>
      <c r="E207" s="60"/>
      <c r="F207" s="147">
        <f t="shared" si="279"/>
        <v>0</v>
      </c>
      <c r="G207" s="231"/>
      <c r="H207" s="263"/>
      <c r="I207" s="114">
        <f t="shared" si="280"/>
        <v>0</v>
      </c>
      <c r="J207" s="263"/>
      <c r="K207" s="60"/>
      <c r="L207" s="136">
        <f t="shared" si="281"/>
        <v>0</v>
      </c>
      <c r="M207" s="325"/>
      <c r="N207" s="60"/>
      <c r="O207" s="114">
        <f t="shared" si="282"/>
        <v>0</v>
      </c>
      <c r="P207" s="111"/>
    </row>
    <row r="208" spans="1:16" hidden="1" x14ac:dyDescent="0.25">
      <c r="A208" s="38">
        <v>5213</v>
      </c>
      <c r="B208" s="57" t="s">
        <v>188</v>
      </c>
      <c r="C208" s="58">
        <f t="shared" si="185"/>
        <v>0</v>
      </c>
      <c r="D208" s="231">
        <v>0</v>
      </c>
      <c r="E208" s="60"/>
      <c r="F208" s="147">
        <f t="shared" si="279"/>
        <v>0</v>
      </c>
      <c r="G208" s="231"/>
      <c r="H208" s="263"/>
      <c r="I208" s="114">
        <f t="shared" si="280"/>
        <v>0</v>
      </c>
      <c r="J208" s="263"/>
      <c r="K208" s="60"/>
      <c r="L208" s="136">
        <f t="shared" si="281"/>
        <v>0</v>
      </c>
      <c r="M208" s="325"/>
      <c r="N208" s="60"/>
      <c r="O208" s="114">
        <f t="shared" si="282"/>
        <v>0</v>
      </c>
      <c r="P208" s="111"/>
    </row>
    <row r="209" spans="1:16" hidden="1" x14ac:dyDescent="0.25">
      <c r="A209" s="38">
        <v>5214</v>
      </c>
      <c r="B209" s="57" t="s">
        <v>189</v>
      </c>
      <c r="C209" s="58">
        <f t="shared" si="185"/>
        <v>0</v>
      </c>
      <c r="D209" s="231">
        <v>0</v>
      </c>
      <c r="E209" s="60"/>
      <c r="F209" s="147">
        <f t="shared" si="279"/>
        <v>0</v>
      </c>
      <c r="G209" s="231"/>
      <c r="H209" s="263"/>
      <c r="I209" s="114">
        <f t="shared" si="280"/>
        <v>0</v>
      </c>
      <c r="J209" s="263"/>
      <c r="K209" s="60"/>
      <c r="L209" s="136">
        <f t="shared" si="281"/>
        <v>0</v>
      </c>
      <c r="M209" s="325"/>
      <c r="N209" s="60"/>
      <c r="O209" s="114">
        <f t="shared" si="282"/>
        <v>0</v>
      </c>
      <c r="P209" s="111"/>
    </row>
    <row r="210" spans="1:16" hidden="1" x14ac:dyDescent="0.25">
      <c r="A210" s="38">
        <v>5215</v>
      </c>
      <c r="B210" s="57" t="s">
        <v>190</v>
      </c>
      <c r="C210" s="58">
        <f t="shared" si="185"/>
        <v>0</v>
      </c>
      <c r="D210" s="231">
        <v>0</v>
      </c>
      <c r="E210" s="60"/>
      <c r="F210" s="147">
        <f t="shared" si="279"/>
        <v>0</v>
      </c>
      <c r="G210" s="231"/>
      <c r="H210" s="263"/>
      <c r="I210" s="114">
        <f t="shared" si="280"/>
        <v>0</v>
      </c>
      <c r="J210" s="263"/>
      <c r="K210" s="60"/>
      <c r="L210" s="136">
        <f t="shared" si="281"/>
        <v>0</v>
      </c>
      <c r="M210" s="325"/>
      <c r="N210" s="60"/>
      <c r="O210" s="114">
        <f t="shared" si="282"/>
        <v>0</v>
      </c>
      <c r="P210" s="111"/>
    </row>
    <row r="211" spans="1:16" ht="14.25" hidden="1" customHeight="1" x14ac:dyDescent="0.25">
      <c r="A211" s="38">
        <v>5216</v>
      </c>
      <c r="B211" s="57" t="s">
        <v>191</v>
      </c>
      <c r="C211" s="58">
        <f t="shared" si="185"/>
        <v>0</v>
      </c>
      <c r="D211" s="231">
        <v>0</v>
      </c>
      <c r="E211" s="60"/>
      <c r="F211" s="147">
        <f t="shared" si="279"/>
        <v>0</v>
      </c>
      <c r="G211" s="231"/>
      <c r="H211" s="263"/>
      <c r="I211" s="114">
        <f t="shared" si="280"/>
        <v>0</v>
      </c>
      <c r="J211" s="263"/>
      <c r="K211" s="60"/>
      <c r="L211" s="136">
        <f t="shared" si="281"/>
        <v>0</v>
      </c>
      <c r="M211" s="325"/>
      <c r="N211" s="60"/>
      <c r="O211" s="114">
        <f t="shared" si="282"/>
        <v>0</v>
      </c>
      <c r="P211" s="111"/>
    </row>
    <row r="212" spans="1:16" hidden="1" x14ac:dyDescent="0.25">
      <c r="A212" s="38">
        <v>5217</v>
      </c>
      <c r="B212" s="57" t="s">
        <v>192</v>
      </c>
      <c r="C212" s="58">
        <f t="shared" si="185"/>
        <v>0</v>
      </c>
      <c r="D212" s="231">
        <v>0</v>
      </c>
      <c r="E212" s="60"/>
      <c r="F212" s="147">
        <f t="shared" si="279"/>
        <v>0</v>
      </c>
      <c r="G212" s="231"/>
      <c r="H212" s="263"/>
      <c r="I212" s="114">
        <f t="shared" si="280"/>
        <v>0</v>
      </c>
      <c r="J212" s="263"/>
      <c r="K212" s="60"/>
      <c r="L212" s="136">
        <f t="shared" si="281"/>
        <v>0</v>
      </c>
      <c r="M212" s="325"/>
      <c r="N212" s="60"/>
      <c r="O212" s="114">
        <f t="shared" si="282"/>
        <v>0</v>
      </c>
      <c r="P212" s="111"/>
    </row>
    <row r="213" spans="1:16" hidden="1" x14ac:dyDescent="0.25">
      <c r="A213" s="38">
        <v>5218</v>
      </c>
      <c r="B213" s="57" t="s">
        <v>193</v>
      </c>
      <c r="C213" s="58">
        <f t="shared" ref="C213:C276" si="283">F213+I213+L213+O213</f>
        <v>0</v>
      </c>
      <c r="D213" s="231">
        <v>0</v>
      </c>
      <c r="E213" s="60"/>
      <c r="F213" s="147">
        <f t="shared" si="279"/>
        <v>0</v>
      </c>
      <c r="G213" s="231"/>
      <c r="H213" s="263"/>
      <c r="I213" s="114">
        <f t="shared" si="280"/>
        <v>0</v>
      </c>
      <c r="J213" s="263"/>
      <c r="K213" s="60"/>
      <c r="L213" s="136">
        <f t="shared" si="281"/>
        <v>0</v>
      </c>
      <c r="M213" s="325"/>
      <c r="N213" s="60"/>
      <c r="O213" s="114">
        <f t="shared" si="282"/>
        <v>0</v>
      </c>
      <c r="P213" s="111"/>
    </row>
    <row r="214" spans="1:16" hidden="1" x14ac:dyDescent="0.25">
      <c r="A214" s="38">
        <v>5219</v>
      </c>
      <c r="B214" s="57" t="s">
        <v>194</v>
      </c>
      <c r="C214" s="58">
        <f t="shared" si="283"/>
        <v>0</v>
      </c>
      <c r="D214" s="231">
        <v>0</v>
      </c>
      <c r="E214" s="60"/>
      <c r="F214" s="147">
        <f t="shared" si="279"/>
        <v>0</v>
      </c>
      <c r="G214" s="231"/>
      <c r="H214" s="263"/>
      <c r="I214" s="114">
        <f t="shared" si="280"/>
        <v>0</v>
      </c>
      <c r="J214" s="263"/>
      <c r="K214" s="60"/>
      <c r="L214" s="136">
        <f t="shared" si="281"/>
        <v>0</v>
      </c>
      <c r="M214" s="325"/>
      <c r="N214" s="60"/>
      <c r="O214" s="114">
        <f t="shared" si="282"/>
        <v>0</v>
      </c>
      <c r="P214" s="111"/>
    </row>
    <row r="215" spans="1:16" ht="13.5" hidden="1" customHeight="1" x14ac:dyDescent="0.25">
      <c r="A215" s="112">
        <v>5220</v>
      </c>
      <c r="B215" s="57" t="s">
        <v>195</v>
      </c>
      <c r="C215" s="58">
        <f t="shared" si="283"/>
        <v>0</v>
      </c>
      <c r="D215" s="231">
        <v>0</v>
      </c>
      <c r="E215" s="60"/>
      <c r="F215" s="147">
        <f t="shared" si="279"/>
        <v>0</v>
      </c>
      <c r="G215" s="231"/>
      <c r="H215" s="263"/>
      <c r="I215" s="114">
        <f t="shared" si="280"/>
        <v>0</v>
      </c>
      <c r="J215" s="263"/>
      <c r="K215" s="60"/>
      <c r="L215" s="136">
        <f t="shared" si="281"/>
        <v>0</v>
      </c>
      <c r="M215" s="325"/>
      <c r="N215" s="60"/>
      <c r="O215" s="114">
        <f t="shared" si="282"/>
        <v>0</v>
      </c>
      <c r="P215" s="111"/>
    </row>
    <row r="216" spans="1:16" hidden="1" x14ac:dyDescent="0.25">
      <c r="A216" s="112">
        <v>5230</v>
      </c>
      <c r="B216" s="57" t="s">
        <v>196</v>
      </c>
      <c r="C216" s="58">
        <f t="shared" si="283"/>
        <v>0</v>
      </c>
      <c r="D216" s="232">
        <f>SUM(D217:D224)</f>
        <v>0</v>
      </c>
      <c r="E216" s="113">
        <f t="shared" ref="E216:F216" si="284">SUM(E217:E224)</f>
        <v>0</v>
      </c>
      <c r="F216" s="147">
        <f t="shared" si="284"/>
        <v>0</v>
      </c>
      <c r="G216" s="232">
        <f>SUM(G217:G224)</f>
        <v>0</v>
      </c>
      <c r="H216" s="121">
        <f t="shared" ref="H216:I216" si="285">SUM(H217:H224)</f>
        <v>0</v>
      </c>
      <c r="I216" s="114">
        <f t="shared" si="285"/>
        <v>0</v>
      </c>
      <c r="J216" s="121">
        <f>SUM(J217:J224)</f>
        <v>0</v>
      </c>
      <c r="K216" s="113">
        <f t="shared" ref="K216:L216" si="286">SUM(K217:K224)</f>
        <v>0</v>
      </c>
      <c r="L216" s="136">
        <f t="shared" si="286"/>
        <v>0</v>
      </c>
      <c r="M216" s="58">
        <f>SUM(M217:M224)</f>
        <v>0</v>
      </c>
      <c r="N216" s="113">
        <f t="shared" ref="N216:O216" si="287">SUM(N217:N224)</f>
        <v>0</v>
      </c>
      <c r="O216" s="114">
        <f t="shared" si="287"/>
        <v>0</v>
      </c>
      <c r="P216" s="111"/>
    </row>
    <row r="217" spans="1:16" hidden="1" x14ac:dyDescent="0.25">
      <c r="A217" s="38">
        <v>5231</v>
      </c>
      <c r="B217" s="57" t="s">
        <v>197</v>
      </c>
      <c r="C217" s="58">
        <f t="shared" si="283"/>
        <v>0</v>
      </c>
      <c r="D217" s="231">
        <v>0</v>
      </c>
      <c r="E217" s="60"/>
      <c r="F217" s="147">
        <f t="shared" ref="F217:F226" si="288">D217+E217</f>
        <v>0</v>
      </c>
      <c r="G217" s="231"/>
      <c r="H217" s="263"/>
      <c r="I217" s="114">
        <f t="shared" ref="I217:I226" si="289">G217+H217</f>
        <v>0</v>
      </c>
      <c r="J217" s="263"/>
      <c r="K217" s="60"/>
      <c r="L217" s="136">
        <f t="shared" ref="L217:L226" si="290">J217+K217</f>
        <v>0</v>
      </c>
      <c r="M217" s="325"/>
      <c r="N217" s="60"/>
      <c r="O217" s="114">
        <f t="shared" ref="O217:O226" si="291">M217+N217</f>
        <v>0</v>
      </c>
      <c r="P217" s="111"/>
    </row>
    <row r="218" spans="1:16" hidden="1" x14ac:dyDescent="0.25">
      <c r="A218" s="38">
        <v>5232</v>
      </c>
      <c r="B218" s="57" t="s">
        <v>198</v>
      </c>
      <c r="C218" s="58">
        <f t="shared" si="283"/>
        <v>0</v>
      </c>
      <c r="D218" s="231">
        <v>0</v>
      </c>
      <c r="E218" s="60"/>
      <c r="F218" s="147">
        <f t="shared" si="288"/>
        <v>0</v>
      </c>
      <c r="G218" s="231"/>
      <c r="H218" s="263"/>
      <c r="I218" s="114">
        <f t="shared" si="289"/>
        <v>0</v>
      </c>
      <c r="J218" s="263"/>
      <c r="K218" s="60"/>
      <c r="L218" s="136">
        <f t="shared" si="290"/>
        <v>0</v>
      </c>
      <c r="M218" s="325"/>
      <c r="N218" s="60"/>
      <c r="O218" s="114">
        <f t="shared" si="291"/>
        <v>0</v>
      </c>
      <c r="P218" s="111"/>
    </row>
    <row r="219" spans="1:16" hidden="1" x14ac:dyDescent="0.25">
      <c r="A219" s="38">
        <v>5233</v>
      </c>
      <c r="B219" s="57" t="s">
        <v>199</v>
      </c>
      <c r="C219" s="58">
        <f t="shared" si="283"/>
        <v>0</v>
      </c>
      <c r="D219" s="231">
        <v>0</v>
      </c>
      <c r="E219" s="60"/>
      <c r="F219" s="147">
        <f t="shared" si="288"/>
        <v>0</v>
      </c>
      <c r="G219" s="231"/>
      <c r="H219" s="263"/>
      <c r="I219" s="114">
        <f t="shared" si="289"/>
        <v>0</v>
      </c>
      <c r="J219" s="263"/>
      <c r="K219" s="60"/>
      <c r="L219" s="136">
        <f t="shared" si="290"/>
        <v>0</v>
      </c>
      <c r="M219" s="325"/>
      <c r="N219" s="60"/>
      <c r="O219" s="114">
        <f t="shared" si="291"/>
        <v>0</v>
      </c>
      <c r="P219" s="111"/>
    </row>
    <row r="220" spans="1:16" ht="24" hidden="1" x14ac:dyDescent="0.25">
      <c r="A220" s="38">
        <v>5234</v>
      </c>
      <c r="B220" s="57" t="s">
        <v>200</v>
      </c>
      <c r="C220" s="58">
        <f t="shared" si="283"/>
        <v>0</v>
      </c>
      <c r="D220" s="231">
        <v>0</v>
      </c>
      <c r="E220" s="60"/>
      <c r="F220" s="147">
        <f t="shared" si="288"/>
        <v>0</v>
      </c>
      <c r="G220" s="231"/>
      <c r="H220" s="263"/>
      <c r="I220" s="114">
        <f t="shared" si="289"/>
        <v>0</v>
      </c>
      <c r="J220" s="263"/>
      <c r="K220" s="60"/>
      <c r="L220" s="136">
        <f t="shared" si="290"/>
        <v>0</v>
      </c>
      <c r="M220" s="325"/>
      <c r="N220" s="60"/>
      <c r="O220" s="114">
        <f t="shared" si="291"/>
        <v>0</v>
      </c>
      <c r="P220" s="111"/>
    </row>
    <row r="221" spans="1:16" ht="14.25" hidden="1" customHeight="1" x14ac:dyDescent="0.25">
      <c r="A221" s="38">
        <v>5236</v>
      </c>
      <c r="B221" s="57" t="s">
        <v>201</v>
      </c>
      <c r="C221" s="58">
        <f t="shared" si="283"/>
        <v>0</v>
      </c>
      <c r="D221" s="231">
        <v>0</v>
      </c>
      <c r="E221" s="60"/>
      <c r="F221" s="147">
        <f t="shared" si="288"/>
        <v>0</v>
      </c>
      <c r="G221" s="231"/>
      <c r="H221" s="263"/>
      <c r="I221" s="114">
        <f t="shared" si="289"/>
        <v>0</v>
      </c>
      <c r="J221" s="263"/>
      <c r="K221" s="60"/>
      <c r="L221" s="136">
        <f t="shared" si="290"/>
        <v>0</v>
      </c>
      <c r="M221" s="325"/>
      <c r="N221" s="60"/>
      <c r="O221" s="114">
        <f t="shared" si="291"/>
        <v>0</v>
      </c>
      <c r="P221" s="111"/>
    </row>
    <row r="222" spans="1:16" ht="14.25" hidden="1" customHeight="1" x14ac:dyDescent="0.25">
      <c r="A222" s="38">
        <v>5237</v>
      </c>
      <c r="B222" s="57" t="s">
        <v>202</v>
      </c>
      <c r="C222" s="58">
        <f t="shared" si="283"/>
        <v>0</v>
      </c>
      <c r="D222" s="231">
        <v>0</v>
      </c>
      <c r="E222" s="60"/>
      <c r="F222" s="147">
        <f t="shared" si="288"/>
        <v>0</v>
      </c>
      <c r="G222" s="231"/>
      <c r="H222" s="263"/>
      <c r="I222" s="114">
        <f t="shared" si="289"/>
        <v>0</v>
      </c>
      <c r="J222" s="263"/>
      <c r="K222" s="60"/>
      <c r="L222" s="136">
        <f t="shared" si="290"/>
        <v>0</v>
      </c>
      <c r="M222" s="325"/>
      <c r="N222" s="60"/>
      <c r="O222" s="114">
        <f t="shared" si="291"/>
        <v>0</v>
      </c>
      <c r="P222" s="111"/>
    </row>
    <row r="223" spans="1:16" ht="24" hidden="1" x14ac:dyDescent="0.25">
      <c r="A223" s="38">
        <v>5238</v>
      </c>
      <c r="B223" s="57" t="s">
        <v>203</v>
      </c>
      <c r="C223" s="58">
        <f t="shared" si="283"/>
        <v>0</v>
      </c>
      <c r="D223" s="231">
        <v>0</v>
      </c>
      <c r="E223" s="60"/>
      <c r="F223" s="147">
        <f t="shared" si="288"/>
        <v>0</v>
      </c>
      <c r="G223" s="231"/>
      <c r="H223" s="263"/>
      <c r="I223" s="114">
        <f t="shared" si="289"/>
        <v>0</v>
      </c>
      <c r="J223" s="263"/>
      <c r="K223" s="60"/>
      <c r="L223" s="136">
        <f t="shared" si="290"/>
        <v>0</v>
      </c>
      <c r="M223" s="325"/>
      <c r="N223" s="60"/>
      <c r="O223" s="114">
        <f t="shared" si="291"/>
        <v>0</v>
      </c>
      <c r="P223" s="111"/>
    </row>
    <row r="224" spans="1:16" ht="24" hidden="1" x14ac:dyDescent="0.25">
      <c r="A224" s="38">
        <v>5239</v>
      </c>
      <c r="B224" s="57" t="s">
        <v>204</v>
      </c>
      <c r="C224" s="58">
        <f t="shared" si="283"/>
        <v>0</v>
      </c>
      <c r="D224" s="231">
        <v>0</v>
      </c>
      <c r="E224" s="60"/>
      <c r="F224" s="147">
        <f t="shared" si="288"/>
        <v>0</v>
      </c>
      <c r="G224" s="231"/>
      <c r="H224" s="263"/>
      <c r="I224" s="114">
        <f t="shared" si="289"/>
        <v>0</v>
      </c>
      <c r="J224" s="263"/>
      <c r="K224" s="60"/>
      <c r="L224" s="136">
        <f t="shared" si="290"/>
        <v>0</v>
      </c>
      <c r="M224" s="325"/>
      <c r="N224" s="60"/>
      <c r="O224" s="114">
        <f t="shared" si="291"/>
        <v>0</v>
      </c>
      <c r="P224" s="111"/>
    </row>
    <row r="225" spans="1:16" ht="24" hidden="1" x14ac:dyDescent="0.25">
      <c r="A225" s="112">
        <v>5240</v>
      </c>
      <c r="B225" s="57" t="s">
        <v>205</v>
      </c>
      <c r="C225" s="58">
        <f t="shared" si="283"/>
        <v>0</v>
      </c>
      <c r="D225" s="231">
        <v>0</v>
      </c>
      <c r="E225" s="60"/>
      <c r="F225" s="147">
        <f t="shared" si="288"/>
        <v>0</v>
      </c>
      <c r="G225" s="231"/>
      <c r="H225" s="263"/>
      <c r="I225" s="114">
        <f t="shared" si="289"/>
        <v>0</v>
      </c>
      <c r="J225" s="263"/>
      <c r="K225" s="60"/>
      <c r="L225" s="136">
        <f t="shared" si="290"/>
        <v>0</v>
      </c>
      <c r="M225" s="325"/>
      <c r="N225" s="60"/>
      <c r="O225" s="114">
        <f t="shared" si="291"/>
        <v>0</v>
      </c>
      <c r="P225" s="111"/>
    </row>
    <row r="226" spans="1:16" hidden="1" x14ac:dyDescent="0.25">
      <c r="A226" s="112">
        <v>5250</v>
      </c>
      <c r="B226" s="57" t="s">
        <v>206</v>
      </c>
      <c r="C226" s="58">
        <f t="shared" si="283"/>
        <v>0</v>
      </c>
      <c r="D226" s="231">
        <v>0</v>
      </c>
      <c r="E226" s="60"/>
      <c r="F226" s="147">
        <f t="shared" si="288"/>
        <v>0</v>
      </c>
      <c r="G226" s="231"/>
      <c r="H226" s="263"/>
      <c r="I226" s="114">
        <f t="shared" si="289"/>
        <v>0</v>
      </c>
      <c r="J226" s="263"/>
      <c r="K226" s="60"/>
      <c r="L226" s="136">
        <f t="shared" si="290"/>
        <v>0</v>
      </c>
      <c r="M226" s="325"/>
      <c r="N226" s="60"/>
      <c r="O226" s="114">
        <f t="shared" si="291"/>
        <v>0</v>
      </c>
      <c r="P226" s="111"/>
    </row>
    <row r="227" spans="1:16" hidden="1" x14ac:dyDescent="0.25">
      <c r="A227" s="112">
        <v>5260</v>
      </c>
      <c r="B227" s="57" t="s">
        <v>207</v>
      </c>
      <c r="C227" s="58">
        <f t="shared" si="283"/>
        <v>0</v>
      </c>
      <c r="D227" s="232">
        <f>SUM(D228)</f>
        <v>0</v>
      </c>
      <c r="E227" s="113">
        <f t="shared" ref="E227:F227" si="292">SUM(E228)</f>
        <v>0</v>
      </c>
      <c r="F227" s="147">
        <f t="shared" si="292"/>
        <v>0</v>
      </c>
      <c r="G227" s="232">
        <f>SUM(G228)</f>
        <v>0</v>
      </c>
      <c r="H227" s="121">
        <f t="shared" ref="H227:I227" si="293">SUM(H228)</f>
        <v>0</v>
      </c>
      <c r="I227" s="114">
        <f t="shared" si="293"/>
        <v>0</v>
      </c>
      <c r="J227" s="121">
        <f>SUM(J228)</f>
        <v>0</v>
      </c>
      <c r="K227" s="113">
        <f t="shared" ref="K227:L227" si="294">SUM(K228)</f>
        <v>0</v>
      </c>
      <c r="L227" s="136">
        <f t="shared" si="294"/>
        <v>0</v>
      </c>
      <c r="M227" s="58">
        <f>SUM(M228)</f>
        <v>0</v>
      </c>
      <c r="N227" s="113">
        <f t="shared" ref="N227:O227" si="295">SUM(N228)</f>
        <v>0</v>
      </c>
      <c r="O227" s="114">
        <f t="shared" si="295"/>
        <v>0</v>
      </c>
      <c r="P227" s="111"/>
    </row>
    <row r="228" spans="1:16" ht="24" hidden="1" x14ac:dyDescent="0.25">
      <c r="A228" s="38">
        <v>5269</v>
      </c>
      <c r="B228" s="57" t="s">
        <v>208</v>
      </c>
      <c r="C228" s="58">
        <f t="shared" si="283"/>
        <v>0</v>
      </c>
      <c r="D228" s="231">
        <v>0</v>
      </c>
      <c r="E228" s="60"/>
      <c r="F228" s="147">
        <f t="shared" ref="F228:F229" si="296">D228+E228</f>
        <v>0</v>
      </c>
      <c r="G228" s="231"/>
      <c r="H228" s="263"/>
      <c r="I228" s="114">
        <f t="shared" ref="I228:I229" si="297">G228+H228</f>
        <v>0</v>
      </c>
      <c r="J228" s="263"/>
      <c r="K228" s="60"/>
      <c r="L228" s="136">
        <f t="shared" ref="L228:L229" si="298">J228+K228</f>
        <v>0</v>
      </c>
      <c r="M228" s="325"/>
      <c r="N228" s="60"/>
      <c r="O228" s="114">
        <f t="shared" ref="O228:O229" si="299">M228+N228</f>
        <v>0</v>
      </c>
      <c r="P228" s="111"/>
    </row>
    <row r="229" spans="1:16" ht="24" hidden="1" x14ac:dyDescent="0.25">
      <c r="A229" s="107">
        <v>5270</v>
      </c>
      <c r="B229" s="78" t="s">
        <v>209</v>
      </c>
      <c r="C229" s="84">
        <f t="shared" si="283"/>
        <v>0</v>
      </c>
      <c r="D229" s="233">
        <v>0</v>
      </c>
      <c r="E229" s="115"/>
      <c r="F229" s="286">
        <f t="shared" si="296"/>
        <v>0</v>
      </c>
      <c r="G229" s="233"/>
      <c r="H229" s="264"/>
      <c r="I229" s="109">
        <f t="shared" si="297"/>
        <v>0</v>
      </c>
      <c r="J229" s="264"/>
      <c r="K229" s="115"/>
      <c r="L229" s="137">
        <f t="shared" si="298"/>
        <v>0</v>
      </c>
      <c r="M229" s="326"/>
      <c r="N229" s="115"/>
      <c r="O229" s="109">
        <f t="shared" si="299"/>
        <v>0</v>
      </c>
      <c r="P229" s="116"/>
    </row>
    <row r="230" spans="1:16" hidden="1" x14ac:dyDescent="0.25">
      <c r="A230" s="101">
        <v>6000</v>
      </c>
      <c r="B230" s="101" t="s">
        <v>210</v>
      </c>
      <c r="C230" s="102">
        <f t="shared" si="283"/>
        <v>0</v>
      </c>
      <c r="D230" s="228">
        <f>D231+D251+D259</f>
        <v>0</v>
      </c>
      <c r="E230" s="103">
        <f t="shared" ref="E230:F230" si="300">E231+E251+E259</f>
        <v>0</v>
      </c>
      <c r="F230" s="284">
        <f t="shared" si="300"/>
        <v>0</v>
      </c>
      <c r="G230" s="228">
        <f>G231+G251+G259</f>
        <v>0</v>
      </c>
      <c r="H230" s="261">
        <f t="shared" ref="H230:I230" si="301">H231+H251+H259</f>
        <v>0</v>
      </c>
      <c r="I230" s="104">
        <f t="shared" si="301"/>
        <v>0</v>
      </c>
      <c r="J230" s="261">
        <f>J231+J251+J259</f>
        <v>0</v>
      </c>
      <c r="K230" s="103">
        <f t="shared" ref="K230:L230" si="302">K231+K251+K259</f>
        <v>0</v>
      </c>
      <c r="L230" s="138">
        <f t="shared" si="302"/>
        <v>0</v>
      </c>
      <c r="M230" s="102">
        <f>M231+M251+M259</f>
        <v>0</v>
      </c>
      <c r="N230" s="103">
        <f t="shared" ref="N230:O230" si="303">N231+N251+N259</f>
        <v>0</v>
      </c>
      <c r="O230" s="104">
        <f t="shared" si="303"/>
        <v>0</v>
      </c>
      <c r="P230" s="347"/>
    </row>
    <row r="231" spans="1:16" ht="14.25" hidden="1" customHeight="1" x14ac:dyDescent="0.25">
      <c r="A231" s="69">
        <v>6200</v>
      </c>
      <c r="B231" s="125" t="s">
        <v>211</v>
      </c>
      <c r="C231" s="130">
        <f t="shared" si="283"/>
        <v>0</v>
      </c>
      <c r="D231" s="237">
        <f>SUM(D232,D233,D235,D238,D244,D245,D246)</f>
        <v>0</v>
      </c>
      <c r="E231" s="131">
        <f t="shared" ref="E231:F231" si="304">SUM(E232,E233,E235,E238,E244,E245,E246)</f>
        <v>0</v>
      </c>
      <c r="F231" s="288">
        <f t="shared" si="304"/>
        <v>0</v>
      </c>
      <c r="G231" s="237">
        <f>SUM(G232,G233,G235,G238,G244,G245,G246)</f>
        <v>0</v>
      </c>
      <c r="H231" s="268">
        <f t="shared" ref="H231:I231" si="305">SUM(H232,H233,H235,H238,H244,H245,H246)</f>
        <v>0</v>
      </c>
      <c r="I231" s="294">
        <f t="shared" si="305"/>
        <v>0</v>
      </c>
      <c r="J231" s="268">
        <f>SUM(J232,J233,J235,J238,J244,J245,J246)</f>
        <v>0</v>
      </c>
      <c r="K231" s="131">
        <f t="shared" ref="K231:L231" si="306">SUM(K232,K233,K235,K238,K244,K245,K246)</f>
        <v>0</v>
      </c>
      <c r="L231" s="139">
        <f t="shared" si="306"/>
        <v>0</v>
      </c>
      <c r="M231" s="130">
        <f>SUM(M232,M233,M235,M238,M244,M245,M246)</f>
        <v>0</v>
      </c>
      <c r="N231" s="131">
        <f t="shared" ref="N231:O231" si="307">SUM(N232,N233,N235,N238,N244,N245,N246)</f>
        <v>0</v>
      </c>
      <c r="O231" s="294">
        <f t="shared" si="307"/>
        <v>0</v>
      </c>
      <c r="P231" s="348"/>
    </row>
    <row r="232" spans="1:16" ht="24" hidden="1" x14ac:dyDescent="0.25">
      <c r="A232" s="548">
        <v>6220</v>
      </c>
      <c r="B232" s="52" t="s">
        <v>212</v>
      </c>
      <c r="C232" s="53">
        <f t="shared" si="283"/>
        <v>0</v>
      </c>
      <c r="D232" s="230">
        <v>0</v>
      </c>
      <c r="E232" s="55"/>
      <c r="F232" s="287">
        <f>D232+E232</f>
        <v>0</v>
      </c>
      <c r="G232" s="230"/>
      <c r="H232" s="262"/>
      <c r="I232" s="120">
        <f>G232+H232</f>
        <v>0</v>
      </c>
      <c r="J232" s="262"/>
      <c r="K232" s="55"/>
      <c r="L232" s="140">
        <f>J232+K232</f>
        <v>0</v>
      </c>
      <c r="M232" s="324"/>
      <c r="N232" s="55"/>
      <c r="O232" s="120">
        <f>M232+N232</f>
        <v>0</v>
      </c>
      <c r="P232" s="110"/>
    </row>
    <row r="233" spans="1:16" hidden="1" x14ac:dyDescent="0.25">
      <c r="A233" s="112">
        <v>6230</v>
      </c>
      <c r="B233" s="57" t="s">
        <v>213</v>
      </c>
      <c r="C233" s="58">
        <f t="shared" si="283"/>
        <v>0</v>
      </c>
      <c r="D233" s="232">
        <f t="shared" ref="D233:O233" si="308">SUM(D234)</f>
        <v>0</v>
      </c>
      <c r="E233" s="113">
        <f t="shared" si="308"/>
        <v>0</v>
      </c>
      <c r="F233" s="147">
        <f t="shared" si="308"/>
        <v>0</v>
      </c>
      <c r="G233" s="232">
        <f t="shared" si="308"/>
        <v>0</v>
      </c>
      <c r="H233" s="121">
        <f t="shared" si="308"/>
        <v>0</v>
      </c>
      <c r="I233" s="114">
        <f t="shared" si="308"/>
        <v>0</v>
      </c>
      <c r="J233" s="121">
        <f t="shared" si="308"/>
        <v>0</v>
      </c>
      <c r="K233" s="113">
        <f t="shared" si="308"/>
        <v>0</v>
      </c>
      <c r="L233" s="136">
        <f t="shared" si="308"/>
        <v>0</v>
      </c>
      <c r="M233" s="58">
        <f t="shared" si="308"/>
        <v>0</v>
      </c>
      <c r="N233" s="113">
        <f t="shared" si="308"/>
        <v>0</v>
      </c>
      <c r="O233" s="114">
        <f t="shared" si="308"/>
        <v>0</v>
      </c>
      <c r="P233" s="111"/>
    </row>
    <row r="234" spans="1:16" ht="24" hidden="1" x14ac:dyDescent="0.25">
      <c r="A234" s="38">
        <v>6239</v>
      </c>
      <c r="B234" s="52" t="s">
        <v>214</v>
      </c>
      <c r="C234" s="58">
        <f t="shared" si="283"/>
        <v>0</v>
      </c>
      <c r="D234" s="230">
        <v>0</v>
      </c>
      <c r="E234" s="55"/>
      <c r="F234" s="287">
        <f>D234+E234</f>
        <v>0</v>
      </c>
      <c r="G234" s="230"/>
      <c r="H234" s="262"/>
      <c r="I234" s="120">
        <f>G234+H234</f>
        <v>0</v>
      </c>
      <c r="J234" s="262"/>
      <c r="K234" s="55"/>
      <c r="L234" s="140">
        <f>J234+K234</f>
        <v>0</v>
      </c>
      <c r="M234" s="324"/>
      <c r="N234" s="55"/>
      <c r="O234" s="120">
        <f>M234+N234</f>
        <v>0</v>
      </c>
      <c r="P234" s="110"/>
    </row>
    <row r="235" spans="1:16" ht="24" hidden="1" x14ac:dyDescent="0.25">
      <c r="A235" s="112">
        <v>6240</v>
      </c>
      <c r="B235" s="57" t="s">
        <v>215</v>
      </c>
      <c r="C235" s="58">
        <f t="shared" si="283"/>
        <v>0</v>
      </c>
      <c r="D235" s="232">
        <f>SUM(D236:D237)</f>
        <v>0</v>
      </c>
      <c r="E235" s="113">
        <f t="shared" ref="E235:F235" si="309">SUM(E236:E237)</f>
        <v>0</v>
      </c>
      <c r="F235" s="147">
        <f t="shared" si="309"/>
        <v>0</v>
      </c>
      <c r="G235" s="232">
        <f>SUM(G236:G237)</f>
        <v>0</v>
      </c>
      <c r="H235" s="121">
        <f t="shared" ref="H235:I235" si="310">SUM(H236:H237)</f>
        <v>0</v>
      </c>
      <c r="I235" s="114">
        <f t="shared" si="310"/>
        <v>0</v>
      </c>
      <c r="J235" s="121">
        <f>SUM(J236:J237)</f>
        <v>0</v>
      </c>
      <c r="K235" s="113">
        <f t="shared" ref="K235:L235" si="311">SUM(K236:K237)</f>
        <v>0</v>
      </c>
      <c r="L235" s="136">
        <f t="shared" si="311"/>
        <v>0</v>
      </c>
      <c r="M235" s="58">
        <f>SUM(M236:M237)</f>
        <v>0</v>
      </c>
      <c r="N235" s="113">
        <f t="shared" ref="N235:O235" si="312">SUM(N236:N237)</f>
        <v>0</v>
      </c>
      <c r="O235" s="114">
        <f t="shared" si="312"/>
        <v>0</v>
      </c>
      <c r="P235" s="111"/>
    </row>
    <row r="236" spans="1:16" hidden="1" x14ac:dyDescent="0.25">
      <c r="A236" s="38">
        <v>6241</v>
      </c>
      <c r="B236" s="57" t="s">
        <v>216</v>
      </c>
      <c r="C236" s="58">
        <f t="shared" si="283"/>
        <v>0</v>
      </c>
      <c r="D236" s="231">
        <v>0</v>
      </c>
      <c r="E236" s="60"/>
      <c r="F236" s="147">
        <f t="shared" ref="F236:F237" si="313">D236+E236</f>
        <v>0</v>
      </c>
      <c r="G236" s="231"/>
      <c r="H236" s="263"/>
      <c r="I236" s="114">
        <f t="shared" ref="I236:I237" si="314">G236+H236</f>
        <v>0</v>
      </c>
      <c r="J236" s="263"/>
      <c r="K236" s="60"/>
      <c r="L236" s="136">
        <f t="shared" ref="L236:L237" si="315">J236+K236</f>
        <v>0</v>
      </c>
      <c r="M236" s="325"/>
      <c r="N236" s="60"/>
      <c r="O236" s="114">
        <f t="shared" ref="O236:O237" si="316">M236+N236</f>
        <v>0</v>
      </c>
      <c r="P236" s="111"/>
    </row>
    <row r="237" spans="1:16" hidden="1" x14ac:dyDescent="0.25">
      <c r="A237" s="38">
        <v>6242</v>
      </c>
      <c r="B237" s="57" t="s">
        <v>217</v>
      </c>
      <c r="C237" s="58">
        <f t="shared" si="283"/>
        <v>0</v>
      </c>
      <c r="D237" s="231">
        <v>0</v>
      </c>
      <c r="E237" s="60"/>
      <c r="F237" s="147">
        <f t="shared" si="313"/>
        <v>0</v>
      </c>
      <c r="G237" s="231"/>
      <c r="H237" s="263"/>
      <c r="I237" s="114">
        <f t="shared" si="314"/>
        <v>0</v>
      </c>
      <c r="J237" s="263"/>
      <c r="K237" s="60"/>
      <c r="L237" s="136">
        <f t="shared" si="315"/>
        <v>0</v>
      </c>
      <c r="M237" s="325"/>
      <c r="N237" s="60"/>
      <c r="O237" s="114">
        <f t="shared" si="316"/>
        <v>0</v>
      </c>
      <c r="P237" s="111"/>
    </row>
    <row r="238" spans="1:16" ht="25.5" hidden="1" customHeight="1" x14ac:dyDescent="0.25">
      <c r="A238" s="112">
        <v>6250</v>
      </c>
      <c r="B238" s="57" t="s">
        <v>218</v>
      </c>
      <c r="C238" s="58">
        <f t="shared" si="283"/>
        <v>0</v>
      </c>
      <c r="D238" s="232">
        <f>SUM(D239:D243)</f>
        <v>0</v>
      </c>
      <c r="E238" s="113">
        <f t="shared" ref="E238:F238" si="317">SUM(E239:E243)</f>
        <v>0</v>
      </c>
      <c r="F238" s="147">
        <f t="shared" si="317"/>
        <v>0</v>
      </c>
      <c r="G238" s="232">
        <f>SUM(G239:G243)</f>
        <v>0</v>
      </c>
      <c r="H238" s="121">
        <f t="shared" ref="H238:I238" si="318">SUM(H239:H243)</f>
        <v>0</v>
      </c>
      <c r="I238" s="114">
        <f t="shared" si="318"/>
        <v>0</v>
      </c>
      <c r="J238" s="121">
        <f>SUM(J239:J243)</f>
        <v>0</v>
      </c>
      <c r="K238" s="113">
        <f t="shared" ref="K238:L238" si="319">SUM(K239:K243)</f>
        <v>0</v>
      </c>
      <c r="L238" s="136">
        <f t="shared" si="319"/>
        <v>0</v>
      </c>
      <c r="M238" s="58">
        <f>SUM(M239:M243)</f>
        <v>0</v>
      </c>
      <c r="N238" s="113">
        <f t="shared" ref="N238:O238" si="320">SUM(N239:N243)</f>
        <v>0</v>
      </c>
      <c r="O238" s="114">
        <f t="shared" si="320"/>
        <v>0</v>
      </c>
      <c r="P238" s="111"/>
    </row>
    <row r="239" spans="1:16" ht="14.25" hidden="1" customHeight="1" x14ac:dyDescent="0.25">
      <c r="A239" s="38">
        <v>6252</v>
      </c>
      <c r="B239" s="57" t="s">
        <v>219</v>
      </c>
      <c r="C239" s="58">
        <f t="shared" si="283"/>
        <v>0</v>
      </c>
      <c r="D239" s="231">
        <v>0</v>
      </c>
      <c r="E239" s="60"/>
      <c r="F239" s="147">
        <f t="shared" ref="F239:F245" si="321">D239+E239</f>
        <v>0</v>
      </c>
      <c r="G239" s="231"/>
      <c r="H239" s="263"/>
      <c r="I239" s="114">
        <f t="shared" ref="I239:I245" si="322">G239+H239</f>
        <v>0</v>
      </c>
      <c r="J239" s="263"/>
      <c r="K239" s="60"/>
      <c r="L239" s="136">
        <f t="shared" ref="L239:L245" si="323">J239+K239</f>
        <v>0</v>
      </c>
      <c r="M239" s="325"/>
      <c r="N239" s="60"/>
      <c r="O239" s="114">
        <f t="shared" ref="O239:O245" si="324">M239+N239</f>
        <v>0</v>
      </c>
      <c r="P239" s="111"/>
    </row>
    <row r="240" spans="1:16" ht="14.25" hidden="1" customHeight="1" x14ac:dyDescent="0.25">
      <c r="A240" s="38">
        <v>6253</v>
      </c>
      <c r="B240" s="57" t="s">
        <v>220</v>
      </c>
      <c r="C240" s="58">
        <f t="shared" si="283"/>
        <v>0</v>
      </c>
      <c r="D240" s="231">
        <v>0</v>
      </c>
      <c r="E240" s="60"/>
      <c r="F240" s="147">
        <f t="shared" si="321"/>
        <v>0</v>
      </c>
      <c r="G240" s="231"/>
      <c r="H240" s="263"/>
      <c r="I240" s="114">
        <f t="shared" si="322"/>
        <v>0</v>
      </c>
      <c r="J240" s="263"/>
      <c r="K240" s="60"/>
      <c r="L240" s="136">
        <f t="shared" si="323"/>
        <v>0</v>
      </c>
      <c r="M240" s="325"/>
      <c r="N240" s="60"/>
      <c r="O240" s="114">
        <f t="shared" si="324"/>
        <v>0</v>
      </c>
      <c r="P240" s="111"/>
    </row>
    <row r="241" spans="1:16" ht="24" hidden="1" x14ac:dyDescent="0.25">
      <c r="A241" s="38">
        <v>6254</v>
      </c>
      <c r="B241" s="57" t="s">
        <v>221</v>
      </c>
      <c r="C241" s="58">
        <f t="shared" si="283"/>
        <v>0</v>
      </c>
      <c r="D241" s="231">
        <v>0</v>
      </c>
      <c r="E241" s="60"/>
      <c r="F241" s="147">
        <f t="shared" si="321"/>
        <v>0</v>
      </c>
      <c r="G241" s="231"/>
      <c r="H241" s="263"/>
      <c r="I241" s="114">
        <f t="shared" si="322"/>
        <v>0</v>
      </c>
      <c r="J241" s="263"/>
      <c r="K241" s="60"/>
      <c r="L241" s="136">
        <f t="shared" si="323"/>
        <v>0</v>
      </c>
      <c r="M241" s="325"/>
      <c r="N241" s="60"/>
      <c r="O241" s="114">
        <f t="shared" si="324"/>
        <v>0</v>
      </c>
      <c r="P241" s="111"/>
    </row>
    <row r="242" spans="1:16" ht="24" hidden="1" x14ac:dyDescent="0.25">
      <c r="A242" s="38">
        <v>6255</v>
      </c>
      <c r="B242" s="57" t="s">
        <v>222</v>
      </c>
      <c r="C242" s="58">
        <f t="shared" si="283"/>
        <v>0</v>
      </c>
      <c r="D242" s="231">
        <v>0</v>
      </c>
      <c r="E242" s="60"/>
      <c r="F242" s="147">
        <f t="shared" si="321"/>
        <v>0</v>
      </c>
      <c r="G242" s="231"/>
      <c r="H242" s="263"/>
      <c r="I242" s="114">
        <f t="shared" si="322"/>
        <v>0</v>
      </c>
      <c r="J242" s="263"/>
      <c r="K242" s="60"/>
      <c r="L242" s="136">
        <f t="shared" si="323"/>
        <v>0</v>
      </c>
      <c r="M242" s="325"/>
      <c r="N242" s="60"/>
      <c r="O242" s="114">
        <f t="shared" si="324"/>
        <v>0</v>
      </c>
      <c r="P242" s="111"/>
    </row>
    <row r="243" spans="1:16" hidden="1" x14ac:dyDescent="0.25">
      <c r="A243" s="38">
        <v>6259</v>
      </c>
      <c r="B243" s="57" t="s">
        <v>223</v>
      </c>
      <c r="C243" s="58">
        <f t="shared" si="283"/>
        <v>0</v>
      </c>
      <c r="D243" s="231">
        <v>0</v>
      </c>
      <c r="E243" s="60"/>
      <c r="F243" s="147">
        <f t="shared" si="321"/>
        <v>0</v>
      </c>
      <c r="G243" s="231"/>
      <c r="H243" s="263"/>
      <c r="I243" s="114">
        <f t="shared" si="322"/>
        <v>0</v>
      </c>
      <c r="J243" s="263"/>
      <c r="K243" s="60"/>
      <c r="L243" s="136">
        <f t="shared" si="323"/>
        <v>0</v>
      </c>
      <c r="M243" s="325"/>
      <c r="N243" s="60"/>
      <c r="O243" s="114">
        <f t="shared" si="324"/>
        <v>0</v>
      </c>
      <c r="P243" s="111"/>
    </row>
    <row r="244" spans="1:16" ht="24" hidden="1" x14ac:dyDescent="0.25">
      <c r="A244" s="112">
        <v>6260</v>
      </c>
      <c r="B244" s="57" t="s">
        <v>224</v>
      </c>
      <c r="C244" s="58">
        <f t="shared" si="283"/>
        <v>0</v>
      </c>
      <c r="D244" s="231">
        <v>0</v>
      </c>
      <c r="E244" s="60"/>
      <c r="F244" s="147">
        <f t="shared" si="321"/>
        <v>0</v>
      </c>
      <c r="G244" s="231"/>
      <c r="H244" s="263"/>
      <c r="I244" s="114">
        <f t="shared" si="322"/>
        <v>0</v>
      </c>
      <c r="J244" s="263"/>
      <c r="K244" s="60"/>
      <c r="L244" s="136">
        <f t="shared" si="323"/>
        <v>0</v>
      </c>
      <c r="M244" s="325"/>
      <c r="N244" s="60"/>
      <c r="O244" s="114">
        <f t="shared" si="324"/>
        <v>0</v>
      </c>
      <c r="P244" s="111"/>
    </row>
    <row r="245" spans="1:16" hidden="1" x14ac:dyDescent="0.25">
      <c r="A245" s="112">
        <v>6270</v>
      </c>
      <c r="B245" s="57" t="s">
        <v>225</v>
      </c>
      <c r="C245" s="58">
        <f t="shared" si="283"/>
        <v>0</v>
      </c>
      <c r="D245" s="231">
        <v>0</v>
      </c>
      <c r="E245" s="60"/>
      <c r="F245" s="147">
        <f t="shared" si="321"/>
        <v>0</v>
      </c>
      <c r="G245" s="231"/>
      <c r="H245" s="263"/>
      <c r="I245" s="114">
        <f t="shared" si="322"/>
        <v>0</v>
      </c>
      <c r="J245" s="263"/>
      <c r="K245" s="60"/>
      <c r="L245" s="136">
        <f t="shared" si="323"/>
        <v>0</v>
      </c>
      <c r="M245" s="325"/>
      <c r="N245" s="60"/>
      <c r="O245" s="114">
        <f t="shared" si="324"/>
        <v>0</v>
      </c>
      <c r="P245" s="111"/>
    </row>
    <row r="246" spans="1:16" ht="24" hidden="1" x14ac:dyDescent="0.25">
      <c r="A246" s="548">
        <v>6290</v>
      </c>
      <c r="B246" s="52" t="s">
        <v>226</v>
      </c>
      <c r="C246" s="127">
        <f t="shared" si="283"/>
        <v>0</v>
      </c>
      <c r="D246" s="234">
        <f>SUM(D247:D250)</f>
        <v>0</v>
      </c>
      <c r="E246" s="119">
        <f t="shared" ref="E246:O246" si="325">SUM(E247:E250)</f>
        <v>0</v>
      </c>
      <c r="F246" s="287">
        <f t="shared" si="325"/>
        <v>0</v>
      </c>
      <c r="G246" s="234">
        <f t="shared" si="325"/>
        <v>0</v>
      </c>
      <c r="H246" s="265">
        <f t="shared" si="325"/>
        <v>0</v>
      </c>
      <c r="I246" s="120">
        <f t="shared" si="325"/>
        <v>0</v>
      </c>
      <c r="J246" s="265">
        <f t="shared" si="325"/>
        <v>0</v>
      </c>
      <c r="K246" s="119">
        <f t="shared" si="325"/>
        <v>0</v>
      </c>
      <c r="L246" s="140">
        <f t="shared" si="325"/>
        <v>0</v>
      </c>
      <c r="M246" s="127">
        <f t="shared" si="325"/>
        <v>0</v>
      </c>
      <c r="N246" s="305">
        <f t="shared" si="325"/>
        <v>0</v>
      </c>
      <c r="O246" s="310">
        <f t="shared" si="325"/>
        <v>0</v>
      </c>
      <c r="P246" s="158"/>
    </row>
    <row r="247" spans="1:16" hidden="1" x14ac:dyDescent="0.25">
      <c r="A247" s="38">
        <v>6291</v>
      </c>
      <c r="B247" s="57" t="s">
        <v>227</v>
      </c>
      <c r="C247" s="58">
        <f t="shared" si="283"/>
        <v>0</v>
      </c>
      <c r="D247" s="231">
        <v>0</v>
      </c>
      <c r="E247" s="60"/>
      <c r="F247" s="147">
        <f t="shared" ref="F247:F250" si="326">D247+E247</f>
        <v>0</v>
      </c>
      <c r="G247" s="231"/>
      <c r="H247" s="263"/>
      <c r="I247" s="114">
        <f t="shared" ref="I247:I250" si="327">G247+H247</f>
        <v>0</v>
      </c>
      <c r="J247" s="263"/>
      <c r="K247" s="60"/>
      <c r="L247" s="136">
        <f t="shared" ref="L247:L250" si="328">J247+K247</f>
        <v>0</v>
      </c>
      <c r="M247" s="325"/>
      <c r="N247" s="60"/>
      <c r="O247" s="114">
        <f t="shared" ref="O247:O250" si="329">M247+N247</f>
        <v>0</v>
      </c>
      <c r="P247" s="111"/>
    </row>
    <row r="248" spans="1:16" hidden="1" x14ac:dyDescent="0.25">
      <c r="A248" s="38">
        <v>6292</v>
      </c>
      <c r="B248" s="57" t="s">
        <v>228</v>
      </c>
      <c r="C248" s="58">
        <f t="shared" si="283"/>
        <v>0</v>
      </c>
      <c r="D248" s="231">
        <v>0</v>
      </c>
      <c r="E248" s="60"/>
      <c r="F248" s="147">
        <f t="shared" si="326"/>
        <v>0</v>
      </c>
      <c r="G248" s="231"/>
      <c r="H248" s="263"/>
      <c r="I248" s="114">
        <f t="shared" si="327"/>
        <v>0</v>
      </c>
      <c r="J248" s="263"/>
      <c r="K248" s="60"/>
      <c r="L248" s="136">
        <f t="shared" si="328"/>
        <v>0</v>
      </c>
      <c r="M248" s="325"/>
      <c r="N248" s="60"/>
      <c r="O248" s="114">
        <f t="shared" si="329"/>
        <v>0</v>
      </c>
      <c r="P248" s="111"/>
    </row>
    <row r="249" spans="1:16" ht="72" hidden="1" x14ac:dyDescent="0.25">
      <c r="A249" s="38">
        <v>6296</v>
      </c>
      <c r="B249" s="57" t="s">
        <v>229</v>
      </c>
      <c r="C249" s="58">
        <f t="shared" si="283"/>
        <v>0</v>
      </c>
      <c r="D249" s="231">
        <v>0</v>
      </c>
      <c r="E249" s="60"/>
      <c r="F249" s="147">
        <f t="shared" si="326"/>
        <v>0</v>
      </c>
      <c r="G249" s="231"/>
      <c r="H249" s="263"/>
      <c r="I249" s="114">
        <f t="shared" si="327"/>
        <v>0</v>
      </c>
      <c r="J249" s="263"/>
      <c r="K249" s="60"/>
      <c r="L249" s="136">
        <f t="shared" si="328"/>
        <v>0</v>
      </c>
      <c r="M249" s="325"/>
      <c r="N249" s="60"/>
      <c r="O249" s="114">
        <f t="shared" si="329"/>
        <v>0</v>
      </c>
      <c r="P249" s="111"/>
    </row>
    <row r="250" spans="1:16" ht="39.75" hidden="1" customHeight="1" x14ac:dyDescent="0.25">
      <c r="A250" s="38">
        <v>6299</v>
      </c>
      <c r="B250" s="57" t="s">
        <v>230</v>
      </c>
      <c r="C250" s="58">
        <f t="shared" si="283"/>
        <v>0</v>
      </c>
      <c r="D250" s="231">
        <v>0</v>
      </c>
      <c r="E250" s="60"/>
      <c r="F250" s="147">
        <f t="shared" si="326"/>
        <v>0</v>
      </c>
      <c r="G250" s="231"/>
      <c r="H250" s="263"/>
      <c r="I250" s="114">
        <f t="shared" si="327"/>
        <v>0</v>
      </c>
      <c r="J250" s="263"/>
      <c r="K250" s="60"/>
      <c r="L250" s="136">
        <f t="shared" si="328"/>
        <v>0</v>
      </c>
      <c r="M250" s="325"/>
      <c r="N250" s="60"/>
      <c r="O250" s="114">
        <f t="shared" si="329"/>
        <v>0</v>
      </c>
      <c r="P250" s="111"/>
    </row>
    <row r="251" spans="1:16" hidden="1" x14ac:dyDescent="0.25">
      <c r="A251" s="45">
        <v>6300</v>
      </c>
      <c r="B251" s="105" t="s">
        <v>231</v>
      </c>
      <c r="C251" s="46">
        <f t="shared" si="283"/>
        <v>0</v>
      </c>
      <c r="D251" s="229">
        <f>SUM(D252,D257,D258)</f>
        <v>0</v>
      </c>
      <c r="E251" s="50">
        <f t="shared" ref="E251:O251" si="330">SUM(E252,E257,E258)</f>
        <v>0</v>
      </c>
      <c r="F251" s="285">
        <f t="shared" si="330"/>
        <v>0</v>
      </c>
      <c r="G251" s="229">
        <f t="shared" si="330"/>
        <v>0</v>
      </c>
      <c r="H251" s="106">
        <f t="shared" si="330"/>
        <v>0</v>
      </c>
      <c r="I251" s="117">
        <f t="shared" si="330"/>
        <v>0</v>
      </c>
      <c r="J251" s="106">
        <f t="shared" si="330"/>
        <v>0</v>
      </c>
      <c r="K251" s="50">
        <f t="shared" si="330"/>
        <v>0</v>
      </c>
      <c r="L251" s="126">
        <f t="shared" si="330"/>
        <v>0</v>
      </c>
      <c r="M251" s="166">
        <f t="shared" si="330"/>
        <v>0</v>
      </c>
      <c r="N251" s="167">
        <f t="shared" si="330"/>
        <v>0</v>
      </c>
      <c r="O251" s="168">
        <f t="shared" si="330"/>
        <v>0</v>
      </c>
      <c r="P251" s="349"/>
    </row>
    <row r="252" spans="1:16" ht="24" hidden="1" x14ac:dyDescent="0.25">
      <c r="A252" s="548">
        <v>6320</v>
      </c>
      <c r="B252" s="52" t="s">
        <v>303</v>
      </c>
      <c r="C252" s="127">
        <f t="shared" si="283"/>
        <v>0</v>
      </c>
      <c r="D252" s="234">
        <f>SUM(D253:D256)</f>
        <v>0</v>
      </c>
      <c r="E252" s="119">
        <f t="shared" ref="E252:O252" si="331">SUM(E253:E256)</f>
        <v>0</v>
      </c>
      <c r="F252" s="287">
        <f t="shared" si="331"/>
        <v>0</v>
      </c>
      <c r="G252" s="234">
        <f t="shared" si="331"/>
        <v>0</v>
      </c>
      <c r="H252" s="265">
        <f t="shared" si="331"/>
        <v>0</v>
      </c>
      <c r="I252" s="120">
        <f t="shared" si="331"/>
        <v>0</v>
      </c>
      <c r="J252" s="265">
        <f t="shared" si="331"/>
        <v>0</v>
      </c>
      <c r="K252" s="119">
        <f t="shared" si="331"/>
        <v>0</v>
      </c>
      <c r="L252" s="140">
        <f t="shared" si="331"/>
        <v>0</v>
      </c>
      <c r="M252" s="53">
        <f t="shared" si="331"/>
        <v>0</v>
      </c>
      <c r="N252" s="119">
        <f t="shared" si="331"/>
        <v>0</v>
      </c>
      <c r="O252" s="120">
        <f t="shared" si="331"/>
        <v>0</v>
      </c>
      <c r="P252" s="110"/>
    </row>
    <row r="253" spans="1:16" hidden="1" x14ac:dyDescent="0.25">
      <c r="A253" s="38">
        <v>6322</v>
      </c>
      <c r="B253" s="57" t="s">
        <v>232</v>
      </c>
      <c r="C253" s="58">
        <f t="shared" si="283"/>
        <v>0</v>
      </c>
      <c r="D253" s="231">
        <v>0</v>
      </c>
      <c r="E253" s="60"/>
      <c r="F253" s="147">
        <f t="shared" ref="F253:F258" si="332">D253+E253</f>
        <v>0</v>
      </c>
      <c r="G253" s="231"/>
      <c r="H253" s="263"/>
      <c r="I253" s="114">
        <f t="shared" ref="I253:I258" si="333">G253+H253</f>
        <v>0</v>
      </c>
      <c r="J253" s="263"/>
      <c r="K253" s="60"/>
      <c r="L253" s="136">
        <f t="shared" ref="L253:L258" si="334">J253+K253</f>
        <v>0</v>
      </c>
      <c r="M253" s="325"/>
      <c r="N253" s="60"/>
      <c r="O253" s="114">
        <f t="shared" ref="O253:O258" si="335">M253+N253</f>
        <v>0</v>
      </c>
      <c r="P253" s="111"/>
    </row>
    <row r="254" spans="1:16" ht="24" hidden="1" x14ac:dyDescent="0.25">
      <c r="A254" s="38">
        <v>6323</v>
      </c>
      <c r="B254" s="57" t="s">
        <v>233</v>
      </c>
      <c r="C254" s="58">
        <f t="shared" si="283"/>
        <v>0</v>
      </c>
      <c r="D254" s="231">
        <v>0</v>
      </c>
      <c r="E254" s="60"/>
      <c r="F254" s="147">
        <f t="shared" si="332"/>
        <v>0</v>
      </c>
      <c r="G254" s="231"/>
      <c r="H254" s="263"/>
      <c r="I254" s="114">
        <f t="shared" si="333"/>
        <v>0</v>
      </c>
      <c r="J254" s="263"/>
      <c r="K254" s="60"/>
      <c r="L254" s="136">
        <f t="shared" si="334"/>
        <v>0</v>
      </c>
      <c r="M254" s="325"/>
      <c r="N254" s="60"/>
      <c r="O254" s="114">
        <f t="shared" si="335"/>
        <v>0</v>
      </c>
      <c r="P254" s="111"/>
    </row>
    <row r="255" spans="1:16" ht="24" hidden="1" x14ac:dyDescent="0.25">
      <c r="A255" s="38">
        <v>6324</v>
      </c>
      <c r="B255" s="57" t="s">
        <v>287</v>
      </c>
      <c r="C255" s="58">
        <f t="shared" si="283"/>
        <v>0</v>
      </c>
      <c r="D255" s="231">
        <v>0</v>
      </c>
      <c r="E255" s="60"/>
      <c r="F255" s="147">
        <f t="shared" si="332"/>
        <v>0</v>
      </c>
      <c r="G255" s="231"/>
      <c r="H255" s="263"/>
      <c r="I255" s="114">
        <f t="shared" si="333"/>
        <v>0</v>
      </c>
      <c r="J255" s="263"/>
      <c r="K255" s="60"/>
      <c r="L255" s="136">
        <f t="shared" si="334"/>
        <v>0</v>
      </c>
      <c r="M255" s="325"/>
      <c r="N255" s="60"/>
      <c r="O255" s="114">
        <f t="shared" si="335"/>
        <v>0</v>
      </c>
      <c r="P255" s="111"/>
    </row>
    <row r="256" spans="1:16" hidden="1" x14ac:dyDescent="0.25">
      <c r="A256" s="33">
        <v>6329</v>
      </c>
      <c r="B256" s="52" t="s">
        <v>288</v>
      </c>
      <c r="C256" s="53">
        <f t="shared" si="283"/>
        <v>0</v>
      </c>
      <c r="D256" s="230">
        <v>0</v>
      </c>
      <c r="E256" s="55"/>
      <c r="F256" s="287">
        <f t="shared" si="332"/>
        <v>0</v>
      </c>
      <c r="G256" s="230"/>
      <c r="H256" s="262"/>
      <c r="I256" s="120">
        <f t="shared" si="333"/>
        <v>0</v>
      </c>
      <c r="J256" s="262"/>
      <c r="K256" s="55"/>
      <c r="L256" s="140">
        <f t="shared" si="334"/>
        <v>0</v>
      </c>
      <c r="M256" s="324"/>
      <c r="N256" s="55"/>
      <c r="O256" s="120">
        <f t="shared" si="335"/>
        <v>0</v>
      </c>
      <c r="P256" s="110"/>
    </row>
    <row r="257" spans="1:16" ht="24" hidden="1" x14ac:dyDescent="0.25">
      <c r="A257" s="143">
        <v>6330</v>
      </c>
      <c r="B257" s="144" t="s">
        <v>234</v>
      </c>
      <c r="C257" s="127">
        <f t="shared" si="283"/>
        <v>0</v>
      </c>
      <c r="D257" s="236">
        <v>0</v>
      </c>
      <c r="E257" s="129"/>
      <c r="F257" s="142">
        <f t="shared" si="332"/>
        <v>0</v>
      </c>
      <c r="G257" s="236"/>
      <c r="H257" s="267"/>
      <c r="I257" s="310">
        <f t="shared" si="333"/>
        <v>0</v>
      </c>
      <c r="J257" s="267"/>
      <c r="K257" s="129"/>
      <c r="L257" s="141">
        <f t="shared" si="334"/>
        <v>0</v>
      </c>
      <c r="M257" s="328"/>
      <c r="N257" s="129"/>
      <c r="O257" s="310">
        <f t="shared" si="335"/>
        <v>0</v>
      </c>
      <c r="P257" s="158"/>
    </row>
    <row r="258" spans="1:16" hidden="1" x14ac:dyDescent="0.25">
      <c r="A258" s="112">
        <v>6360</v>
      </c>
      <c r="B258" s="57" t="s">
        <v>235</v>
      </c>
      <c r="C258" s="58">
        <f t="shared" si="283"/>
        <v>0</v>
      </c>
      <c r="D258" s="231">
        <v>0</v>
      </c>
      <c r="E258" s="60"/>
      <c r="F258" s="147">
        <f t="shared" si="332"/>
        <v>0</v>
      </c>
      <c r="G258" s="231"/>
      <c r="H258" s="263"/>
      <c r="I258" s="114">
        <f t="shared" si="333"/>
        <v>0</v>
      </c>
      <c r="J258" s="263"/>
      <c r="K258" s="60"/>
      <c r="L258" s="136">
        <f t="shared" si="334"/>
        <v>0</v>
      </c>
      <c r="M258" s="325"/>
      <c r="N258" s="60"/>
      <c r="O258" s="114">
        <f t="shared" si="335"/>
        <v>0</v>
      </c>
      <c r="P258" s="111"/>
    </row>
    <row r="259" spans="1:16" ht="36" hidden="1" x14ac:dyDescent="0.25">
      <c r="A259" s="45">
        <v>6400</v>
      </c>
      <c r="B259" s="105" t="s">
        <v>236</v>
      </c>
      <c r="C259" s="46">
        <f t="shared" si="283"/>
        <v>0</v>
      </c>
      <c r="D259" s="229">
        <f>SUM(D260,D264)</f>
        <v>0</v>
      </c>
      <c r="E259" s="50">
        <f t="shared" ref="E259:O259" si="336">SUM(E260,E264)</f>
        <v>0</v>
      </c>
      <c r="F259" s="285">
        <f t="shared" si="336"/>
        <v>0</v>
      </c>
      <c r="G259" s="229">
        <f t="shared" si="336"/>
        <v>0</v>
      </c>
      <c r="H259" s="106">
        <f t="shared" si="336"/>
        <v>0</v>
      </c>
      <c r="I259" s="117">
        <f t="shared" si="336"/>
        <v>0</v>
      </c>
      <c r="J259" s="106">
        <f t="shared" si="336"/>
        <v>0</v>
      </c>
      <c r="K259" s="50">
        <f t="shared" si="336"/>
        <v>0</v>
      </c>
      <c r="L259" s="126">
        <f t="shared" si="336"/>
        <v>0</v>
      </c>
      <c r="M259" s="166">
        <f t="shared" si="336"/>
        <v>0</v>
      </c>
      <c r="N259" s="167">
        <f t="shared" si="336"/>
        <v>0</v>
      </c>
      <c r="O259" s="168">
        <f t="shared" si="336"/>
        <v>0</v>
      </c>
      <c r="P259" s="349"/>
    </row>
    <row r="260" spans="1:16" ht="24" hidden="1" x14ac:dyDescent="0.25">
      <c r="A260" s="548">
        <v>6410</v>
      </c>
      <c r="B260" s="52" t="s">
        <v>237</v>
      </c>
      <c r="C260" s="53">
        <f t="shared" si="283"/>
        <v>0</v>
      </c>
      <c r="D260" s="234">
        <f>SUM(D261:D263)</f>
        <v>0</v>
      </c>
      <c r="E260" s="119">
        <f t="shared" ref="E260:O260" si="337">SUM(E261:E263)</f>
        <v>0</v>
      </c>
      <c r="F260" s="287">
        <f t="shared" si="337"/>
        <v>0</v>
      </c>
      <c r="G260" s="234">
        <f t="shared" si="337"/>
        <v>0</v>
      </c>
      <c r="H260" s="265">
        <f t="shared" si="337"/>
        <v>0</v>
      </c>
      <c r="I260" s="120">
        <f t="shared" si="337"/>
        <v>0</v>
      </c>
      <c r="J260" s="265">
        <f t="shared" si="337"/>
        <v>0</v>
      </c>
      <c r="K260" s="119">
        <f t="shared" si="337"/>
        <v>0</v>
      </c>
      <c r="L260" s="140">
        <f t="shared" si="337"/>
        <v>0</v>
      </c>
      <c r="M260" s="64">
        <f t="shared" si="337"/>
        <v>0</v>
      </c>
      <c r="N260" s="304">
        <f t="shared" si="337"/>
        <v>0</v>
      </c>
      <c r="O260" s="309">
        <f t="shared" si="337"/>
        <v>0</v>
      </c>
      <c r="P260" s="155"/>
    </row>
    <row r="261" spans="1:16" hidden="1" x14ac:dyDescent="0.25">
      <c r="A261" s="38">
        <v>6411</v>
      </c>
      <c r="B261" s="146" t="s">
        <v>238</v>
      </c>
      <c r="C261" s="58">
        <f t="shared" si="283"/>
        <v>0</v>
      </c>
      <c r="D261" s="231">
        <v>0</v>
      </c>
      <c r="E261" s="60"/>
      <c r="F261" s="147">
        <f t="shared" ref="F261:F263" si="338">D261+E261</f>
        <v>0</v>
      </c>
      <c r="G261" s="231"/>
      <c r="H261" s="263"/>
      <c r="I261" s="114">
        <f t="shared" ref="I261:I263" si="339">G261+H261</f>
        <v>0</v>
      </c>
      <c r="J261" s="263"/>
      <c r="K261" s="60"/>
      <c r="L261" s="136">
        <f t="shared" ref="L261:L263" si="340">J261+K261</f>
        <v>0</v>
      </c>
      <c r="M261" s="325"/>
      <c r="N261" s="60"/>
      <c r="O261" s="114">
        <f t="shared" ref="O261:O263" si="341">M261+N261</f>
        <v>0</v>
      </c>
      <c r="P261" s="111"/>
    </row>
    <row r="262" spans="1:16" ht="36" hidden="1" x14ac:dyDescent="0.25">
      <c r="A262" s="38">
        <v>6412</v>
      </c>
      <c r="B262" s="57" t="s">
        <v>239</v>
      </c>
      <c r="C262" s="58">
        <f t="shared" si="283"/>
        <v>0</v>
      </c>
      <c r="D262" s="231">
        <v>0</v>
      </c>
      <c r="E262" s="60"/>
      <c r="F262" s="147">
        <f t="shared" si="338"/>
        <v>0</v>
      </c>
      <c r="G262" s="231"/>
      <c r="H262" s="263"/>
      <c r="I262" s="114">
        <f t="shared" si="339"/>
        <v>0</v>
      </c>
      <c r="J262" s="263"/>
      <c r="K262" s="60"/>
      <c r="L262" s="136">
        <f t="shared" si="340"/>
        <v>0</v>
      </c>
      <c r="M262" s="325"/>
      <c r="N262" s="60"/>
      <c r="O262" s="114">
        <f t="shared" si="341"/>
        <v>0</v>
      </c>
      <c r="P262" s="111"/>
    </row>
    <row r="263" spans="1:16" ht="36" hidden="1" x14ac:dyDescent="0.25">
      <c r="A263" s="38">
        <v>6419</v>
      </c>
      <c r="B263" s="57" t="s">
        <v>240</v>
      </c>
      <c r="C263" s="58">
        <f t="shared" si="283"/>
        <v>0</v>
      </c>
      <c r="D263" s="231">
        <v>0</v>
      </c>
      <c r="E263" s="60"/>
      <c r="F263" s="147">
        <f t="shared" si="338"/>
        <v>0</v>
      </c>
      <c r="G263" s="231"/>
      <c r="H263" s="263"/>
      <c r="I263" s="114">
        <f t="shared" si="339"/>
        <v>0</v>
      </c>
      <c r="J263" s="263"/>
      <c r="K263" s="60"/>
      <c r="L263" s="136">
        <f t="shared" si="340"/>
        <v>0</v>
      </c>
      <c r="M263" s="325"/>
      <c r="N263" s="60"/>
      <c r="O263" s="114">
        <f t="shared" si="341"/>
        <v>0</v>
      </c>
      <c r="P263" s="111"/>
    </row>
    <row r="264" spans="1:16" ht="36" hidden="1" x14ac:dyDescent="0.25">
      <c r="A264" s="112">
        <v>6420</v>
      </c>
      <c r="B264" s="57" t="s">
        <v>241</v>
      </c>
      <c r="C264" s="58">
        <f t="shared" si="283"/>
        <v>0</v>
      </c>
      <c r="D264" s="232">
        <f>SUM(D265:D268)</f>
        <v>0</v>
      </c>
      <c r="E264" s="113">
        <f t="shared" ref="E264:F264" si="342">SUM(E265:E268)</f>
        <v>0</v>
      </c>
      <c r="F264" s="147">
        <f t="shared" si="342"/>
        <v>0</v>
      </c>
      <c r="G264" s="232">
        <f>SUM(G265:G268)</f>
        <v>0</v>
      </c>
      <c r="H264" s="121">
        <f t="shared" ref="H264:I264" si="343">SUM(H265:H268)</f>
        <v>0</v>
      </c>
      <c r="I264" s="114">
        <f t="shared" si="343"/>
        <v>0</v>
      </c>
      <c r="J264" s="121">
        <f>SUM(J265:J268)</f>
        <v>0</v>
      </c>
      <c r="K264" s="113">
        <f t="shared" ref="K264:L264" si="344">SUM(K265:K268)</f>
        <v>0</v>
      </c>
      <c r="L264" s="136">
        <f t="shared" si="344"/>
        <v>0</v>
      </c>
      <c r="M264" s="58">
        <f>SUM(M265:M268)</f>
        <v>0</v>
      </c>
      <c r="N264" s="113">
        <f t="shared" ref="N264:O264" si="345">SUM(N265:N268)</f>
        <v>0</v>
      </c>
      <c r="O264" s="114">
        <f t="shared" si="345"/>
        <v>0</v>
      </c>
      <c r="P264" s="111"/>
    </row>
    <row r="265" spans="1:16" hidden="1" x14ac:dyDescent="0.25">
      <c r="A265" s="38">
        <v>6421</v>
      </c>
      <c r="B265" s="57" t="s">
        <v>242</v>
      </c>
      <c r="C265" s="58">
        <f t="shared" si="283"/>
        <v>0</v>
      </c>
      <c r="D265" s="231">
        <v>0</v>
      </c>
      <c r="E265" s="60"/>
      <c r="F265" s="147">
        <f t="shared" ref="F265:F268" si="346">D265+E265</f>
        <v>0</v>
      </c>
      <c r="G265" s="231"/>
      <c r="H265" s="263"/>
      <c r="I265" s="114">
        <f t="shared" ref="I265:I268" si="347">G265+H265</f>
        <v>0</v>
      </c>
      <c r="J265" s="263"/>
      <c r="K265" s="60"/>
      <c r="L265" s="136">
        <f t="shared" ref="L265:L268" si="348">J265+K265</f>
        <v>0</v>
      </c>
      <c r="M265" s="325"/>
      <c r="N265" s="60"/>
      <c r="O265" s="114">
        <f t="shared" ref="O265:O268" si="349">M265+N265</f>
        <v>0</v>
      </c>
      <c r="P265" s="111"/>
    </row>
    <row r="266" spans="1:16" hidden="1" x14ac:dyDescent="0.25">
      <c r="A266" s="38">
        <v>6422</v>
      </c>
      <c r="B266" s="57" t="s">
        <v>243</v>
      </c>
      <c r="C266" s="58">
        <f t="shared" si="283"/>
        <v>0</v>
      </c>
      <c r="D266" s="231">
        <v>0</v>
      </c>
      <c r="E266" s="60"/>
      <c r="F266" s="147">
        <f t="shared" si="346"/>
        <v>0</v>
      </c>
      <c r="G266" s="231"/>
      <c r="H266" s="263"/>
      <c r="I266" s="114">
        <f t="shared" si="347"/>
        <v>0</v>
      </c>
      <c r="J266" s="263"/>
      <c r="K266" s="60"/>
      <c r="L266" s="136">
        <f t="shared" si="348"/>
        <v>0</v>
      </c>
      <c r="M266" s="325"/>
      <c r="N266" s="60"/>
      <c r="O266" s="114">
        <f t="shared" si="349"/>
        <v>0</v>
      </c>
      <c r="P266" s="111"/>
    </row>
    <row r="267" spans="1:16" ht="13.5" hidden="1" customHeight="1" x14ac:dyDescent="0.25">
      <c r="A267" s="38">
        <v>6423</v>
      </c>
      <c r="B267" s="57" t="s">
        <v>244</v>
      </c>
      <c r="C267" s="58">
        <f t="shared" si="283"/>
        <v>0</v>
      </c>
      <c r="D267" s="231">
        <v>0</v>
      </c>
      <c r="E267" s="60"/>
      <c r="F267" s="147">
        <f t="shared" si="346"/>
        <v>0</v>
      </c>
      <c r="G267" s="231"/>
      <c r="H267" s="263"/>
      <c r="I267" s="114">
        <f t="shared" si="347"/>
        <v>0</v>
      </c>
      <c r="J267" s="263"/>
      <c r="K267" s="60"/>
      <c r="L267" s="136">
        <f t="shared" si="348"/>
        <v>0</v>
      </c>
      <c r="M267" s="325"/>
      <c r="N267" s="60"/>
      <c r="O267" s="114">
        <f t="shared" si="349"/>
        <v>0</v>
      </c>
      <c r="P267" s="111"/>
    </row>
    <row r="268" spans="1:16" ht="36" hidden="1" x14ac:dyDescent="0.25">
      <c r="A268" s="38">
        <v>6424</v>
      </c>
      <c r="B268" s="57" t="s">
        <v>245</v>
      </c>
      <c r="C268" s="58">
        <f t="shared" si="283"/>
        <v>0</v>
      </c>
      <c r="D268" s="231">
        <v>0</v>
      </c>
      <c r="E268" s="60"/>
      <c r="F268" s="147">
        <f t="shared" si="346"/>
        <v>0</v>
      </c>
      <c r="G268" s="231"/>
      <c r="H268" s="263"/>
      <c r="I268" s="114">
        <f t="shared" si="347"/>
        <v>0</v>
      </c>
      <c r="J268" s="263"/>
      <c r="K268" s="60"/>
      <c r="L268" s="136">
        <f t="shared" si="348"/>
        <v>0</v>
      </c>
      <c r="M268" s="325"/>
      <c r="N268" s="60"/>
      <c r="O268" s="114">
        <f t="shared" si="349"/>
        <v>0</v>
      </c>
      <c r="P268" s="111"/>
    </row>
    <row r="269" spans="1:16" ht="36" hidden="1" x14ac:dyDescent="0.25">
      <c r="A269" s="149">
        <v>7000</v>
      </c>
      <c r="B269" s="149" t="s">
        <v>246</v>
      </c>
      <c r="C269" s="152">
        <f t="shared" si="283"/>
        <v>0</v>
      </c>
      <c r="D269" s="238">
        <f>SUM(D270,D281)</f>
        <v>0</v>
      </c>
      <c r="E269" s="151">
        <f t="shared" ref="E269:F269" si="350">SUM(E270,E281)</f>
        <v>0</v>
      </c>
      <c r="F269" s="289">
        <f t="shared" si="350"/>
        <v>0</v>
      </c>
      <c r="G269" s="238">
        <f>SUM(G270,G281)</f>
        <v>0</v>
      </c>
      <c r="H269" s="269">
        <f t="shared" ref="H269:I269" si="351">SUM(H270,H281)</f>
        <v>0</v>
      </c>
      <c r="I269" s="295">
        <f t="shared" si="351"/>
        <v>0</v>
      </c>
      <c r="J269" s="269">
        <f>SUM(J270,J281)</f>
        <v>0</v>
      </c>
      <c r="K269" s="151">
        <f t="shared" ref="K269:L269" si="352">SUM(K270,K281)</f>
        <v>0</v>
      </c>
      <c r="L269" s="150">
        <f t="shared" si="352"/>
        <v>0</v>
      </c>
      <c r="M269" s="330">
        <f>SUM(M270,M281)</f>
        <v>0</v>
      </c>
      <c r="N269" s="307">
        <f t="shared" ref="N269:O269" si="353">SUM(N270,N281)</f>
        <v>0</v>
      </c>
      <c r="O269" s="312">
        <f t="shared" si="353"/>
        <v>0</v>
      </c>
      <c r="P269" s="351"/>
    </row>
    <row r="270" spans="1:16" ht="24" hidden="1" x14ac:dyDescent="0.25">
      <c r="A270" s="45">
        <v>7200</v>
      </c>
      <c r="B270" s="105" t="s">
        <v>247</v>
      </c>
      <c r="C270" s="46">
        <f t="shared" si="283"/>
        <v>0</v>
      </c>
      <c r="D270" s="229">
        <f>SUM(D271,D272,D275,D276,D280)</f>
        <v>0</v>
      </c>
      <c r="E270" s="50">
        <f t="shared" ref="E270:F270" si="354">SUM(E271,E272,E275,E276,E280)</f>
        <v>0</v>
      </c>
      <c r="F270" s="285">
        <f t="shared" si="354"/>
        <v>0</v>
      </c>
      <c r="G270" s="229">
        <f>SUM(G271,G272,G275,G276,G280)</f>
        <v>0</v>
      </c>
      <c r="H270" s="106">
        <f t="shared" ref="H270:I270" si="355">SUM(H271,H272,H275,H276,H280)</f>
        <v>0</v>
      </c>
      <c r="I270" s="117">
        <f t="shared" si="355"/>
        <v>0</v>
      </c>
      <c r="J270" s="106">
        <f>SUM(J271,J272,J275,J276,J280)</f>
        <v>0</v>
      </c>
      <c r="K270" s="50">
        <f t="shared" ref="K270:L270" si="356">SUM(K271,K272,K275,K276,K280)</f>
        <v>0</v>
      </c>
      <c r="L270" s="126">
        <f t="shared" si="356"/>
        <v>0</v>
      </c>
      <c r="M270" s="130">
        <f>SUM(M271,M272,M275,M276,M280)</f>
        <v>0</v>
      </c>
      <c r="N270" s="131">
        <f t="shared" ref="N270:O270" si="357">SUM(N271,N272,N275,N276,N280)</f>
        <v>0</v>
      </c>
      <c r="O270" s="294">
        <f t="shared" si="357"/>
        <v>0</v>
      </c>
      <c r="P270" s="348"/>
    </row>
    <row r="271" spans="1:16" ht="24" hidden="1" x14ac:dyDescent="0.25">
      <c r="A271" s="548">
        <v>7210</v>
      </c>
      <c r="B271" s="52" t="s">
        <v>248</v>
      </c>
      <c r="C271" s="53">
        <f t="shared" si="283"/>
        <v>0</v>
      </c>
      <c r="D271" s="230">
        <v>0</v>
      </c>
      <c r="E271" s="55"/>
      <c r="F271" s="287">
        <f>D271+E271</f>
        <v>0</v>
      </c>
      <c r="G271" s="230"/>
      <c r="H271" s="262"/>
      <c r="I271" s="120">
        <f>G271+H271</f>
        <v>0</v>
      </c>
      <c r="J271" s="262"/>
      <c r="K271" s="55"/>
      <c r="L271" s="140">
        <f>J271+K271</f>
        <v>0</v>
      </c>
      <c r="M271" s="324"/>
      <c r="N271" s="55"/>
      <c r="O271" s="120">
        <f>M271+N271</f>
        <v>0</v>
      </c>
      <c r="P271" s="110"/>
    </row>
    <row r="272" spans="1:16" s="148" customFormat="1" ht="36" hidden="1" x14ac:dyDescent="0.25">
      <c r="A272" s="112">
        <v>7220</v>
      </c>
      <c r="B272" s="57" t="s">
        <v>249</v>
      </c>
      <c r="C272" s="58">
        <f t="shared" si="283"/>
        <v>0</v>
      </c>
      <c r="D272" s="232">
        <f>SUM(D273:D274)</f>
        <v>0</v>
      </c>
      <c r="E272" s="113">
        <f t="shared" ref="E272:F272" si="358">SUM(E273:E274)</f>
        <v>0</v>
      </c>
      <c r="F272" s="147">
        <f t="shared" si="358"/>
        <v>0</v>
      </c>
      <c r="G272" s="232">
        <f>SUM(G273:G274)</f>
        <v>0</v>
      </c>
      <c r="H272" s="121">
        <f t="shared" ref="H272:I272" si="359">SUM(H273:H274)</f>
        <v>0</v>
      </c>
      <c r="I272" s="114">
        <f t="shared" si="359"/>
        <v>0</v>
      </c>
      <c r="J272" s="121">
        <f>SUM(J273:J274)</f>
        <v>0</v>
      </c>
      <c r="K272" s="113">
        <f t="shared" ref="K272:L272" si="360">SUM(K273:K274)</f>
        <v>0</v>
      </c>
      <c r="L272" s="136">
        <f t="shared" si="360"/>
        <v>0</v>
      </c>
      <c r="M272" s="58">
        <f>SUM(M273:M274)</f>
        <v>0</v>
      </c>
      <c r="N272" s="113">
        <f t="shared" ref="N272:O272" si="361">SUM(N273:N274)</f>
        <v>0</v>
      </c>
      <c r="O272" s="114">
        <f t="shared" si="361"/>
        <v>0</v>
      </c>
      <c r="P272" s="111"/>
    </row>
    <row r="273" spans="1:16" s="148" customFormat="1" ht="36" hidden="1" x14ac:dyDescent="0.25">
      <c r="A273" s="38">
        <v>7221</v>
      </c>
      <c r="B273" s="57" t="s">
        <v>250</v>
      </c>
      <c r="C273" s="58">
        <f t="shared" si="283"/>
        <v>0</v>
      </c>
      <c r="D273" s="231">
        <v>0</v>
      </c>
      <c r="E273" s="60"/>
      <c r="F273" s="147">
        <f t="shared" ref="F273:F275" si="362">D273+E273</f>
        <v>0</v>
      </c>
      <c r="G273" s="231"/>
      <c r="H273" s="263"/>
      <c r="I273" s="114">
        <f t="shared" ref="I273:I275" si="363">G273+H273</f>
        <v>0</v>
      </c>
      <c r="J273" s="263"/>
      <c r="K273" s="60"/>
      <c r="L273" s="136">
        <f t="shared" ref="L273:L275" si="364">J273+K273</f>
        <v>0</v>
      </c>
      <c r="M273" s="325"/>
      <c r="N273" s="60"/>
      <c r="O273" s="114">
        <f t="shared" ref="O273:O275" si="365">M273+N273</f>
        <v>0</v>
      </c>
      <c r="P273" s="111"/>
    </row>
    <row r="274" spans="1:16" s="148" customFormat="1" ht="36" hidden="1" x14ac:dyDescent="0.25">
      <c r="A274" s="38">
        <v>7222</v>
      </c>
      <c r="B274" s="57" t="s">
        <v>251</v>
      </c>
      <c r="C274" s="58">
        <f t="shared" si="283"/>
        <v>0</v>
      </c>
      <c r="D274" s="231">
        <v>0</v>
      </c>
      <c r="E274" s="60"/>
      <c r="F274" s="147">
        <f t="shared" si="362"/>
        <v>0</v>
      </c>
      <c r="G274" s="231"/>
      <c r="H274" s="263"/>
      <c r="I274" s="114">
        <f t="shared" si="363"/>
        <v>0</v>
      </c>
      <c r="J274" s="263"/>
      <c r="K274" s="60"/>
      <c r="L274" s="136">
        <f t="shared" si="364"/>
        <v>0</v>
      </c>
      <c r="M274" s="325"/>
      <c r="N274" s="60"/>
      <c r="O274" s="114">
        <f t="shared" si="365"/>
        <v>0</v>
      </c>
      <c r="P274" s="111"/>
    </row>
    <row r="275" spans="1:16" ht="24" hidden="1" x14ac:dyDescent="0.25">
      <c r="A275" s="112">
        <v>7230</v>
      </c>
      <c r="B275" s="57" t="s">
        <v>292</v>
      </c>
      <c r="C275" s="58">
        <f t="shared" si="283"/>
        <v>0</v>
      </c>
      <c r="D275" s="231">
        <v>0</v>
      </c>
      <c r="E275" s="60"/>
      <c r="F275" s="147">
        <f t="shared" si="362"/>
        <v>0</v>
      </c>
      <c r="G275" s="231"/>
      <c r="H275" s="263"/>
      <c r="I275" s="114">
        <f t="shared" si="363"/>
        <v>0</v>
      </c>
      <c r="J275" s="263"/>
      <c r="K275" s="60"/>
      <c r="L275" s="136">
        <f t="shared" si="364"/>
        <v>0</v>
      </c>
      <c r="M275" s="325"/>
      <c r="N275" s="60"/>
      <c r="O275" s="114">
        <f t="shared" si="365"/>
        <v>0</v>
      </c>
      <c r="P275" s="111"/>
    </row>
    <row r="276" spans="1:16" ht="24" hidden="1" x14ac:dyDescent="0.25">
      <c r="A276" s="112">
        <v>7240</v>
      </c>
      <c r="B276" s="57" t="s">
        <v>252</v>
      </c>
      <c r="C276" s="58">
        <f t="shared" si="283"/>
        <v>0</v>
      </c>
      <c r="D276" s="232">
        <f t="shared" ref="D276:O276" si="366">SUM(D277:D279)</f>
        <v>0</v>
      </c>
      <c r="E276" s="113">
        <f t="shared" si="366"/>
        <v>0</v>
      </c>
      <c r="F276" s="147">
        <f t="shared" si="366"/>
        <v>0</v>
      </c>
      <c r="G276" s="232">
        <f t="shared" si="366"/>
        <v>0</v>
      </c>
      <c r="H276" s="121">
        <f t="shared" si="366"/>
        <v>0</v>
      </c>
      <c r="I276" s="114">
        <f t="shared" si="366"/>
        <v>0</v>
      </c>
      <c r="J276" s="121">
        <f>SUM(J277:J279)</f>
        <v>0</v>
      </c>
      <c r="K276" s="113">
        <f t="shared" ref="K276:L276" si="367">SUM(K277:K279)</f>
        <v>0</v>
      </c>
      <c r="L276" s="136">
        <f t="shared" si="367"/>
        <v>0</v>
      </c>
      <c r="M276" s="58">
        <f t="shared" si="366"/>
        <v>0</v>
      </c>
      <c r="N276" s="113">
        <f t="shared" si="366"/>
        <v>0</v>
      </c>
      <c r="O276" s="114">
        <f t="shared" si="366"/>
        <v>0</v>
      </c>
      <c r="P276" s="111"/>
    </row>
    <row r="277" spans="1:16" ht="48" hidden="1" x14ac:dyDescent="0.25">
      <c r="A277" s="38">
        <v>7245</v>
      </c>
      <c r="B277" s="57" t="s">
        <v>253</v>
      </c>
      <c r="C277" s="58">
        <f t="shared" ref="C277:C298" si="368">F277+I277+L277+O277</f>
        <v>0</v>
      </c>
      <c r="D277" s="231">
        <v>0</v>
      </c>
      <c r="E277" s="60"/>
      <c r="F277" s="147">
        <f t="shared" ref="F277:F280" si="369">D277+E277</f>
        <v>0</v>
      </c>
      <c r="G277" s="231"/>
      <c r="H277" s="263"/>
      <c r="I277" s="114">
        <f t="shared" ref="I277:I280" si="370">G277+H277</f>
        <v>0</v>
      </c>
      <c r="J277" s="263"/>
      <c r="K277" s="60"/>
      <c r="L277" s="136">
        <f t="shared" ref="L277:L280" si="371">J277+K277</f>
        <v>0</v>
      </c>
      <c r="M277" s="325"/>
      <c r="N277" s="60"/>
      <c r="O277" s="114">
        <f t="shared" ref="O277:O280" si="372">M277+N277</f>
        <v>0</v>
      </c>
      <c r="P277" s="111"/>
    </row>
    <row r="278" spans="1:16" ht="84.75" hidden="1" customHeight="1" x14ac:dyDescent="0.25">
      <c r="A278" s="38">
        <v>7246</v>
      </c>
      <c r="B278" s="57" t="s">
        <v>254</v>
      </c>
      <c r="C278" s="58">
        <f t="shared" si="368"/>
        <v>0</v>
      </c>
      <c r="D278" s="231">
        <v>0</v>
      </c>
      <c r="E278" s="60"/>
      <c r="F278" s="147">
        <f t="shared" si="369"/>
        <v>0</v>
      </c>
      <c r="G278" s="231"/>
      <c r="H278" s="263"/>
      <c r="I278" s="114">
        <f t="shared" si="370"/>
        <v>0</v>
      </c>
      <c r="J278" s="263"/>
      <c r="K278" s="60"/>
      <c r="L278" s="136">
        <f t="shared" si="371"/>
        <v>0</v>
      </c>
      <c r="M278" s="325"/>
      <c r="N278" s="60"/>
      <c r="O278" s="114">
        <f t="shared" si="372"/>
        <v>0</v>
      </c>
      <c r="P278" s="111"/>
    </row>
    <row r="279" spans="1:16" ht="36" hidden="1" x14ac:dyDescent="0.25">
      <c r="A279" s="38">
        <v>7247</v>
      </c>
      <c r="B279" s="57" t="s">
        <v>309</v>
      </c>
      <c r="C279" s="58">
        <f t="shared" si="368"/>
        <v>0</v>
      </c>
      <c r="D279" s="231">
        <v>0</v>
      </c>
      <c r="E279" s="60"/>
      <c r="F279" s="147">
        <f t="shared" si="369"/>
        <v>0</v>
      </c>
      <c r="G279" s="231"/>
      <c r="H279" s="263"/>
      <c r="I279" s="114">
        <f t="shared" si="370"/>
        <v>0</v>
      </c>
      <c r="J279" s="263"/>
      <c r="K279" s="60"/>
      <c r="L279" s="136">
        <f t="shared" si="371"/>
        <v>0</v>
      </c>
      <c r="M279" s="325"/>
      <c r="N279" s="60"/>
      <c r="O279" s="114">
        <f t="shared" si="372"/>
        <v>0</v>
      </c>
      <c r="P279" s="111"/>
    </row>
    <row r="280" spans="1:16" ht="24" hidden="1" x14ac:dyDescent="0.25">
      <c r="A280" s="548">
        <v>7260</v>
      </c>
      <c r="B280" s="52" t="s">
        <v>255</v>
      </c>
      <c r="C280" s="53">
        <f t="shared" si="368"/>
        <v>0</v>
      </c>
      <c r="D280" s="230">
        <v>0</v>
      </c>
      <c r="E280" s="55"/>
      <c r="F280" s="287">
        <f t="shared" si="369"/>
        <v>0</v>
      </c>
      <c r="G280" s="230"/>
      <c r="H280" s="262"/>
      <c r="I280" s="120">
        <f t="shared" si="370"/>
        <v>0</v>
      </c>
      <c r="J280" s="262"/>
      <c r="K280" s="55"/>
      <c r="L280" s="140">
        <f t="shared" si="371"/>
        <v>0</v>
      </c>
      <c r="M280" s="324"/>
      <c r="N280" s="55"/>
      <c r="O280" s="120">
        <f t="shared" si="372"/>
        <v>0</v>
      </c>
      <c r="P280" s="110"/>
    </row>
    <row r="281" spans="1:16" hidden="1" x14ac:dyDescent="0.25">
      <c r="A281" s="73">
        <v>7700</v>
      </c>
      <c r="B281" s="165" t="s">
        <v>284</v>
      </c>
      <c r="C281" s="166">
        <f t="shared" si="368"/>
        <v>0</v>
      </c>
      <c r="D281" s="239">
        <f t="shared" ref="D281:O281" si="373">D282</f>
        <v>0</v>
      </c>
      <c r="E281" s="167">
        <f t="shared" si="373"/>
        <v>0</v>
      </c>
      <c r="F281" s="290">
        <f t="shared" si="373"/>
        <v>0</v>
      </c>
      <c r="G281" s="239">
        <f t="shared" si="373"/>
        <v>0</v>
      </c>
      <c r="H281" s="270">
        <f t="shared" si="373"/>
        <v>0</v>
      </c>
      <c r="I281" s="168">
        <f t="shared" si="373"/>
        <v>0</v>
      </c>
      <c r="J281" s="270">
        <f t="shared" si="373"/>
        <v>0</v>
      </c>
      <c r="K281" s="167">
        <f t="shared" si="373"/>
        <v>0</v>
      </c>
      <c r="L281" s="202">
        <f t="shared" si="373"/>
        <v>0</v>
      </c>
      <c r="M281" s="166">
        <f t="shared" si="373"/>
        <v>0</v>
      </c>
      <c r="N281" s="167">
        <f t="shared" si="373"/>
        <v>0</v>
      </c>
      <c r="O281" s="168">
        <f t="shared" si="373"/>
        <v>0</v>
      </c>
      <c r="P281" s="349"/>
    </row>
    <row r="282" spans="1:16" hidden="1" x14ac:dyDescent="0.25">
      <c r="A282" s="107">
        <v>7720</v>
      </c>
      <c r="B282" s="52" t="s">
        <v>285</v>
      </c>
      <c r="C282" s="64">
        <f t="shared" si="368"/>
        <v>0</v>
      </c>
      <c r="D282" s="240">
        <v>0</v>
      </c>
      <c r="E282" s="66"/>
      <c r="F282" s="145">
        <f>D282+E282</f>
        <v>0</v>
      </c>
      <c r="G282" s="240"/>
      <c r="H282" s="271"/>
      <c r="I282" s="309">
        <f>G282+H282</f>
        <v>0</v>
      </c>
      <c r="J282" s="271"/>
      <c r="K282" s="66"/>
      <c r="L282" s="201">
        <f>J282+K282</f>
        <v>0</v>
      </c>
      <c r="M282" s="331"/>
      <c r="N282" s="66"/>
      <c r="O282" s="309">
        <f>M282+N282</f>
        <v>0</v>
      </c>
      <c r="P282" s="155"/>
    </row>
    <row r="283" spans="1:16" hidden="1" x14ac:dyDescent="0.25">
      <c r="A283" s="146"/>
      <c r="B283" s="57" t="s">
        <v>256</v>
      </c>
      <c r="C283" s="58">
        <f t="shared" si="368"/>
        <v>0</v>
      </c>
      <c r="D283" s="232">
        <f>SUM(D284:D285)</f>
        <v>0</v>
      </c>
      <c r="E283" s="113">
        <f t="shared" ref="E283:F283" si="374">SUM(E284:E285)</f>
        <v>0</v>
      </c>
      <c r="F283" s="147">
        <f t="shared" si="374"/>
        <v>0</v>
      </c>
      <c r="G283" s="232">
        <f>SUM(G284:G285)</f>
        <v>0</v>
      </c>
      <c r="H283" s="121">
        <f t="shared" ref="H283:I283" si="375">SUM(H284:H285)</f>
        <v>0</v>
      </c>
      <c r="I283" s="114">
        <f t="shared" si="375"/>
        <v>0</v>
      </c>
      <c r="J283" s="121">
        <f>SUM(J284:J285)</f>
        <v>0</v>
      </c>
      <c r="K283" s="113">
        <f t="shared" ref="K283:L283" si="376">SUM(K284:K285)</f>
        <v>0</v>
      </c>
      <c r="L283" s="136">
        <f t="shared" si="376"/>
        <v>0</v>
      </c>
      <c r="M283" s="58">
        <f>SUM(M284:M285)</f>
        <v>0</v>
      </c>
      <c r="N283" s="113">
        <f t="shared" ref="N283:O283" si="377">SUM(N284:N285)</f>
        <v>0</v>
      </c>
      <c r="O283" s="114">
        <f t="shared" si="377"/>
        <v>0</v>
      </c>
      <c r="P283" s="111"/>
    </row>
    <row r="284" spans="1:16" hidden="1" x14ac:dyDescent="0.25">
      <c r="A284" s="146" t="s">
        <v>257</v>
      </c>
      <c r="B284" s="38" t="s">
        <v>258</v>
      </c>
      <c r="C284" s="58">
        <f t="shared" si="368"/>
        <v>0</v>
      </c>
      <c r="D284" s="231">
        <v>0</v>
      </c>
      <c r="E284" s="60"/>
      <c r="F284" s="147">
        <f t="shared" ref="F284:F285" si="378">D284+E284</f>
        <v>0</v>
      </c>
      <c r="G284" s="231"/>
      <c r="H284" s="263"/>
      <c r="I284" s="114">
        <f t="shared" ref="I284:I285" si="379">G284+H284</f>
        <v>0</v>
      </c>
      <c r="J284" s="263"/>
      <c r="K284" s="60"/>
      <c r="L284" s="136">
        <f t="shared" ref="L284:L285" si="380">J284+K284</f>
        <v>0</v>
      </c>
      <c r="M284" s="325"/>
      <c r="N284" s="60"/>
      <c r="O284" s="114">
        <f t="shared" ref="O284:O285" si="381">M284+N284</f>
        <v>0</v>
      </c>
      <c r="P284" s="111"/>
    </row>
    <row r="285" spans="1:16" ht="24" hidden="1" x14ac:dyDescent="0.25">
      <c r="A285" s="146" t="s">
        <v>259</v>
      </c>
      <c r="B285" s="153" t="s">
        <v>260</v>
      </c>
      <c r="C285" s="53">
        <f t="shared" si="368"/>
        <v>0</v>
      </c>
      <c r="D285" s="230">
        <v>0</v>
      </c>
      <c r="E285" s="55"/>
      <c r="F285" s="287">
        <f t="shared" si="378"/>
        <v>0</v>
      </c>
      <c r="G285" s="230"/>
      <c r="H285" s="262"/>
      <c r="I285" s="120">
        <f t="shared" si="379"/>
        <v>0</v>
      </c>
      <c r="J285" s="262"/>
      <c r="K285" s="55"/>
      <c r="L285" s="140">
        <f t="shared" si="380"/>
        <v>0</v>
      </c>
      <c r="M285" s="324"/>
      <c r="N285" s="55"/>
      <c r="O285" s="120">
        <f t="shared" si="381"/>
        <v>0</v>
      </c>
      <c r="P285" s="110"/>
    </row>
    <row r="286" spans="1:16" ht="12.75" thickBot="1" x14ac:dyDescent="0.3">
      <c r="A286" s="174"/>
      <c r="B286" s="174" t="s">
        <v>261</v>
      </c>
      <c r="C286" s="313">
        <f t="shared" si="368"/>
        <v>6932</v>
      </c>
      <c r="D286" s="241">
        <f t="shared" ref="D286:O286" si="382">SUM(D283,D269,D230,D195,D187,D173,D75,D53)</f>
        <v>5846</v>
      </c>
      <c r="E286" s="541">
        <f t="shared" si="382"/>
        <v>1086</v>
      </c>
      <c r="F286" s="542">
        <f t="shared" si="382"/>
        <v>6932</v>
      </c>
      <c r="G286" s="241">
        <f t="shared" si="382"/>
        <v>0</v>
      </c>
      <c r="H286" s="209">
        <f t="shared" si="382"/>
        <v>0</v>
      </c>
      <c r="I286" s="542">
        <f t="shared" si="382"/>
        <v>0</v>
      </c>
      <c r="J286" s="176">
        <f t="shared" si="382"/>
        <v>0</v>
      </c>
      <c r="K286" s="541">
        <f t="shared" si="382"/>
        <v>0</v>
      </c>
      <c r="L286" s="542">
        <f t="shared" si="382"/>
        <v>0</v>
      </c>
      <c r="M286" s="313">
        <f t="shared" si="382"/>
        <v>0</v>
      </c>
      <c r="N286" s="175">
        <f t="shared" si="382"/>
        <v>0</v>
      </c>
      <c r="O286" s="296">
        <f t="shared" si="382"/>
        <v>0</v>
      </c>
      <c r="P286" s="352"/>
    </row>
    <row r="287" spans="1:16" s="21" customFormat="1" ht="13.5" hidden="1" thickTop="1" thickBot="1" x14ac:dyDescent="0.3">
      <c r="A287" s="989" t="s">
        <v>262</v>
      </c>
      <c r="B287" s="990"/>
      <c r="C287" s="183">
        <f t="shared" si="368"/>
        <v>0</v>
      </c>
      <c r="D287" s="242">
        <f>SUM(D24,D25,D41)-D51</f>
        <v>0</v>
      </c>
      <c r="E287" s="178">
        <f t="shared" ref="E287:F287" si="383">SUM(E24,E25,E41)-E51</f>
        <v>0</v>
      </c>
      <c r="F287" s="179">
        <f t="shared" si="383"/>
        <v>0</v>
      </c>
      <c r="G287" s="242">
        <f>SUM(G24,G25,G41)-G51</f>
        <v>0</v>
      </c>
      <c r="H287" s="272">
        <f t="shared" ref="H287:I287" si="384">SUM(H24,H25,H41)-H51</f>
        <v>0</v>
      </c>
      <c r="I287" s="297">
        <f t="shared" si="384"/>
        <v>0</v>
      </c>
      <c r="J287" s="272">
        <f>(J26+J43)-J51</f>
        <v>0</v>
      </c>
      <c r="K287" s="178">
        <f t="shared" ref="K287:L287" si="385">(K26+K43)-K51</f>
        <v>0</v>
      </c>
      <c r="L287" s="177">
        <f t="shared" si="385"/>
        <v>0</v>
      </c>
      <c r="M287" s="183">
        <f>M45-M51</f>
        <v>0</v>
      </c>
      <c r="N287" s="178">
        <f t="shared" ref="N287:O287" si="386">N45-N51</f>
        <v>0</v>
      </c>
      <c r="O287" s="297">
        <f t="shared" si="386"/>
        <v>0</v>
      </c>
      <c r="P287" s="185"/>
    </row>
    <row r="288" spans="1:16" s="21" customFormat="1" ht="12.75" hidden="1" thickTop="1" x14ac:dyDescent="0.25">
      <c r="A288" s="991" t="s">
        <v>263</v>
      </c>
      <c r="B288" s="992"/>
      <c r="C288" s="163">
        <f t="shared" si="368"/>
        <v>0</v>
      </c>
      <c r="D288" s="243">
        <f t="shared" ref="D288:O288" si="387">SUM(D289,D290)-D297+D298</f>
        <v>0</v>
      </c>
      <c r="E288" s="160">
        <f t="shared" si="387"/>
        <v>0</v>
      </c>
      <c r="F288" s="173">
        <f t="shared" si="387"/>
        <v>0</v>
      </c>
      <c r="G288" s="243">
        <f t="shared" si="387"/>
        <v>0</v>
      </c>
      <c r="H288" s="273">
        <f t="shared" si="387"/>
        <v>0</v>
      </c>
      <c r="I288" s="161">
        <f t="shared" si="387"/>
        <v>0</v>
      </c>
      <c r="J288" s="273">
        <f t="shared" si="387"/>
        <v>0</v>
      </c>
      <c r="K288" s="160">
        <f t="shared" si="387"/>
        <v>0</v>
      </c>
      <c r="L288" s="159">
        <f t="shared" si="387"/>
        <v>0</v>
      </c>
      <c r="M288" s="163">
        <f t="shared" si="387"/>
        <v>0</v>
      </c>
      <c r="N288" s="160">
        <f t="shared" si="387"/>
        <v>0</v>
      </c>
      <c r="O288" s="161">
        <f t="shared" si="387"/>
        <v>0</v>
      </c>
      <c r="P288" s="353"/>
    </row>
    <row r="289" spans="1:16" s="21" customFormat="1" ht="13.5" hidden="1" thickTop="1" thickBot="1" x14ac:dyDescent="0.3">
      <c r="A289" s="88" t="s">
        <v>264</v>
      </c>
      <c r="B289" s="88" t="s">
        <v>265</v>
      </c>
      <c r="C289" s="89">
        <f t="shared" si="368"/>
        <v>0</v>
      </c>
      <c r="D289" s="225">
        <f t="shared" ref="D289:O289" si="388">D21-D283</f>
        <v>0</v>
      </c>
      <c r="E289" s="90">
        <f t="shared" si="388"/>
        <v>0</v>
      </c>
      <c r="F289" s="283">
        <f t="shared" si="388"/>
        <v>0</v>
      </c>
      <c r="G289" s="225">
        <f t="shared" si="388"/>
        <v>0</v>
      </c>
      <c r="H289" s="258">
        <f t="shared" si="388"/>
        <v>0</v>
      </c>
      <c r="I289" s="91">
        <f t="shared" si="388"/>
        <v>0</v>
      </c>
      <c r="J289" s="258">
        <f t="shared" si="388"/>
        <v>0</v>
      </c>
      <c r="K289" s="90">
        <f t="shared" si="388"/>
        <v>0</v>
      </c>
      <c r="L289" s="181">
        <f t="shared" si="388"/>
        <v>0</v>
      </c>
      <c r="M289" s="89">
        <f t="shared" si="388"/>
        <v>0</v>
      </c>
      <c r="N289" s="90">
        <f t="shared" si="388"/>
        <v>0</v>
      </c>
      <c r="O289" s="91">
        <f t="shared" si="388"/>
        <v>0</v>
      </c>
      <c r="P289" s="344"/>
    </row>
    <row r="290" spans="1:16" s="21" customFormat="1" ht="12.75" hidden="1" thickTop="1" x14ac:dyDescent="0.25">
      <c r="A290" s="180" t="s">
        <v>266</v>
      </c>
      <c r="B290" s="180" t="s">
        <v>267</v>
      </c>
      <c r="C290" s="163">
        <f t="shared" si="368"/>
        <v>0</v>
      </c>
      <c r="D290" s="243">
        <f t="shared" ref="D290:O290" si="389">SUM(D291,D293,D295)-SUM(D292,D294,D296)</f>
        <v>0</v>
      </c>
      <c r="E290" s="160">
        <f t="shared" si="389"/>
        <v>0</v>
      </c>
      <c r="F290" s="173">
        <f t="shared" si="389"/>
        <v>0</v>
      </c>
      <c r="G290" s="243">
        <f t="shared" si="389"/>
        <v>0</v>
      </c>
      <c r="H290" s="273">
        <f t="shared" si="389"/>
        <v>0</v>
      </c>
      <c r="I290" s="161">
        <f t="shared" si="389"/>
        <v>0</v>
      </c>
      <c r="J290" s="273">
        <f t="shared" si="389"/>
        <v>0</v>
      </c>
      <c r="K290" s="160">
        <f t="shared" si="389"/>
        <v>0</v>
      </c>
      <c r="L290" s="159">
        <f t="shared" si="389"/>
        <v>0</v>
      </c>
      <c r="M290" s="163">
        <f t="shared" si="389"/>
        <v>0</v>
      </c>
      <c r="N290" s="160">
        <f t="shared" si="389"/>
        <v>0</v>
      </c>
      <c r="O290" s="161">
        <f t="shared" si="389"/>
        <v>0</v>
      </c>
      <c r="P290" s="353"/>
    </row>
    <row r="291" spans="1:16" ht="12.75" hidden="1" thickTop="1" x14ac:dyDescent="0.25">
      <c r="A291" s="154" t="s">
        <v>268</v>
      </c>
      <c r="B291" s="83" t="s">
        <v>269</v>
      </c>
      <c r="C291" s="64">
        <f t="shared" si="368"/>
        <v>0</v>
      </c>
      <c r="D291" s="240"/>
      <c r="E291" s="66"/>
      <c r="F291" s="145">
        <f t="shared" ref="F291:F298" si="390">D291+E291</f>
        <v>0</v>
      </c>
      <c r="G291" s="240"/>
      <c r="H291" s="271"/>
      <c r="I291" s="309">
        <f t="shared" ref="I291:I298" si="391">G291+H291</f>
        <v>0</v>
      </c>
      <c r="J291" s="271"/>
      <c r="K291" s="66"/>
      <c r="L291" s="201">
        <f t="shared" ref="L291:L298" si="392">J291+K291</f>
        <v>0</v>
      </c>
      <c r="M291" s="331"/>
      <c r="N291" s="66"/>
      <c r="O291" s="309">
        <f t="shared" ref="O291:O298" si="393">M291+N291</f>
        <v>0</v>
      </c>
      <c r="P291" s="155"/>
    </row>
    <row r="292" spans="1:16" ht="24.75" hidden="1" thickTop="1" x14ac:dyDescent="0.25">
      <c r="A292" s="146" t="s">
        <v>270</v>
      </c>
      <c r="B292" s="37" t="s">
        <v>271</v>
      </c>
      <c r="C292" s="58">
        <f t="shared" si="368"/>
        <v>0</v>
      </c>
      <c r="D292" s="231"/>
      <c r="E292" s="60"/>
      <c r="F292" s="147">
        <f t="shared" si="390"/>
        <v>0</v>
      </c>
      <c r="G292" s="231"/>
      <c r="H292" s="263"/>
      <c r="I292" s="114">
        <f t="shared" si="391"/>
        <v>0</v>
      </c>
      <c r="J292" s="263"/>
      <c r="K292" s="60"/>
      <c r="L292" s="136">
        <f t="shared" si="392"/>
        <v>0</v>
      </c>
      <c r="M292" s="325"/>
      <c r="N292" s="60"/>
      <c r="O292" s="114">
        <f t="shared" si="393"/>
        <v>0</v>
      </c>
      <c r="P292" s="111"/>
    </row>
    <row r="293" spans="1:16" ht="12.75" hidden="1" thickTop="1" x14ac:dyDescent="0.25">
      <c r="A293" s="146" t="s">
        <v>272</v>
      </c>
      <c r="B293" s="37" t="s">
        <v>273</v>
      </c>
      <c r="C293" s="58">
        <f t="shared" si="368"/>
        <v>0</v>
      </c>
      <c r="D293" s="231"/>
      <c r="E293" s="60"/>
      <c r="F293" s="147">
        <f t="shared" si="390"/>
        <v>0</v>
      </c>
      <c r="G293" s="231"/>
      <c r="H293" s="263"/>
      <c r="I293" s="114">
        <f t="shared" si="391"/>
        <v>0</v>
      </c>
      <c r="J293" s="263"/>
      <c r="K293" s="60"/>
      <c r="L293" s="136">
        <f t="shared" si="392"/>
        <v>0</v>
      </c>
      <c r="M293" s="325"/>
      <c r="N293" s="60"/>
      <c r="O293" s="114">
        <f t="shared" si="393"/>
        <v>0</v>
      </c>
      <c r="P293" s="111"/>
    </row>
    <row r="294" spans="1:16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60"/>
      <c r="F294" s="147">
        <f t="shared" si="390"/>
        <v>0</v>
      </c>
      <c r="G294" s="231"/>
      <c r="H294" s="263"/>
      <c r="I294" s="114">
        <f t="shared" si="391"/>
        <v>0</v>
      </c>
      <c r="J294" s="263"/>
      <c r="K294" s="60"/>
      <c r="L294" s="136">
        <f t="shared" si="392"/>
        <v>0</v>
      </c>
      <c r="M294" s="325"/>
      <c r="N294" s="60"/>
      <c r="O294" s="114">
        <f t="shared" si="393"/>
        <v>0</v>
      </c>
      <c r="P294" s="111"/>
    </row>
    <row r="295" spans="1:16" ht="12.75" hidden="1" thickTop="1" x14ac:dyDescent="0.25">
      <c r="A295" s="146" t="s">
        <v>276</v>
      </c>
      <c r="B295" s="37" t="s">
        <v>277</v>
      </c>
      <c r="C295" s="58">
        <f t="shared" si="368"/>
        <v>0</v>
      </c>
      <c r="D295" s="231"/>
      <c r="E295" s="60"/>
      <c r="F295" s="147">
        <f t="shared" si="390"/>
        <v>0</v>
      </c>
      <c r="G295" s="231"/>
      <c r="H295" s="263"/>
      <c r="I295" s="114">
        <f t="shared" si="391"/>
        <v>0</v>
      </c>
      <c r="J295" s="263"/>
      <c r="K295" s="60"/>
      <c r="L295" s="136">
        <f t="shared" si="392"/>
        <v>0</v>
      </c>
      <c r="M295" s="325"/>
      <c r="N295" s="60"/>
      <c r="O295" s="114">
        <f t="shared" si="393"/>
        <v>0</v>
      </c>
      <c r="P295" s="111"/>
    </row>
    <row r="296" spans="1:16" ht="24.75" hidden="1" thickTop="1" x14ac:dyDescent="0.25">
      <c r="A296" s="156" t="s">
        <v>278</v>
      </c>
      <c r="B296" s="157" t="s">
        <v>279</v>
      </c>
      <c r="C296" s="127">
        <f t="shared" si="368"/>
        <v>0</v>
      </c>
      <c r="D296" s="236"/>
      <c r="E296" s="129"/>
      <c r="F296" s="142">
        <f t="shared" si="390"/>
        <v>0</v>
      </c>
      <c r="G296" s="236"/>
      <c r="H296" s="267"/>
      <c r="I296" s="310">
        <f t="shared" si="391"/>
        <v>0</v>
      </c>
      <c r="J296" s="267"/>
      <c r="K296" s="129"/>
      <c r="L296" s="141">
        <f t="shared" si="392"/>
        <v>0</v>
      </c>
      <c r="M296" s="328"/>
      <c r="N296" s="129"/>
      <c r="O296" s="310">
        <f t="shared" si="393"/>
        <v>0</v>
      </c>
      <c r="P296" s="158"/>
    </row>
    <row r="297" spans="1:16" s="21" customFormat="1" ht="13.5" hidden="1" thickTop="1" thickBot="1" x14ac:dyDescent="0.3">
      <c r="A297" s="182" t="s">
        <v>280</v>
      </c>
      <c r="B297" s="182" t="s">
        <v>281</v>
      </c>
      <c r="C297" s="183">
        <f t="shared" si="368"/>
        <v>0</v>
      </c>
      <c r="D297" s="244"/>
      <c r="E297" s="184"/>
      <c r="F297" s="179">
        <f t="shared" si="390"/>
        <v>0</v>
      </c>
      <c r="G297" s="244"/>
      <c r="H297" s="274"/>
      <c r="I297" s="297">
        <f t="shared" si="391"/>
        <v>0</v>
      </c>
      <c r="J297" s="274"/>
      <c r="K297" s="184"/>
      <c r="L297" s="177">
        <f t="shared" si="392"/>
        <v>0</v>
      </c>
      <c r="M297" s="332"/>
      <c r="N297" s="184"/>
      <c r="O297" s="297">
        <f t="shared" si="393"/>
        <v>0</v>
      </c>
      <c r="P297" s="185"/>
    </row>
    <row r="298" spans="1:16" s="21" customFormat="1" ht="48.75" hidden="1" thickTop="1" x14ac:dyDescent="0.25">
      <c r="A298" s="180" t="s">
        <v>282</v>
      </c>
      <c r="B298" s="162" t="s">
        <v>283</v>
      </c>
      <c r="C298" s="163">
        <f t="shared" si="368"/>
        <v>0</v>
      </c>
      <c r="D298" s="235"/>
      <c r="E298" s="122"/>
      <c r="F298" s="285">
        <f t="shared" si="390"/>
        <v>0</v>
      </c>
      <c r="G298" s="235"/>
      <c r="H298" s="266"/>
      <c r="I298" s="117">
        <f t="shared" si="391"/>
        <v>0</v>
      </c>
      <c r="J298" s="266"/>
      <c r="K298" s="122"/>
      <c r="L298" s="126">
        <f t="shared" si="392"/>
        <v>0</v>
      </c>
      <c r="M298" s="327"/>
      <c r="N298" s="122"/>
      <c r="O298" s="117">
        <f t="shared" si="393"/>
        <v>0</v>
      </c>
      <c r="P298" s="123"/>
    </row>
    <row r="299" spans="1:16" ht="12.75" thickTop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</sheetData>
  <sheetProtection algorithmName="SHA-512" hashValue="Qbm4aYHsZKcoyRsElw8Ae8OeBRexIuwlTdpxmvvSmnpHTWm8NcwIBcjF+DCWuhSdKTvozSu4bbJaJGd6eQf+tw==" saltValue="uOXgl/MbfEz6b4M8ojKM4w==" spinCount="100000" sheet="1" objects="1" scenarios="1" formatCells="0" formatColumns="0" formatRows="0"/>
  <autoFilter ref="A18:P298">
    <filterColumn colId="2">
      <filters blank="1">
        <filter val="350"/>
        <filter val="6 582"/>
        <filter val="6 932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7:B287"/>
    <mergeCell ref="A288:B288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47.pielikums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6"/>
  <sheetViews>
    <sheetView view="pageLayout" zoomScaleNormal="100" workbookViewId="0">
      <selection activeCell="T7" sqref="T7"/>
    </sheetView>
  </sheetViews>
  <sheetFormatPr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164"/>
      <c r="O1" s="369" t="s">
        <v>546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443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 t="s">
        <v>444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445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547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24.75" customHeight="1" x14ac:dyDescent="0.25">
      <c r="A7" s="2" t="s">
        <v>4</v>
      </c>
      <c r="B7" s="3"/>
      <c r="C7" s="956" t="s">
        <v>548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25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 t="s">
        <v>448</v>
      </c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/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/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98" t="s">
        <v>13</v>
      </c>
      <c r="D16" s="972" t="s">
        <v>311</v>
      </c>
      <c r="E16" s="1000" t="s">
        <v>312</v>
      </c>
      <c r="F16" s="970" t="s">
        <v>14</v>
      </c>
      <c r="G16" s="978" t="s">
        <v>313</v>
      </c>
      <c r="H16" s="1008" t="s">
        <v>319</v>
      </c>
      <c r="I16" s="1005" t="s">
        <v>308</v>
      </c>
      <c r="J16" s="994" t="s">
        <v>314</v>
      </c>
      <c r="K16" s="1006" t="s">
        <v>317</v>
      </c>
      <c r="L16" s="1009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16" s="11" customFormat="1" ht="71.25" customHeight="1" thickBot="1" x14ac:dyDescent="0.3">
      <c r="A17" s="964"/>
      <c r="B17" s="966"/>
      <c r="C17" s="999"/>
      <c r="D17" s="973"/>
      <c r="E17" s="1001"/>
      <c r="F17" s="971"/>
      <c r="G17" s="978"/>
      <c r="H17" s="1008"/>
      <c r="I17" s="1005"/>
      <c r="J17" s="995"/>
      <c r="K17" s="1007"/>
      <c r="L17" s="1010"/>
      <c r="M17" s="987"/>
      <c r="N17" s="975"/>
      <c r="O17" s="981"/>
      <c r="P17" s="983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210">
        <v>4</v>
      </c>
      <c r="E18" s="477">
        <v>5</v>
      </c>
      <c r="F18" s="12">
        <v>6</v>
      </c>
      <c r="G18" s="210">
        <v>7</v>
      </c>
      <c r="H18" s="196">
        <v>8</v>
      </c>
      <c r="I18" s="12">
        <v>9</v>
      </c>
      <c r="J18" s="245">
        <v>10</v>
      </c>
      <c r="K18" s="477">
        <v>11</v>
      </c>
      <c r="L18" s="12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21" customFormat="1" x14ac:dyDescent="0.25">
      <c r="A19" s="16"/>
      <c r="B19" s="17" t="s">
        <v>18</v>
      </c>
      <c r="C19" s="18"/>
      <c r="D19" s="211"/>
      <c r="E19" s="478"/>
      <c r="F19" s="97"/>
      <c r="G19" s="211"/>
      <c r="H19" s="553"/>
      <c r="I19" s="97"/>
      <c r="J19" s="246"/>
      <c r="K19" s="478"/>
      <c r="L19" s="97"/>
      <c r="M19" s="314"/>
      <c r="N19" s="19"/>
      <c r="O19" s="355"/>
      <c r="P19" s="20"/>
    </row>
    <row r="20" spans="1:16" s="21" customFormat="1" ht="12.75" thickBot="1" x14ac:dyDescent="0.3">
      <c r="A20" s="22"/>
      <c r="B20" s="23" t="s">
        <v>19</v>
      </c>
      <c r="C20" s="24">
        <f>F20+I20+L20+O20</f>
        <v>69503</v>
      </c>
      <c r="D20" s="212">
        <f>SUM(D21,D24,D25,D41,D43)</f>
        <v>70589</v>
      </c>
      <c r="E20" s="479">
        <f t="shared" ref="E20:F20" si="0">SUM(E21,E24,E25,E41,E43)</f>
        <v>-1086</v>
      </c>
      <c r="F20" s="480">
        <f t="shared" si="0"/>
        <v>69503</v>
      </c>
      <c r="G20" s="212">
        <f>SUM(G21,G24,G43)</f>
        <v>0</v>
      </c>
      <c r="H20" s="197">
        <f t="shared" ref="H20:I20" si="1">SUM(H21,H24,H43)</f>
        <v>0</v>
      </c>
      <c r="I20" s="480">
        <f t="shared" si="1"/>
        <v>0</v>
      </c>
      <c r="J20" s="247">
        <f>SUM(J21,J26,J43)</f>
        <v>0</v>
      </c>
      <c r="K20" s="479">
        <f t="shared" ref="K20:L20" si="2">SUM(K21,K26,K43)</f>
        <v>0</v>
      </c>
      <c r="L20" s="480">
        <f t="shared" si="2"/>
        <v>0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</row>
    <row r="21" spans="1:16" ht="12.75" hidden="1" thickTop="1" x14ac:dyDescent="0.25">
      <c r="A21" s="27"/>
      <c r="B21" s="28" t="s">
        <v>20</v>
      </c>
      <c r="C21" s="29">
        <f t="shared" ref="C21:C84" si="4">F21+I21+L21+O21</f>
        <v>0</v>
      </c>
      <c r="D21" s="213">
        <f>SUM(D22:D23)</f>
        <v>0</v>
      </c>
      <c r="E21" s="30">
        <f t="shared" ref="E21" si="5">SUM(E22:E23)</f>
        <v>0</v>
      </c>
      <c r="F21" s="275">
        <f>SUM(F22:F23)</f>
        <v>0</v>
      </c>
      <c r="G21" s="213">
        <f>SUM(G22:G23)</f>
        <v>0</v>
      </c>
      <c r="H21" s="248">
        <f t="shared" ref="H21:I21" si="6">SUM(H22:H23)</f>
        <v>0</v>
      </c>
      <c r="I21" s="31">
        <f t="shared" si="6"/>
        <v>0</v>
      </c>
      <c r="J21" s="248">
        <f>SUM(J22:J23)</f>
        <v>0</v>
      </c>
      <c r="K21" s="30">
        <f t="shared" ref="K21:L21" si="7">SUM(K22:K23)</f>
        <v>0</v>
      </c>
      <c r="L21" s="198">
        <f t="shared" si="7"/>
        <v>0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</row>
    <row r="22" spans="1:16" ht="12.75" hidden="1" thickTop="1" x14ac:dyDescent="0.25">
      <c r="A22" s="32"/>
      <c r="B22" s="33" t="s">
        <v>21</v>
      </c>
      <c r="C22" s="34">
        <f t="shared" si="4"/>
        <v>0</v>
      </c>
      <c r="D22" s="214"/>
      <c r="E22" s="35"/>
      <c r="F22" s="354">
        <f>D22+E22</f>
        <v>0</v>
      </c>
      <c r="G22" s="214"/>
      <c r="H22" s="249"/>
      <c r="I22" s="356">
        <f>G22+H22</f>
        <v>0</v>
      </c>
      <c r="J22" s="249"/>
      <c r="K22" s="35"/>
      <c r="L22" s="199">
        <f>J22+K22</f>
        <v>0</v>
      </c>
      <c r="M22" s="315"/>
      <c r="N22" s="35"/>
      <c r="O22" s="356">
        <f>M22+N22</f>
        <v>0</v>
      </c>
      <c r="P22" s="36"/>
    </row>
    <row r="23" spans="1:16" ht="12.75" hidden="1" thickTop="1" x14ac:dyDescent="0.25">
      <c r="A23" s="37"/>
      <c r="B23" s="38" t="s">
        <v>22</v>
      </c>
      <c r="C23" s="39">
        <f t="shared" si="4"/>
        <v>0</v>
      </c>
      <c r="D23" s="215"/>
      <c r="E23" s="40"/>
      <c r="F23" s="147">
        <f>D23+E23</f>
        <v>0</v>
      </c>
      <c r="G23" s="215"/>
      <c r="H23" s="250"/>
      <c r="I23" s="308">
        <f>G23+H23</f>
        <v>0</v>
      </c>
      <c r="J23" s="250"/>
      <c r="K23" s="40"/>
      <c r="L23" s="200">
        <f>J23+K23</f>
        <v>0</v>
      </c>
      <c r="M23" s="367"/>
      <c r="N23" s="40"/>
      <c r="O23" s="308">
        <f>M23+N23</f>
        <v>0</v>
      </c>
      <c r="P23" s="169"/>
    </row>
    <row r="24" spans="1:16" s="21" customFormat="1" ht="25.5" thickTop="1" thickBot="1" x14ac:dyDescent="0.3">
      <c r="A24" s="41">
        <v>19300</v>
      </c>
      <c r="B24" s="41" t="s">
        <v>304</v>
      </c>
      <c r="C24" s="42">
        <f>F24+I24</f>
        <v>69503</v>
      </c>
      <c r="D24" s="216">
        <f>D51</f>
        <v>70589</v>
      </c>
      <c r="E24" s="487">
        <v>-1086</v>
      </c>
      <c r="F24" s="488">
        <f>D24+E24</f>
        <v>69503</v>
      </c>
      <c r="G24" s="216"/>
      <c r="H24" s="554"/>
      <c r="I24" s="488">
        <f>G24+H24</f>
        <v>0</v>
      </c>
      <c r="J24" s="291" t="s">
        <v>23</v>
      </c>
      <c r="K24" s="555" t="s">
        <v>23</v>
      </c>
      <c r="L24" s="562" t="s">
        <v>23</v>
      </c>
      <c r="M24" s="316" t="s">
        <v>23</v>
      </c>
      <c r="N24" s="43" t="s">
        <v>23</v>
      </c>
      <c r="O24" s="44" t="s">
        <v>23</v>
      </c>
      <c r="P24" s="442"/>
    </row>
    <row r="25" spans="1:16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7"/>
      <c r="F25" s="285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298" t="s">
        <v>23</v>
      </c>
      <c r="M25" s="317" t="s">
        <v>23</v>
      </c>
      <c r="N25" s="48" t="s">
        <v>23</v>
      </c>
      <c r="O25" s="49" t="s">
        <v>23</v>
      </c>
      <c r="P25" s="336"/>
    </row>
    <row r="26" spans="1:16" s="21" customFormat="1" ht="36.75" hidden="1" thickTop="1" x14ac:dyDescent="0.25">
      <c r="A26" s="45">
        <v>21300</v>
      </c>
      <c r="B26" s="45" t="s">
        <v>305</v>
      </c>
      <c r="C26" s="46">
        <f>L26</f>
        <v>0</v>
      </c>
      <c r="D26" s="218" t="s">
        <v>23</v>
      </c>
      <c r="E26" s="48" t="s">
        <v>23</v>
      </c>
      <c r="F26" s="276" t="s">
        <v>23</v>
      </c>
      <c r="G26" s="218" t="s">
        <v>23</v>
      </c>
      <c r="H26" s="252" t="s">
        <v>23</v>
      </c>
      <c r="I26" s="49" t="s">
        <v>23</v>
      </c>
      <c r="J26" s="106">
        <f>SUM(J27,J31,J33,J36)</f>
        <v>0</v>
      </c>
      <c r="K26" s="50">
        <f t="shared" ref="K26:L26" si="9">SUM(K27,K31,K33,K36)</f>
        <v>0</v>
      </c>
      <c r="L26" s="126">
        <f t="shared" si="9"/>
        <v>0</v>
      </c>
      <c r="M26" s="317" t="s">
        <v>23</v>
      </c>
      <c r="N26" s="48" t="s">
        <v>23</v>
      </c>
      <c r="O26" s="49" t="s">
        <v>23</v>
      </c>
      <c r="P26" s="336"/>
    </row>
    <row r="27" spans="1:16" s="21" customFormat="1" ht="24.75" hidden="1" thickTop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8" t="s">
        <v>23</v>
      </c>
      <c r="F27" s="276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26">
        <f t="shared" si="11"/>
        <v>0</v>
      </c>
      <c r="M27" s="317" t="s">
        <v>23</v>
      </c>
      <c r="N27" s="48" t="s">
        <v>23</v>
      </c>
      <c r="O27" s="49" t="s">
        <v>23</v>
      </c>
      <c r="P27" s="336"/>
    </row>
    <row r="28" spans="1:16" ht="12.75" hidden="1" thickTop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54" t="s">
        <v>23</v>
      </c>
      <c r="F28" s="277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199">
        <f>J28+K28</f>
        <v>0</v>
      </c>
      <c r="M28" s="318" t="s">
        <v>23</v>
      </c>
      <c r="N28" s="54" t="s">
        <v>23</v>
      </c>
      <c r="O28" s="56" t="s">
        <v>23</v>
      </c>
      <c r="P28" s="337"/>
    </row>
    <row r="29" spans="1:16" ht="12.75" hidden="1" thickTop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59" t="s">
        <v>23</v>
      </c>
      <c r="F29" s="278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200">
        <f>J29+K29</f>
        <v>0</v>
      </c>
      <c r="M29" s="319" t="s">
        <v>23</v>
      </c>
      <c r="N29" s="59" t="s">
        <v>23</v>
      </c>
      <c r="O29" s="61" t="s">
        <v>23</v>
      </c>
      <c r="P29" s="338"/>
    </row>
    <row r="30" spans="1:16" ht="24.75" hidden="1" thickTop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59" t="s">
        <v>23</v>
      </c>
      <c r="F30" s="278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200">
        <f>J30+K30</f>
        <v>0</v>
      </c>
      <c r="M30" s="319" t="s">
        <v>23</v>
      </c>
      <c r="N30" s="59" t="s">
        <v>23</v>
      </c>
      <c r="O30" s="61" t="s">
        <v>23</v>
      </c>
      <c r="P30" s="338"/>
    </row>
    <row r="31" spans="1:16" s="21" customFormat="1" ht="36.75" hidden="1" thickTop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8" t="s">
        <v>23</v>
      </c>
      <c r="F31" s="276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26">
        <f t="shared" si="12"/>
        <v>0</v>
      </c>
      <c r="M31" s="317" t="s">
        <v>23</v>
      </c>
      <c r="N31" s="48" t="s">
        <v>23</v>
      </c>
      <c r="O31" s="49" t="s">
        <v>23</v>
      </c>
      <c r="P31" s="336"/>
    </row>
    <row r="32" spans="1:16" ht="36.75" hidden="1" thickTop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65" t="s">
        <v>23</v>
      </c>
      <c r="F32" s="71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9">
        <f>J32+K32</f>
        <v>0</v>
      </c>
      <c r="M32" s="320" t="s">
        <v>23</v>
      </c>
      <c r="N32" s="65" t="s">
        <v>23</v>
      </c>
      <c r="O32" s="67" t="s">
        <v>23</v>
      </c>
      <c r="P32" s="339"/>
    </row>
    <row r="33" spans="1:16" s="21" customFormat="1" ht="12.75" hidden="1" thickTop="1" x14ac:dyDescent="0.25">
      <c r="A33" s="51">
        <v>21380</v>
      </c>
      <c r="B33" s="45" t="s">
        <v>31</v>
      </c>
      <c r="C33" s="46">
        <f t="shared" si="10"/>
        <v>0</v>
      </c>
      <c r="D33" s="218" t="s">
        <v>23</v>
      </c>
      <c r="E33" s="48" t="s">
        <v>23</v>
      </c>
      <c r="F33" s="276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0</v>
      </c>
      <c r="K33" s="50">
        <f t="shared" ref="K33:L33" si="13">SUM(K34:K35)</f>
        <v>0</v>
      </c>
      <c r="L33" s="126">
        <f t="shared" si="13"/>
        <v>0</v>
      </c>
      <c r="M33" s="317" t="s">
        <v>23</v>
      </c>
      <c r="N33" s="48" t="s">
        <v>23</v>
      </c>
      <c r="O33" s="49" t="s">
        <v>23</v>
      </c>
      <c r="P33" s="336"/>
    </row>
    <row r="34" spans="1:16" ht="12.75" hidden="1" thickTop="1" x14ac:dyDescent="0.25">
      <c r="A34" s="33">
        <v>21381</v>
      </c>
      <c r="B34" s="52" t="s">
        <v>306</v>
      </c>
      <c r="C34" s="53">
        <f t="shared" si="10"/>
        <v>0</v>
      </c>
      <c r="D34" s="219" t="s">
        <v>23</v>
      </c>
      <c r="E34" s="54" t="s">
        <v>23</v>
      </c>
      <c r="F34" s="277" t="s">
        <v>23</v>
      </c>
      <c r="G34" s="219" t="s">
        <v>23</v>
      </c>
      <c r="H34" s="253" t="s">
        <v>23</v>
      </c>
      <c r="I34" s="56" t="s">
        <v>23</v>
      </c>
      <c r="J34" s="262"/>
      <c r="K34" s="55"/>
      <c r="L34" s="199">
        <f>J34+K34</f>
        <v>0</v>
      </c>
      <c r="M34" s="318" t="s">
        <v>23</v>
      </c>
      <c r="N34" s="54" t="s">
        <v>23</v>
      </c>
      <c r="O34" s="56" t="s">
        <v>23</v>
      </c>
      <c r="P34" s="337"/>
    </row>
    <row r="35" spans="1:16" ht="24.75" hidden="1" thickTop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59" t="s">
        <v>23</v>
      </c>
      <c r="F35" s="278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200">
        <f>J35+K35</f>
        <v>0</v>
      </c>
      <c r="M35" s="319" t="s">
        <v>23</v>
      </c>
      <c r="N35" s="59" t="s">
        <v>23</v>
      </c>
      <c r="O35" s="61" t="s">
        <v>23</v>
      </c>
      <c r="P35" s="338"/>
    </row>
    <row r="36" spans="1:16" s="21" customFormat="1" ht="25.5" hidden="1" customHeight="1" x14ac:dyDescent="0.25">
      <c r="A36" s="51">
        <v>21390</v>
      </c>
      <c r="B36" s="45" t="s">
        <v>307</v>
      </c>
      <c r="C36" s="46">
        <f t="shared" si="10"/>
        <v>0</v>
      </c>
      <c r="D36" s="218" t="s">
        <v>23</v>
      </c>
      <c r="E36" s="48" t="s">
        <v>23</v>
      </c>
      <c r="F36" s="276" t="s">
        <v>23</v>
      </c>
      <c r="G36" s="218" t="s">
        <v>23</v>
      </c>
      <c r="H36" s="252" t="s">
        <v>23</v>
      </c>
      <c r="I36" s="49" t="s">
        <v>23</v>
      </c>
      <c r="J36" s="106">
        <f>SUM(J37:J40)</f>
        <v>0</v>
      </c>
      <c r="K36" s="50">
        <f t="shared" ref="K36:L36" si="14">SUM(K37:K40)</f>
        <v>0</v>
      </c>
      <c r="L36" s="126">
        <f t="shared" si="14"/>
        <v>0</v>
      </c>
      <c r="M36" s="317" t="s">
        <v>23</v>
      </c>
      <c r="N36" s="48" t="s">
        <v>23</v>
      </c>
      <c r="O36" s="49" t="s">
        <v>23</v>
      </c>
      <c r="P36" s="336"/>
    </row>
    <row r="37" spans="1:16" ht="24.75" hidden="1" thickTop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54" t="s">
        <v>23</v>
      </c>
      <c r="F37" s="277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199">
        <f>J37+K37</f>
        <v>0</v>
      </c>
      <c r="M37" s="318" t="s">
        <v>23</v>
      </c>
      <c r="N37" s="54" t="s">
        <v>23</v>
      </c>
      <c r="O37" s="56" t="s">
        <v>23</v>
      </c>
      <c r="P37" s="337"/>
    </row>
    <row r="38" spans="1:16" ht="12.75" hidden="1" thickTop="1" x14ac:dyDescent="0.25">
      <c r="A38" s="38">
        <v>21393</v>
      </c>
      <c r="B38" s="57" t="s">
        <v>34</v>
      </c>
      <c r="C38" s="58">
        <f t="shared" si="10"/>
        <v>0</v>
      </c>
      <c r="D38" s="220" t="s">
        <v>23</v>
      </c>
      <c r="E38" s="59" t="s">
        <v>23</v>
      </c>
      <c r="F38" s="278" t="s">
        <v>23</v>
      </c>
      <c r="G38" s="220" t="s">
        <v>23</v>
      </c>
      <c r="H38" s="254" t="s">
        <v>23</v>
      </c>
      <c r="I38" s="61" t="s">
        <v>23</v>
      </c>
      <c r="J38" s="263"/>
      <c r="K38" s="60"/>
      <c r="L38" s="200">
        <f>J38+K38</f>
        <v>0</v>
      </c>
      <c r="M38" s="319" t="s">
        <v>23</v>
      </c>
      <c r="N38" s="59" t="s">
        <v>23</v>
      </c>
      <c r="O38" s="61" t="s">
        <v>23</v>
      </c>
      <c r="P38" s="338"/>
    </row>
    <row r="39" spans="1:16" ht="12.75" hidden="1" thickTop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59" t="s">
        <v>23</v>
      </c>
      <c r="F39" s="278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200">
        <f>J39+K39</f>
        <v>0</v>
      </c>
      <c r="M39" s="319" t="s">
        <v>23</v>
      </c>
      <c r="N39" s="59" t="s">
        <v>23</v>
      </c>
      <c r="O39" s="61" t="s">
        <v>23</v>
      </c>
      <c r="P39" s="338"/>
    </row>
    <row r="40" spans="1:16" ht="24.75" hidden="1" thickTop="1" x14ac:dyDescent="0.25">
      <c r="A40" s="190">
        <v>21399</v>
      </c>
      <c r="B40" s="165" t="s">
        <v>36</v>
      </c>
      <c r="C40" s="166">
        <f t="shared" si="10"/>
        <v>0</v>
      </c>
      <c r="D40" s="222" t="s">
        <v>23</v>
      </c>
      <c r="E40" s="76" t="s">
        <v>23</v>
      </c>
      <c r="F40" s="279" t="s">
        <v>23</v>
      </c>
      <c r="G40" s="222" t="s">
        <v>23</v>
      </c>
      <c r="H40" s="256" t="s">
        <v>23</v>
      </c>
      <c r="I40" s="192" t="s">
        <v>23</v>
      </c>
      <c r="J40" s="292"/>
      <c r="K40" s="191"/>
      <c r="L40" s="360">
        <f>J40+K40</f>
        <v>0</v>
      </c>
      <c r="M40" s="321" t="s">
        <v>23</v>
      </c>
      <c r="N40" s="76" t="s">
        <v>23</v>
      </c>
      <c r="O40" s="192" t="s">
        <v>23</v>
      </c>
      <c r="P40" s="340"/>
    </row>
    <row r="41" spans="1:16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170">
        <f t="shared" ref="E41:F41" si="15">SUM(E42)</f>
        <v>0</v>
      </c>
      <c r="F41" s="280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299" t="s">
        <v>23</v>
      </c>
      <c r="M41" s="322" t="s">
        <v>23</v>
      </c>
      <c r="N41" s="80" t="s">
        <v>23</v>
      </c>
      <c r="O41" s="189" t="s">
        <v>23</v>
      </c>
      <c r="P41" s="341"/>
    </row>
    <row r="42" spans="1:16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195"/>
      <c r="F42" s="290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300" t="s">
        <v>23</v>
      </c>
      <c r="M42" s="321" t="s">
        <v>23</v>
      </c>
      <c r="N42" s="76" t="s">
        <v>23</v>
      </c>
      <c r="O42" s="192" t="s">
        <v>23</v>
      </c>
      <c r="P42" s="340"/>
    </row>
    <row r="43" spans="1:16" s="21" customFormat="1" ht="24.75" hidden="1" thickTop="1" x14ac:dyDescent="0.25">
      <c r="A43" s="51">
        <v>21490</v>
      </c>
      <c r="B43" s="45" t="s">
        <v>38</v>
      </c>
      <c r="C43" s="68">
        <f>F43+I43+L43</f>
        <v>0</v>
      </c>
      <c r="D43" s="74">
        <f>D44</f>
        <v>0</v>
      </c>
      <c r="E43" s="75">
        <f t="shared" ref="E43:L43" si="16">E44</f>
        <v>0</v>
      </c>
      <c r="F43" s="281">
        <f t="shared" si="16"/>
        <v>0</v>
      </c>
      <c r="G43" s="74">
        <f t="shared" si="16"/>
        <v>0</v>
      </c>
      <c r="H43" s="204">
        <f t="shared" si="16"/>
        <v>0</v>
      </c>
      <c r="I43" s="293">
        <f t="shared" si="16"/>
        <v>0</v>
      </c>
      <c r="J43" s="204">
        <f t="shared" si="16"/>
        <v>0</v>
      </c>
      <c r="K43" s="75">
        <f t="shared" si="16"/>
        <v>0</v>
      </c>
      <c r="L43" s="203">
        <f t="shared" si="16"/>
        <v>0</v>
      </c>
      <c r="M43" s="317" t="s">
        <v>23</v>
      </c>
      <c r="N43" s="48" t="s">
        <v>23</v>
      </c>
      <c r="O43" s="49" t="s">
        <v>23</v>
      </c>
      <c r="P43" s="336"/>
    </row>
    <row r="44" spans="1:16" s="21" customFormat="1" ht="24.75" hidden="1" thickTop="1" x14ac:dyDescent="0.25">
      <c r="A44" s="38">
        <v>21499</v>
      </c>
      <c r="B44" s="57" t="s">
        <v>39</v>
      </c>
      <c r="C44" s="208">
        <f>F44+I44+L44</f>
        <v>0</v>
      </c>
      <c r="D44" s="301"/>
      <c r="E44" s="70"/>
      <c r="F44" s="145">
        <f>D44+E44</f>
        <v>0</v>
      </c>
      <c r="G44" s="301"/>
      <c r="H44" s="302"/>
      <c r="I44" s="358">
        <f>G44+H44</f>
        <v>0</v>
      </c>
      <c r="J44" s="302"/>
      <c r="K44" s="70"/>
      <c r="L44" s="359">
        <f>J44+K44</f>
        <v>0</v>
      </c>
      <c r="M44" s="320" t="s">
        <v>23</v>
      </c>
      <c r="N44" s="65" t="s">
        <v>23</v>
      </c>
      <c r="O44" s="67" t="s">
        <v>23</v>
      </c>
      <c r="P44" s="339"/>
    </row>
    <row r="45" spans="1:16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8" t="s">
        <v>23</v>
      </c>
      <c r="F45" s="276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298" t="s">
        <v>23</v>
      </c>
      <c r="M45" s="68">
        <f>SUM(M46:M47)</f>
        <v>0</v>
      </c>
      <c r="N45" s="75">
        <f t="shared" ref="N45:O45" si="17">SUM(N46:N47)</f>
        <v>0</v>
      </c>
      <c r="O45" s="293">
        <f t="shared" si="17"/>
        <v>0</v>
      </c>
      <c r="P45" s="342"/>
    </row>
    <row r="46" spans="1:16" ht="24.75" hidden="1" thickTop="1" x14ac:dyDescent="0.25">
      <c r="A46" s="77">
        <v>23410</v>
      </c>
      <c r="B46" s="78" t="s">
        <v>41</v>
      </c>
      <c r="C46" s="82">
        <f t="shared" ref="C46:C47" si="18">O46</f>
        <v>0</v>
      </c>
      <c r="D46" s="224" t="s">
        <v>23</v>
      </c>
      <c r="E46" s="80" t="s">
        <v>23</v>
      </c>
      <c r="F46" s="282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299" t="s">
        <v>23</v>
      </c>
      <c r="M46" s="323"/>
      <c r="N46" s="303"/>
      <c r="O46" s="171">
        <f>M46+N46</f>
        <v>0</v>
      </c>
      <c r="P46" s="81"/>
    </row>
    <row r="47" spans="1:16" ht="24.75" hidden="1" thickTop="1" x14ac:dyDescent="0.25">
      <c r="A47" s="77">
        <v>23510</v>
      </c>
      <c r="B47" s="78" t="s">
        <v>42</v>
      </c>
      <c r="C47" s="82">
        <f t="shared" si="18"/>
        <v>0</v>
      </c>
      <c r="D47" s="224" t="s">
        <v>23</v>
      </c>
      <c r="E47" s="80" t="s">
        <v>23</v>
      </c>
      <c r="F47" s="282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299" t="s">
        <v>23</v>
      </c>
      <c r="M47" s="323"/>
      <c r="N47" s="303"/>
      <c r="O47" s="171">
        <f>M47+N47</f>
        <v>0</v>
      </c>
      <c r="P47" s="81"/>
    </row>
    <row r="48" spans="1:16" ht="12.75" thickTop="1" x14ac:dyDescent="0.25">
      <c r="A48" s="83"/>
      <c r="B48" s="78"/>
      <c r="C48" s="84"/>
      <c r="D48" s="361"/>
      <c r="E48" s="512"/>
      <c r="F48" s="511"/>
      <c r="G48" s="361"/>
      <c r="H48" s="556"/>
      <c r="I48" s="563"/>
      <c r="J48" s="366"/>
      <c r="K48" s="558"/>
      <c r="L48" s="503"/>
      <c r="M48" s="323"/>
      <c r="N48" s="303"/>
      <c r="O48" s="171"/>
      <c r="P48" s="81"/>
    </row>
    <row r="49" spans="1:16" s="21" customFormat="1" x14ac:dyDescent="0.25">
      <c r="A49" s="85"/>
      <c r="B49" s="86" t="s">
        <v>43</v>
      </c>
      <c r="C49" s="87"/>
      <c r="D49" s="362"/>
      <c r="E49" s="513"/>
      <c r="F49" s="514"/>
      <c r="G49" s="362"/>
      <c r="H49" s="557"/>
      <c r="I49" s="514"/>
      <c r="J49" s="365"/>
      <c r="K49" s="513"/>
      <c r="L49" s="514"/>
      <c r="M49" s="368"/>
      <c r="N49" s="363"/>
      <c r="O49" s="172"/>
      <c r="P49" s="343"/>
    </row>
    <row r="50" spans="1:16" s="21" customFormat="1" ht="12.75" thickBot="1" x14ac:dyDescent="0.3">
      <c r="A50" s="88"/>
      <c r="B50" s="22" t="s">
        <v>44</v>
      </c>
      <c r="C50" s="89">
        <f t="shared" si="4"/>
        <v>69503</v>
      </c>
      <c r="D50" s="225">
        <f>SUM(D51,D283)</f>
        <v>70589</v>
      </c>
      <c r="E50" s="515">
        <f t="shared" ref="E50:F50" si="19">SUM(E51,E283)</f>
        <v>-1086</v>
      </c>
      <c r="F50" s="516">
        <f t="shared" si="19"/>
        <v>69503</v>
      </c>
      <c r="G50" s="225">
        <f>SUM(G51,G283)</f>
        <v>0</v>
      </c>
      <c r="H50" s="181">
        <f t="shared" ref="H50:I50" si="20">SUM(H51,H283)</f>
        <v>0</v>
      </c>
      <c r="I50" s="516">
        <f t="shared" si="20"/>
        <v>0</v>
      </c>
      <c r="J50" s="258">
        <f>SUM(J51,J283)</f>
        <v>0</v>
      </c>
      <c r="K50" s="515">
        <f t="shared" ref="K50:L50" si="21">SUM(K51,K283)</f>
        <v>0</v>
      </c>
      <c r="L50" s="516">
        <f t="shared" si="21"/>
        <v>0</v>
      </c>
      <c r="M50" s="89">
        <f>SUM(M51,M283)</f>
        <v>0</v>
      </c>
      <c r="N50" s="90">
        <f t="shared" ref="N50:O50" si="22">SUM(N51,N283)</f>
        <v>0</v>
      </c>
      <c r="O50" s="91">
        <f t="shared" si="22"/>
        <v>0</v>
      </c>
      <c r="P50" s="344"/>
    </row>
    <row r="51" spans="1:16" s="21" customFormat="1" ht="36.75" thickTop="1" x14ac:dyDescent="0.25">
      <c r="A51" s="92"/>
      <c r="B51" s="93" t="s">
        <v>45</v>
      </c>
      <c r="C51" s="94">
        <f t="shared" si="4"/>
        <v>69503</v>
      </c>
      <c r="D51" s="226">
        <f>SUM(D52,D194)</f>
        <v>70589</v>
      </c>
      <c r="E51" s="517">
        <f t="shared" ref="E51:F51" si="23">SUM(E52,E194)</f>
        <v>-1086</v>
      </c>
      <c r="F51" s="518">
        <f t="shared" si="23"/>
        <v>69503</v>
      </c>
      <c r="G51" s="226">
        <f>SUM(G52,G194)</f>
        <v>0</v>
      </c>
      <c r="H51" s="205">
        <f t="shared" ref="H51:I51" si="24">SUM(H52,H194)</f>
        <v>0</v>
      </c>
      <c r="I51" s="518">
        <f t="shared" si="24"/>
        <v>0</v>
      </c>
      <c r="J51" s="259">
        <f>SUM(J52,J194)</f>
        <v>0</v>
      </c>
      <c r="K51" s="517">
        <f t="shared" ref="K51:L51" si="25">SUM(K52,K194)</f>
        <v>0</v>
      </c>
      <c r="L51" s="518">
        <f t="shared" si="25"/>
        <v>0</v>
      </c>
      <c r="M51" s="94">
        <f>SUM(M52,M194)</f>
        <v>0</v>
      </c>
      <c r="N51" s="95">
        <f t="shared" ref="N51:O51" si="26">SUM(N52,N194)</f>
        <v>0</v>
      </c>
      <c r="O51" s="96">
        <f t="shared" si="26"/>
        <v>0</v>
      </c>
      <c r="P51" s="345"/>
    </row>
    <row r="52" spans="1:16" s="21" customFormat="1" ht="24" x14ac:dyDescent="0.25">
      <c r="A52" s="97"/>
      <c r="B52" s="16" t="s">
        <v>46</v>
      </c>
      <c r="C52" s="98">
        <f t="shared" si="4"/>
        <v>45070</v>
      </c>
      <c r="D52" s="227">
        <f>SUM(D53,D75,D173,D187)</f>
        <v>46156</v>
      </c>
      <c r="E52" s="519">
        <f t="shared" ref="E52:F52" si="27">SUM(E53,E75,E173,E187)</f>
        <v>-1086</v>
      </c>
      <c r="F52" s="520">
        <f t="shared" si="27"/>
        <v>45070</v>
      </c>
      <c r="G52" s="227">
        <f>SUM(G53,G75,G173,G187)</f>
        <v>0</v>
      </c>
      <c r="H52" s="206">
        <f t="shared" ref="H52:I52" si="28">SUM(H53,H75,H173,H187)</f>
        <v>0</v>
      </c>
      <c r="I52" s="520">
        <f t="shared" si="28"/>
        <v>0</v>
      </c>
      <c r="J52" s="260">
        <f>SUM(J53,J75,J173,J187)</f>
        <v>0</v>
      </c>
      <c r="K52" s="519">
        <f t="shared" ref="K52:L52" si="29">SUM(K53,K75,K173,K187)</f>
        <v>0</v>
      </c>
      <c r="L52" s="520">
        <f t="shared" si="29"/>
        <v>0</v>
      </c>
      <c r="M52" s="98">
        <f>SUM(M53,M75,M173,M187)</f>
        <v>0</v>
      </c>
      <c r="N52" s="99">
        <f t="shared" ref="N52:O52" si="30">SUM(N53,N75,N173,N187)</f>
        <v>0</v>
      </c>
      <c r="O52" s="100">
        <f t="shared" si="30"/>
        <v>0</v>
      </c>
      <c r="P52" s="346"/>
    </row>
    <row r="53" spans="1:16" s="21" customFormat="1" x14ac:dyDescent="0.25">
      <c r="A53" s="101">
        <v>1000</v>
      </c>
      <c r="B53" s="101" t="s">
        <v>47</v>
      </c>
      <c r="C53" s="102">
        <f t="shared" si="4"/>
        <v>11353</v>
      </c>
      <c r="D53" s="228">
        <f>SUM(D54,D67)</f>
        <v>11353</v>
      </c>
      <c r="E53" s="521">
        <f t="shared" ref="E53:F53" si="31">SUM(E54,E67)</f>
        <v>0</v>
      </c>
      <c r="F53" s="522">
        <f t="shared" si="31"/>
        <v>11353</v>
      </c>
      <c r="G53" s="228">
        <f>SUM(G54,G67)</f>
        <v>0</v>
      </c>
      <c r="H53" s="138">
        <f t="shared" ref="H53:I53" si="32">SUM(H54,H67)</f>
        <v>0</v>
      </c>
      <c r="I53" s="522">
        <f t="shared" si="32"/>
        <v>0</v>
      </c>
      <c r="J53" s="261">
        <f>SUM(J54,J67)</f>
        <v>0</v>
      </c>
      <c r="K53" s="521">
        <f t="shared" ref="K53:L53" si="33">SUM(K54,K67)</f>
        <v>0</v>
      </c>
      <c r="L53" s="522">
        <f t="shared" si="33"/>
        <v>0</v>
      </c>
      <c r="M53" s="102">
        <f>SUM(M54,M67)</f>
        <v>0</v>
      </c>
      <c r="N53" s="103">
        <f t="shared" ref="N53:O53" si="34">SUM(N54,N67)</f>
        <v>0</v>
      </c>
      <c r="O53" s="104">
        <f t="shared" si="34"/>
        <v>0</v>
      </c>
      <c r="P53" s="347"/>
    </row>
    <row r="54" spans="1:16" x14ac:dyDescent="0.25">
      <c r="A54" s="45">
        <v>1100</v>
      </c>
      <c r="B54" s="105" t="s">
        <v>48</v>
      </c>
      <c r="C54" s="46">
        <f t="shared" si="4"/>
        <v>9375</v>
      </c>
      <c r="D54" s="229">
        <f>SUM(D55,D58,D66)</f>
        <v>9375</v>
      </c>
      <c r="E54" s="523">
        <f t="shared" ref="E54:F54" si="35">SUM(E55,E58,E66)</f>
        <v>0</v>
      </c>
      <c r="F54" s="490">
        <f t="shared" si="35"/>
        <v>9375</v>
      </c>
      <c r="G54" s="229">
        <f>SUM(G55,G58,G66)</f>
        <v>0</v>
      </c>
      <c r="H54" s="126">
        <f t="shared" ref="H54:I54" si="36">SUM(H55,H58,H66)</f>
        <v>0</v>
      </c>
      <c r="I54" s="490">
        <f t="shared" si="36"/>
        <v>0</v>
      </c>
      <c r="J54" s="106">
        <f>SUM(J55,J58,J66)</f>
        <v>0</v>
      </c>
      <c r="K54" s="523">
        <f t="shared" ref="K54:L54" si="37">SUM(K55,K58,K66)</f>
        <v>0</v>
      </c>
      <c r="L54" s="490">
        <f t="shared" si="37"/>
        <v>0</v>
      </c>
      <c r="M54" s="130">
        <f>SUM(M55,M58,M66)</f>
        <v>0</v>
      </c>
      <c r="N54" s="131">
        <f t="shared" ref="N54:O54" si="38">SUM(N55,N58,N66)</f>
        <v>0</v>
      </c>
      <c r="O54" s="294">
        <f t="shared" si="38"/>
        <v>0</v>
      </c>
      <c r="P54" s="348"/>
    </row>
    <row r="55" spans="1:16" hidden="1" x14ac:dyDescent="0.25">
      <c r="A55" s="107">
        <v>1110</v>
      </c>
      <c r="B55" s="78" t="s">
        <v>49</v>
      </c>
      <c r="C55" s="84">
        <f t="shared" si="4"/>
        <v>0</v>
      </c>
      <c r="D55" s="132">
        <f>SUM(D56:D57)</f>
        <v>0</v>
      </c>
      <c r="E55" s="108">
        <f t="shared" ref="E55:F55" si="39">SUM(E56:E57)</f>
        <v>0</v>
      </c>
      <c r="F55" s="286">
        <f t="shared" si="39"/>
        <v>0</v>
      </c>
      <c r="G55" s="132">
        <f>SUM(G56:G57)</f>
        <v>0</v>
      </c>
      <c r="H55" s="207">
        <f t="shared" ref="H55:I55" si="40">SUM(H56:H57)</f>
        <v>0</v>
      </c>
      <c r="I55" s="109">
        <f t="shared" si="40"/>
        <v>0</v>
      </c>
      <c r="J55" s="207">
        <f>SUM(J56:J57)</f>
        <v>0</v>
      </c>
      <c r="K55" s="108">
        <f t="shared" ref="K55:L55" si="41">SUM(K56:K57)</f>
        <v>0</v>
      </c>
      <c r="L55" s="137">
        <f t="shared" si="41"/>
        <v>0</v>
      </c>
      <c r="M55" s="84">
        <f>SUM(M56:M57)</f>
        <v>0</v>
      </c>
      <c r="N55" s="108">
        <f t="shared" ref="N55:O55" si="42">SUM(N56:N57)</f>
        <v>0</v>
      </c>
      <c r="O55" s="109">
        <f t="shared" si="42"/>
        <v>0</v>
      </c>
      <c r="P55" s="116"/>
    </row>
    <row r="56" spans="1:16" hidden="1" x14ac:dyDescent="0.25">
      <c r="A56" s="33">
        <v>1111</v>
      </c>
      <c r="B56" s="52" t="s">
        <v>50</v>
      </c>
      <c r="C56" s="53">
        <f t="shared" si="4"/>
        <v>0</v>
      </c>
      <c r="D56" s="230">
        <v>0</v>
      </c>
      <c r="E56" s="55"/>
      <c r="F56" s="287">
        <f t="shared" ref="F56:F57" si="43">D56+E56</f>
        <v>0</v>
      </c>
      <c r="G56" s="230"/>
      <c r="H56" s="262"/>
      <c r="I56" s="120">
        <f t="shared" ref="I56:I57" si="44">G56+H56</f>
        <v>0</v>
      </c>
      <c r="J56" s="262"/>
      <c r="K56" s="55"/>
      <c r="L56" s="140">
        <f t="shared" ref="L56:L57" si="45">J56+K56</f>
        <v>0</v>
      </c>
      <c r="M56" s="324"/>
      <c r="N56" s="55"/>
      <c r="O56" s="120">
        <f>M56+N56</f>
        <v>0</v>
      </c>
      <c r="P56" s="110"/>
    </row>
    <row r="57" spans="1:16" ht="24" hidden="1" customHeight="1" x14ac:dyDescent="0.25">
      <c r="A57" s="38">
        <v>1119</v>
      </c>
      <c r="B57" s="57" t="s">
        <v>51</v>
      </c>
      <c r="C57" s="58">
        <f t="shared" si="4"/>
        <v>0</v>
      </c>
      <c r="D57" s="231">
        <v>0</v>
      </c>
      <c r="E57" s="60"/>
      <c r="F57" s="147">
        <f t="shared" si="43"/>
        <v>0</v>
      </c>
      <c r="G57" s="231"/>
      <c r="H57" s="263"/>
      <c r="I57" s="114">
        <f t="shared" si="44"/>
        <v>0</v>
      </c>
      <c r="J57" s="263"/>
      <c r="K57" s="60"/>
      <c r="L57" s="136">
        <f t="shared" si="45"/>
        <v>0</v>
      </c>
      <c r="M57" s="325"/>
      <c r="N57" s="60"/>
      <c r="O57" s="114">
        <f>M57+N57</f>
        <v>0</v>
      </c>
      <c r="P57" s="111"/>
    </row>
    <row r="58" spans="1:16" hidden="1" x14ac:dyDescent="0.25">
      <c r="A58" s="112">
        <v>1140</v>
      </c>
      <c r="B58" s="57" t="s">
        <v>295</v>
      </c>
      <c r="C58" s="58">
        <f t="shared" si="4"/>
        <v>0</v>
      </c>
      <c r="D58" s="232">
        <f>SUM(D59:D65)</f>
        <v>0</v>
      </c>
      <c r="E58" s="113">
        <f t="shared" ref="E58:F58" si="46">SUM(E59:E65)</f>
        <v>0</v>
      </c>
      <c r="F58" s="147">
        <f t="shared" si="46"/>
        <v>0</v>
      </c>
      <c r="G58" s="232">
        <f>SUM(G59:G65)</f>
        <v>0</v>
      </c>
      <c r="H58" s="121">
        <f t="shared" ref="H58:I58" si="47">SUM(H59:H65)</f>
        <v>0</v>
      </c>
      <c r="I58" s="114">
        <f t="shared" si="47"/>
        <v>0</v>
      </c>
      <c r="J58" s="121">
        <f>SUM(J59:J65)</f>
        <v>0</v>
      </c>
      <c r="K58" s="113">
        <f t="shared" ref="K58:L58" si="48">SUM(K59:K65)</f>
        <v>0</v>
      </c>
      <c r="L58" s="136">
        <f t="shared" si="48"/>
        <v>0</v>
      </c>
      <c r="M58" s="58">
        <f>SUM(M59:M65)</f>
        <v>0</v>
      </c>
      <c r="N58" s="113">
        <f t="shared" ref="N58:O58" si="49">SUM(N59:N65)</f>
        <v>0</v>
      </c>
      <c r="O58" s="114">
        <f t="shared" si="49"/>
        <v>0</v>
      </c>
      <c r="P58" s="111"/>
    </row>
    <row r="59" spans="1:16" hidden="1" x14ac:dyDescent="0.25">
      <c r="A59" s="38">
        <v>1141</v>
      </c>
      <c r="B59" s="57" t="s">
        <v>52</v>
      </c>
      <c r="C59" s="58">
        <f t="shared" si="4"/>
        <v>0</v>
      </c>
      <c r="D59" s="231">
        <v>0</v>
      </c>
      <c r="E59" s="60"/>
      <c r="F59" s="147">
        <f t="shared" ref="F59:F66" si="50">D59+E59</f>
        <v>0</v>
      </c>
      <c r="G59" s="231"/>
      <c r="H59" s="263"/>
      <c r="I59" s="114">
        <f t="shared" ref="I59:I66" si="51">G59+H59</f>
        <v>0</v>
      </c>
      <c r="J59" s="263"/>
      <c r="K59" s="60"/>
      <c r="L59" s="136">
        <f t="shared" ref="L59:L66" si="52">J59+K59</f>
        <v>0</v>
      </c>
      <c r="M59" s="325"/>
      <c r="N59" s="60"/>
      <c r="O59" s="114">
        <f t="shared" ref="O59:O66" si="53">M59+N59</f>
        <v>0</v>
      </c>
      <c r="P59" s="111"/>
    </row>
    <row r="60" spans="1:16" ht="24.75" hidden="1" customHeight="1" x14ac:dyDescent="0.25">
      <c r="A60" s="38">
        <v>1142</v>
      </c>
      <c r="B60" s="57" t="s">
        <v>53</v>
      </c>
      <c r="C60" s="58">
        <f t="shared" si="4"/>
        <v>0</v>
      </c>
      <c r="D60" s="231">
        <v>0</v>
      </c>
      <c r="E60" s="60"/>
      <c r="F60" s="147">
        <f t="shared" si="50"/>
        <v>0</v>
      </c>
      <c r="G60" s="231"/>
      <c r="H60" s="263"/>
      <c r="I60" s="114">
        <f t="shared" si="51"/>
        <v>0</v>
      </c>
      <c r="J60" s="263"/>
      <c r="K60" s="60"/>
      <c r="L60" s="136">
        <f>J60+K60</f>
        <v>0</v>
      </c>
      <c r="M60" s="325"/>
      <c r="N60" s="60"/>
      <c r="O60" s="114">
        <f t="shared" si="53"/>
        <v>0</v>
      </c>
      <c r="P60" s="111"/>
    </row>
    <row r="61" spans="1:16" ht="24" hidden="1" x14ac:dyDescent="0.25">
      <c r="A61" s="38">
        <v>1145</v>
      </c>
      <c r="B61" s="57" t="s">
        <v>54</v>
      </c>
      <c r="C61" s="58">
        <f t="shared" si="4"/>
        <v>0</v>
      </c>
      <c r="D61" s="231">
        <v>0</v>
      </c>
      <c r="E61" s="60"/>
      <c r="F61" s="147">
        <f t="shared" si="50"/>
        <v>0</v>
      </c>
      <c r="G61" s="231"/>
      <c r="H61" s="263"/>
      <c r="I61" s="114">
        <f t="shared" si="51"/>
        <v>0</v>
      </c>
      <c r="J61" s="263"/>
      <c r="K61" s="60"/>
      <c r="L61" s="136">
        <f t="shared" si="52"/>
        <v>0</v>
      </c>
      <c r="M61" s="325"/>
      <c r="N61" s="60"/>
      <c r="O61" s="114">
        <f>M61+N61</f>
        <v>0</v>
      </c>
      <c r="P61" s="111"/>
    </row>
    <row r="62" spans="1:16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>
        <v>0</v>
      </c>
      <c r="E62" s="60"/>
      <c r="F62" s="147">
        <f t="shared" si="50"/>
        <v>0</v>
      </c>
      <c r="G62" s="231"/>
      <c r="H62" s="263"/>
      <c r="I62" s="114">
        <f t="shared" si="51"/>
        <v>0</v>
      </c>
      <c r="J62" s="263"/>
      <c r="K62" s="60"/>
      <c r="L62" s="136">
        <f t="shared" si="52"/>
        <v>0</v>
      </c>
      <c r="M62" s="325"/>
      <c r="N62" s="60"/>
      <c r="O62" s="114">
        <f t="shared" si="53"/>
        <v>0</v>
      </c>
      <c r="P62" s="111"/>
    </row>
    <row r="63" spans="1:16" hidden="1" x14ac:dyDescent="0.25">
      <c r="A63" s="38">
        <v>1147</v>
      </c>
      <c r="B63" s="57" t="s">
        <v>56</v>
      </c>
      <c r="C63" s="58">
        <f t="shared" si="4"/>
        <v>0</v>
      </c>
      <c r="D63" s="231">
        <v>0</v>
      </c>
      <c r="E63" s="60"/>
      <c r="F63" s="147">
        <f t="shared" si="50"/>
        <v>0</v>
      </c>
      <c r="G63" s="231"/>
      <c r="H63" s="263"/>
      <c r="I63" s="114">
        <f t="shared" si="51"/>
        <v>0</v>
      </c>
      <c r="J63" s="263"/>
      <c r="K63" s="60"/>
      <c r="L63" s="136">
        <f t="shared" si="52"/>
        <v>0</v>
      </c>
      <c r="M63" s="325"/>
      <c r="N63" s="60"/>
      <c r="O63" s="114">
        <f t="shared" si="53"/>
        <v>0</v>
      </c>
      <c r="P63" s="111"/>
    </row>
    <row r="64" spans="1:16" hidden="1" x14ac:dyDescent="0.25">
      <c r="A64" s="38">
        <v>1148</v>
      </c>
      <c r="B64" s="57" t="s">
        <v>57</v>
      </c>
      <c r="C64" s="58">
        <f t="shared" si="4"/>
        <v>0</v>
      </c>
      <c r="D64" s="231">
        <v>0</v>
      </c>
      <c r="E64" s="60"/>
      <c r="F64" s="147">
        <f t="shared" si="50"/>
        <v>0</v>
      </c>
      <c r="G64" s="231"/>
      <c r="H64" s="263"/>
      <c r="I64" s="114">
        <f t="shared" si="51"/>
        <v>0</v>
      </c>
      <c r="J64" s="263"/>
      <c r="K64" s="60"/>
      <c r="L64" s="136">
        <f t="shared" si="52"/>
        <v>0</v>
      </c>
      <c r="M64" s="325"/>
      <c r="N64" s="60"/>
      <c r="O64" s="114">
        <f t="shared" si="53"/>
        <v>0</v>
      </c>
      <c r="P64" s="111"/>
    </row>
    <row r="65" spans="1:16" ht="24" hidden="1" customHeight="1" x14ac:dyDescent="0.25">
      <c r="A65" s="38">
        <v>1149</v>
      </c>
      <c r="B65" s="57" t="s">
        <v>58</v>
      </c>
      <c r="C65" s="58">
        <f>F65+I65+L65+O65</f>
        <v>0</v>
      </c>
      <c r="D65" s="231">
        <v>0</v>
      </c>
      <c r="E65" s="60"/>
      <c r="F65" s="147">
        <f t="shared" si="50"/>
        <v>0</v>
      </c>
      <c r="G65" s="231"/>
      <c r="H65" s="263"/>
      <c r="I65" s="114">
        <f t="shared" si="51"/>
        <v>0</v>
      </c>
      <c r="J65" s="263"/>
      <c r="K65" s="60"/>
      <c r="L65" s="136">
        <f t="shared" si="52"/>
        <v>0</v>
      </c>
      <c r="M65" s="325"/>
      <c r="N65" s="60"/>
      <c r="O65" s="114">
        <f t="shared" si="53"/>
        <v>0</v>
      </c>
      <c r="P65" s="111"/>
    </row>
    <row r="66" spans="1:16" ht="36" x14ac:dyDescent="0.25">
      <c r="A66" s="107">
        <v>1150</v>
      </c>
      <c r="B66" s="78" t="s">
        <v>59</v>
      </c>
      <c r="C66" s="84">
        <f>F66+I66+L66+O66</f>
        <v>9375</v>
      </c>
      <c r="D66" s="233">
        <f>9180-105+300</f>
        <v>9375</v>
      </c>
      <c r="E66" s="530"/>
      <c r="F66" s="525">
        <f t="shared" si="50"/>
        <v>9375</v>
      </c>
      <c r="G66" s="233"/>
      <c r="H66" s="559"/>
      <c r="I66" s="525">
        <f t="shared" si="51"/>
        <v>0</v>
      </c>
      <c r="J66" s="264"/>
      <c r="K66" s="530"/>
      <c r="L66" s="525">
        <f t="shared" si="52"/>
        <v>0</v>
      </c>
      <c r="M66" s="326"/>
      <c r="N66" s="115"/>
      <c r="O66" s="109">
        <f t="shared" si="53"/>
        <v>0</v>
      </c>
      <c r="P66" s="116"/>
    </row>
    <row r="67" spans="1:16" ht="24" x14ac:dyDescent="0.25">
      <c r="A67" s="45">
        <v>1200</v>
      </c>
      <c r="B67" s="105" t="s">
        <v>296</v>
      </c>
      <c r="C67" s="46">
        <f t="shared" si="4"/>
        <v>1978</v>
      </c>
      <c r="D67" s="229">
        <f>SUM(D68:D69)</f>
        <v>1978</v>
      </c>
      <c r="E67" s="523">
        <f t="shared" ref="E67:F67" si="54">SUM(E68:E69)</f>
        <v>0</v>
      </c>
      <c r="F67" s="490">
        <f t="shared" si="54"/>
        <v>1978</v>
      </c>
      <c r="G67" s="229">
        <f>SUM(G68:G69)</f>
        <v>0</v>
      </c>
      <c r="H67" s="126">
        <f t="shared" ref="H67:I67" si="55">SUM(H68:H69)</f>
        <v>0</v>
      </c>
      <c r="I67" s="490">
        <f t="shared" si="55"/>
        <v>0</v>
      </c>
      <c r="J67" s="106">
        <f>SUM(J68:J69)</f>
        <v>0</v>
      </c>
      <c r="K67" s="523">
        <f t="shared" ref="K67:L67" si="56">SUM(K68:K69)</f>
        <v>0</v>
      </c>
      <c r="L67" s="490">
        <f t="shared" si="56"/>
        <v>0</v>
      </c>
      <c r="M67" s="46">
        <f>SUM(M68:M69)</f>
        <v>0</v>
      </c>
      <c r="N67" s="50">
        <f t="shared" ref="N67:O67" si="57">SUM(N68:N69)</f>
        <v>0</v>
      </c>
      <c r="O67" s="117">
        <f t="shared" si="57"/>
        <v>0</v>
      </c>
      <c r="P67" s="123"/>
    </row>
    <row r="68" spans="1:16" ht="24" x14ac:dyDescent="0.25">
      <c r="A68" s="548">
        <v>1210</v>
      </c>
      <c r="B68" s="52" t="s">
        <v>60</v>
      </c>
      <c r="C68" s="53">
        <f t="shared" si="4"/>
        <v>1978</v>
      </c>
      <c r="D68" s="230">
        <f>1860+118</f>
        <v>1978</v>
      </c>
      <c r="E68" s="526"/>
      <c r="F68" s="527">
        <f>D68+E68</f>
        <v>1978</v>
      </c>
      <c r="G68" s="230"/>
      <c r="H68" s="560"/>
      <c r="I68" s="527">
        <f>G68+H68</f>
        <v>0</v>
      </c>
      <c r="J68" s="262"/>
      <c r="K68" s="526"/>
      <c r="L68" s="527">
        <f>J68+K68</f>
        <v>0</v>
      </c>
      <c r="M68" s="324"/>
      <c r="N68" s="55"/>
      <c r="O68" s="120">
        <f>M68+N68</f>
        <v>0</v>
      </c>
      <c r="P68" s="110"/>
    </row>
    <row r="69" spans="1:16" ht="24" hidden="1" x14ac:dyDescent="0.25">
      <c r="A69" s="112">
        <v>1220</v>
      </c>
      <c r="B69" s="57" t="s">
        <v>61</v>
      </c>
      <c r="C69" s="58">
        <f t="shared" si="4"/>
        <v>0</v>
      </c>
      <c r="D69" s="232">
        <f>SUM(D70:D74)</f>
        <v>0</v>
      </c>
      <c r="E69" s="113">
        <f t="shared" ref="E69:F69" si="58">SUM(E70:E74)</f>
        <v>0</v>
      </c>
      <c r="F69" s="147">
        <f t="shared" si="58"/>
        <v>0</v>
      </c>
      <c r="G69" s="232">
        <f>SUM(G70:G74)</f>
        <v>0</v>
      </c>
      <c r="H69" s="121">
        <f t="shared" ref="H69:I69" si="59">SUM(H70:H74)</f>
        <v>0</v>
      </c>
      <c r="I69" s="114">
        <f t="shared" si="59"/>
        <v>0</v>
      </c>
      <c r="J69" s="121">
        <f>SUM(J70:J74)</f>
        <v>0</v>
      </c>
      <c r="K69" s="113">
        <f t="shared" ref="K69:L69" si="60">SUM(K70:K74)</f>
        <v>0</v>
      </c>
      <c r="L69" s="136">
        <f t="shared" si="60"/>
        <v>0</v>
      </c>
      <c r="M69" s="58">
        <f>SUM(M70:M74)</f>
        <v>0</v>
      </c>
      <c r="N69" s="113">
        <f t="shared" ref="N69:O69" si="61">SUM(N70:N74)</f>
        <v>0</v>
      </c>
      <c r="O69" s="114">
        <f t="shared" si="61"/>
        <v>0</v>
      </c>
      <c r="P69" s="111"/>
    </row>
    <row r="70" spans="1:16" ht="48" hidden="1" x14ac:dyDescent="0.25">
      <c r="A70" s="38">
        <v>1221</v>
      </c>
      <c r="B70" s="57" t="s">
        <v>297</v>
      </c>
      <c r="C70" s="58">
        <f t="shared" si="4"/>
        <v>0</v>
      </c>
      <c r="D70" s="231">
        <v>0</v>
      </c>
      <c r="E70" s="60"/>
      <c r="F70" s="147">
        <f t="shared" ref="F70:F74" si="62">D70+E70</f>
        <v>0</v>
      </c>
      <c r="G70" s="231"/>
      <c r="H70" s="263"/>
      <c r="I70" s="114">
        <f t="shared" ref="I70:I74" si="63">G70+H70</f>
        <v>0</v>
      </c>
      <c r="J70" s="263"/>
      <c r="K70" s="60"/>
      <c r="L70" s="136">
        <f t="shared" ref="L70:L74" si="64">J70+K70</f>
        <v>0</v>
      </c>
      <c r="M70" s="325"/>
      <c r="N70" s="60"/>
      <c r="O70" s="114">
        <f t="shared" ref="O70:O74" si="65">M70+N70</f>
        <v>0</v>
      </c>
      <c r="P70" s="111"/>
    </row>
    <row r="71" spans="1:16" hidden="1" x14ac:dyDescent="0.25">
      <c r="A71" s="38">
        <v>1223</v>
      </c>
      <c r="B71" s="57" t="s">
        <v>62</v>
      </c>
      <c r="C71" s="58">
        <f t="shared" si="4"/>
        <v>0</v>
      </c>
      <c r="D71" s="231">
        <v>0</v>
      </c>
      <c r="E71" s="60"/>
      <c r="F71" s="147">
        <f t="shared" si="62"/>
        <v>0</v>
      </c>
      <c r="G71" s="231"/>
      <c r="H71" s="263"/>
      <c r="I71" s="114">
        <f t="shared" si="63"/>
        <v>0</v>
      </c>
      <c r="J71" s="263"/>
      <c r="K71" s="60"/>
      <c r="L71" s="136">
        <f t="shared" si="64"/>
        <v>0</v>
      </c>
      <c r="M71" s="325"/>
      <c r="N71" s="60"/>
      <c r="O71" s="114">
        <f t="shared" si="65"/>
        <v>0</v>
      </c>
      <c r="P71" s="111"/>
    </row>
    <row r="72" spans="1:16" hidden="1" x14ac:dyDescent="0.25">
      <c r="A72" s="38">
        <v>1225</v>
      </c>
      <c r="B72" s="57" t="s">
        <v>63</v>
      </c>
      <c r="C72" s="58">
        <f t="shared" si="4"/>
        <v>0</v>
      </c>
      <c r="D72" s="231">
        <v>0</v>
      </c>
      <c r="E72" s="60"/>
      <c r="F72" s="147">
        <f t="shared" si="62"/>
        <v>0</v>
      </c>
      <c r="G72" s="231"/>
      <c r="H72" s="263"/>
      <c r="I72" s="114">
        <f t="shared" si="63"/>
        <v>0</v>
      </c>
      <c r="J72" s="263"/>
      <c r="K72" s="60"/>
      <c r="L72" s="136">
        <f t="shared" si="64"/>
        <v>0</v>
      </c>
      <c r="M72" s="325"/>
      <c r="N72" s="60"/>
      <c r="O72" s="114">
        <f t="shared" si="65"/>
        <v>0</v>
      </c>
      <c r="P72" s="111"/>
    </row>
    <row r="73" spans="1:16" ht="36" hidden="1" x14ac:dyDescent="0.25">
      <c r="A73" s="38">
        <v>1227</v>
      </c>
      <c r="B73" s="57" t="s">
        <v>64</v>
      </c>
      <c r="C73" s="58">
        <f t="shared" si="4"/>
        <v>0</v>
      </c>
      <c r="D73" s="231">
        <v>0</v>
      </c>
      <c r="E73" s="60"/>
      <c r="F73" s="147">
        <f t="shared" si="62"/>
        <v>0</v>
      </c>
      <c r="G73" s="231"/>
      <c r="H73" s="263"/>
      <c r="I73" s="114">
        <f t="shared" si="63"/>
        <v>0</v>
      </c>
      <c r="J73" s="263"/>
      <c r="K73" s="60"/>
      <c r="L73" s="136">
        <f t="shared" si="64"/>
        <v>0</v>
      </c>
      <c r="M73" s="325"/>
      <c r="N73" s="60"/>
      <c r="O73" s="114">
        <f t="shared" si="65"/>
        <v>0</v>
      </c>
      <c r="P73" s="111"/>
    </row>
    <row r="74" spans="1:16" ht="48" hidden="1" x14ac:dyDescent="0.25">
      <c r="A74" s="38">
        <v>1228</v>
      </c>
      <c r="B74" s="57" t="s">
        <v>298</v>
      </c>
      <c r="C74" s="58">
        <f t="shared" si="4"/>
        <v>0</v>
      </c>
      <c r="D74" s="231">
        <v>0</v>
      </c>
      <c r="E74" s="60"/>
      <c r="F74" s="147">
        <f t="shared" si="62"/>
        <v>0</v>
      </c>
      <c r="G74" s="231"/>
      <c r="H74" s="263"/>
      <c r="I74" s="114">
        <f t="shared" si="63"/>
        <v>0</v>
      </c>
      <c r="J74" s="263"/>
      <c r="K74" s="60"/>
      <c r="L74" s="136">
        <f t="shared" si="64"/>
        <v>0</v>
      </c>
      <c r="M74" s="325"/>
      <c r="N74" s="60"/>
      <c r="O74" s="114">
        <f t="shared" si="65"/>
        <v>0</v>
      </c>
      <c r="P74" s="111"/>
    </row>
    <row r="75" spans="1:16" x14ac:dyDescent="0.25">
      <c r="A75" s="101">
        <v>2000</v>
      </c>
      <c r="B75" s="101" t="s">
        <v>65</v>
      </c>
      <c r="C75" s="102">
        <f t="shared" si="4"/>
        <v>33717</v>
      </c>
      <c r="D75" s="228">
        <f>SUM(D76,D83,D130,D164,D165,D172)</f>
        <v>34803</v>
      </c>
      <c r="E75" s="521">
        <f t="shared" ref="E75:F75" si="66">SUM(E76,E83,E130,E164,E165,E172)</f>
        <v>-1086</v>
      </c>
      <c r="F75" s="522">
        <f t="shared" si="66"/>
        <v>33717</v>
      </c>
      <c r="G75" s="228">
        <f>SUM(G76,G83,G130,G164,G165,G172)</f>
        <v>0</v>
      </c>
      <c r="H75" s="138">
        <f t="shared" ref="H75:I75" si="67">SUM(H76,H83,H130,H164,H165,H172)</f>
        <v>0</v>
      </c>
      <c r="I75" s="522">
        <f t="shared" si="67"/>
        <v>0</v>
      </c>
      <c r="J75" s="261">
        <f>SUM(J76,J83,J130,J164,J165,J172)</f>
        <v>0</v>
      </c>
      <c r="K75" s="521">
        <f t="shared" ref="K75:L75" si="68">SUM(K76,K83,K130,K164,K165,K172)</f>
        <v>0</v>
      </c>
      <c r="L75" s="522">
        <f t="shared" si="68"/>
        <v>0</v>
      </c>
      <c r="M75" s="102">
        <f>SUM(M76,M83,M130,M164,M165,M172)</f>
        <v>0</v>
      </c>
      <c r="N75" s="103">
        <f t="shared" ref="N75:O75" si="69">SUM(N76,N83,N130,N164,N165,N172)</f>
        <v>0</v>
      </c>
      <c r="O75" s="104">
        <f t="shared" si="69"/>
        <v>0</v>
      </c>
      <c r="P75" s="347"/>
    </row>
    <row r="76" spans="1:16" ht="24" hidden="1" x14ac:dyDescent="0.25">
      <c r="A76" s="45">
        <v>2100</v>
      </c>
      <c r="B76" s="105" t="s">
        <v>66</v>
      </c>
      <c r="C76" s="46">
        <f t="shared" si="4"/>
        <v>0</v>
      </c>
      <c r="D76" s="229">
        <f>SUM(D77,D80)</f>
        <v>0</v>
      </c>
      <c r="E76" s="50">
        <f t="shared" ref="E76:F76" si="70">SUM(E77,E80)</f>
        <v>0</v>
      </c>
      <c r="F76" s="285">
        <f t="shared" si="70"/>
        <v>0</v>
      </c>
      <c r="G76" s="229">
        <f>SUM(G77,G80)</f>
        <v>0</v>
      </c>
      <c r="H76" s="106">
        <f t="shared" ref="H76:I76" si="71">SUM(H77,H80)</f>
        <v>0</v>
      </c>
      <c r="I76" s="117">
        <f t="shared" si="71"/>
        <v>0</v>
      </c>
      <c r="J76" s="106">
        <f>SUM(J77,J80)</f>
        <v>0</v>
      </c>
      <c r="K76" s="50">
        <f t="shared" ref="K76:L76" si="72">SUM(K77,K80)</f>
        <v>0</v>
      </c>
      <c r="L76" s="126">
        <f t="shared" si="72"/>
        <v>0</v>
      </c>
      <c r="M76" s="46">
        <f>SUM(M77,M80)</f>
        <v>0</v>
      </c>
      <c r="N76" s="50">
        <f t="shared" ref="N76:O76" si="73">SUM(N77,N80)</f>
        <v>0</v>
      </c>
      <c r="O76" s="117">
        <f t="shared" si="73"/>
        <v>0</v>
      </c>
      <c r="P76" s="123"/>
    </row>
    <row r="77" spans="1:16" ht="24" hidden="1" x14ac:dyDescent="0.25">
      <c r="A77" s="548">
        <v>2110</v>
      </c>
      <c r="B77" s="52" t="s">
        <v>67</v>
      </c>
      <c r="C77" s="53">
        <f t="shared" si="4"/>
        <v>0</v>
      </c>
      <c r="D77" s="234">
        <f>SUM(D78:D79)</f>
        <v>0</v>
      </c>
      <c r="E77" s="119">
        <f t="shared" ref="E77:F77" si="74">SUM(E78:E79)</f>
        <v>0</v>
      </c>
      <c r="F77" s="287">
        <f t="shared" si="74"/>
        <v>0</v>
      </c>
      <c r="G77" s="234">
        <f>SUM(G78:G79)</f>
        <v>0</v>
      </c>
      <c r="H77" s="265">
        <f t="shared" ref="H77:I77" si="75">SUM(H78:H79)</f>
        <v>0</v>
      </c>
      <c r="I77" s="120">
        <f t="shared" si="75"/>
        <v>0</v>
      </c>
      <c r="J77" s="265">
        <f>SUM(J78:J79)</f>
        <v>0</v>
      </c>
      <c r="K77" s="119">
        <f t="shared" ref="K77:L77" si="76">SUM(K78:K79)</f>
        <v>0</v>
      </c>
      <c r="L77" s="140">
        <f t="shared" si="76"/>
        <v>0</v>
      </c>
      <c r="M77" s="53">
        <f>SUM(M78:M79)</f>
        <v>0</v>
      </c>
      <c r="N77" s="119">
        <f t="shared" ref="N77:O77" si="77">SUM(N78:N79)</f>
        <v>0</v>
      </c>
      <c r="O77" s="120">
        <f t="shared" si="77"/>
        <v>0</v>
      </c>
      <c r="P77" s="110"/>
    </row>
    <row r="78" spans="1:16" hidden="1" x14ac:dyDescent="0.25">
      <c r="A78" s="38">
        <v>2111</v>
      </c>
      <c r="B78" s="57" t="s">
        <v>68</v>
      </c>
      <c r="C78" s="58">
        <f t="shared" si="4"/>
        <v>0</v>
      </c>
      <c r="D78" s="231">
        <v>0</v>
      </c>
      <c r="E78" s="60"/>
      <c r="F78" s="147">
        <f t="shared" ref="F78:F79" si="78">D78+E78</f>
        <v>0</v>
      </c>
      <c r="G78" s="231"/>
      <c r="H78" s="263"/>
      <c r="I78" s="114">
        <f t="shared" ref="I78:I79" si="79">G78+H78</f>
        <v>0</v>
      </c>
      <c r="J78" s="263"/>
      <c r="K78" s="60"/>
      <c r="L78" s="136">
        <f t="shared" ref="L78:L79" si="80">J78+K78</f>
        <v>0</v>
      </c>
      <c r="M78" s="325"/>
      <c r="N78" s="60"/>
      <c r="O78" s="114">
        <f t="shared" ref="O78:O79" si="81">M78+N78</f>
        <v>0</v>
      </c>
      <c r="P78" s="111"/>
    </row>
    <row r="79" spans="1:16" ht="24" hidden="1" x14ac:dyDescent="0.25">
      <c r="A79" s="38">
        <v>2112</v>
      </c>
      <c r="B79" s="57" t="s">
        <v>69</v>
      </c>
      <c r="C79" s="58">
        <f t="shared" si="4"/>
        <v>0</v>
      </c>
      <c r="D79" s="231">
        <v>0</v>
      </c>
      <c r="E79" s="60"/>
      <c r="F79" s="147">
        <f t="shared" si="78"/>
        <v>0</v>
      </c>
      <c r="G79" s="231"/>
      <c r="H79" s="263"/>
      <c r="I79" s="114">
        <f t="shared" si="79"/>
        <v>0</v>
      </c>
      <c r="J79" s="263"/>
      <c r="K79" s="60"/>
      <c r="L79" s="136">
        <f t="shared" si="80"/>
        <v>0</v>
      </c>
      <c r="M79" s="325"/>
      <c r="N79" s="60"/>
      <c r="O79" s="114">
        <f t="shared" si="81"/>
        <v>0</v>
      </c>
      <c r="P79" s="111"/>
    </row>
    <row r="80" spans="1:16" ht="24" hidden="1" x14ac:dyDescent="0.25">
      <c r="A80" s="112">
        <v>2120</v>
      </c>
      <c r="B80" s="57" t="s">
        <v>70</v>
      </c>
      <c r="C80" s="58">
        <f t="shared" si="4"/>
        <v>0</v>
      </c>
      <c r="D80" s="232">
        <f>SUM(D81:D82)</f>
        <v>0</v>
      </c>
      <c r="E80" s="113">
        <f t="shared" ref="E80:F80" si="82">SUM(E81:E82)</f>
        <v>0</v>
      </c>
      <c r="F80" s="147">
        <f t="shared" si="82"/>
        <v>0</v>
      </c>
      <c r="G80" s="232">
        <f>SUM(G81:G82)</f>
        <v>0</v>
      </c>
      <c r="H80" s="121">
        <f t="shared" ref="H80:I80" si="83">SUM(H81:H82)</f>
        <v>0</v>
      </c>
      <c r="I80" s="114">
        <f t="shared" si="83"/>
        <v>0</v>
      </c>
      <c r="J80" s="121">
        <f>SUM(J81:J82)</f>
        <v>0</v>
      </c>
      <c r="K80" s="113">
        <f t="shared" ref="K80:L80" si="84">SUM(K81:K82)</f>
        <v>0</v>
      </c>
      <c r="L80" s="136">
        <f t="shared" si="84"/>
        <v>0</v>
      </c>
      <c r="M80" s="58">
        <f>SUM(M81:M82)</f>
        <v>0</v>
      </c>
      <c r="N80" s="113">
        <f t="shared" ref="N80:O80" si="85">SUM(N81:N82)</f>
        <v>0</v>
      </c>
      <c r="O80" s="114">
        <f t="shared" si="85"/>
        <v>0</v>
      </c>
      <c r="P80" s="111"/>
    </row>
    <row r="81" spans="1:16" hidden="1" x14ac:dyDescent="0.25">
      <c r="A81" s="38">
        <v>2121</v>
      </c>
      <c r="B81" s="57" t="s">
        <v>68</v>
      </c>
      <c r="C81" s="58">
        <f t="shared" si="4"/>
        <v>0</v>
      </c>
      <c r="D81" s="231">
        <v>0</v>
      </c>
      <c r="E81" s="60"/>
      <c r="F81" s="147">
        <f t="shared" ref="F81:F82" si="86">D81+E81</f>
        <v>0</v>
      </c>
      <c r="G81" s="231"/>
      <c r="H81" s="263"/>
      <c r="I81" s="114">
        <f t="shared" ref="I81:I82" si="87">G81+H81</f>
        <v>0</v>
      </c>
      <c r="J81" s="263"/>
      <c r="K81" s="60"/>
      <c r="L81" s="136">
        <f t="shared" ref="L81:L82" si="88">J81+K81</f>
        <v>0</v>
      </c>
      <c r="M81" s="325"/>
      <c r="N81" s="60"/>
      <c r="O81" s="114">
        <f t="shared" ref="O81:O82" si="89">M81+N81</f>
        <v>0</v>
      </c>
      <c r="P81" s="111"/>
    </row>
    <row r="82" spans="1:16" ht="24" hidden="1" x14ac:dyDescent="0.25">
      <c r="A82" s="38">
        <v>2122</v>
      </c>
      <c r="B82" s="57" t="s">
        <v>69</v>
      </c>
      <c r="C82" s="58">
        <f t="shared" si="4"/>
        <v>0</v>
      </c>
      <c r="D82" s="231">
        <v>0</v>
      </c>
      <c r="E82" s="60"/>
      <c r="F82" s="147">
        <f t="shared" si="86"/>
        <v>0</v>
      </c>
      <c r="G82" s="231"/>
      <c r="H82" s="263"/>
      <c r="I82" s="114">
        <f t="shared" si="87"/>
        <v>0</v>
      </c>
      <c r="J82" s="263"/>
      <c r="K82" s="60"/>
      <c r="L82" s="136">
        <f t="shared" si="88"/>
        <v>0</v>
      </c>
      <c r="M82" s="325"/>
      <c r="N82" s="60"/>
      <c r="O82" s="114">
        <f t="shared" si="89"/>
        <v>0</v>
      </c>
      <c r="P82" s="111"/>
    </row>
    <row r="83" spans="1:16" x14ac:dyDescent="0.25">
      <c r="A83" s="45">
        <v>2200</v>
      </c>
      <c r="B83" s="105" t="s">
        <v>71</v>
      </c>
      <c r="C83" s="46">
        <f t="shared" si="4"/>
        <v>23234</v>
      </c>
      <c r="D83" s="229">
        <f>SUM(D84,D89,D95,D103,D112,D116,D122,D128)</f>
        <v>23981</v>
      </c>
      <c r="E83" s="523">
        <f t="shared" ref="E83:F83" si="90">SUM(E84,E89,E95,E103,E112,E116,E122,E128)</f>
        <v>-747</v>
      </c>
      <c r="F83" s="490">
        <f t="shared" si="90"/>
        <v>23234</v>
      </c>
      <c r="G83" s="229">
        <f>SUM(G84,G89,G95,G103,G112,G116,G122,G128)</f>
        <v>0</v>
      </c>
      <c r="H83" s="126">
        <f t="shared" ref="H83:I83" si="91">SUM(H84,H89,H95,H103,H112,H116,H122,H128)</f>
        <v>0</v>
      </c>
      <c r="I83" s="490">
        <f t="shared" si="91"/>
        <v>0</v>
      </c>
      <c r="J83" s="106">
        <f>SUM(J84,J89,J95,J103,J112,J116,J122,J128)</f>
        <v>0</v>
      </c>
      <c r="K83" s="523">
        <f t="shared" ref="K83:L83" si="92">SUM(K84,K89,K95,K103,K112,K116,K122,K128)</f>
        <v>0</v>
      </c>
      <c r="L83" s="490">
        <f t="shared" si="92"/>
        <v>0</v>
      </c>
      <c r="M83" s="166">
        <f>SUM(M84,M89,M95,M103,M112,M116,M122,M128)</f>
        <v>0</v>
      </c>
      <c r="N83" s="167">
        <f t="shared" ref="N83:O83" si="93">SUM(N84,N89,N95,N103,N112,N116,N122,N128)</f>
        <v>0</v>
      </c>
      <c r="O83" s="168">
        <f t="shared" si="93"/>
        <v>0</v>
      </c>
      <c r="P83" s="349"/>
    </row>
    <row r="84" spans="1:16" ht="24" hidden="1" x14ac:dyDescent="0.25">
      <c r="A84" s="107">
        <v>2210</v>
      </c>
      <c r="B84" s="78" t="s">
        <v>72</v>
      </c>
      <c r="C84" s="84">
        <f t="shared" si="4"/>
        <v>0</v>
      </c>
      <c r="D84" s="132">
        <f>SUM(D85:D88)</f>
        <v>0</v>
      </c>
      <c r="E84" s="108">
        <f t="shared" ref="E84:F84" si="94">SUM(E85:E88)</f>
        <v>0</v>
      </c>
      <c r="F84" s="286">
        <f t="shared" si="94"/>
        <v>0</v>
      </c>
      <c r="G84" s="132">
        <f>SUM(G85:G88)</f>
        <v>0</v>
      </c>
      <c r="H84" s="207">
        <f t="shared" ref="H84:I84" si="95">SUM(H85:H88)</f>
        <v>0</v>
      </c>
      <c r="I84" s="109">
        <f t="shared" si="95"/>
        <v>0</v>
      </c>
      <c r="J84" s="207">
        <f>SUM(J85:J88)</f>
        <v>0</v>
      </c>
      <c r="K84" s="108">
        <f t="shared" ref="K84:L84" si="96">SUM(K85:K88)</f>
        <v>0</v>
      </c>
      <c r="L84" s="137">
        <f t="shared" si="96"/>
        <v>0</v>
      </c>
      <c r="M84" s="84">
        <f>SUM(M85:M88)</f>
        <v>0</v>
      </c>
      <c r="N84" s="108">
        <f t="shared" ref="N84:O84" si="97">SUM(N85:N88)</f>
        <v>0</v>
      </c>
      <c r="O84" s="109">
        <f t="shared" si="97"/>
        <v>0</v>
      </c>
      <c r="P84" s="116"/>
    </row>
    <row r="85" spans="1:16" ht="24" hidden="1" x14ac:dyDescent="0.25">
      <c r="A85" s="33">
        <v>2211</v>
      </c>
      <c r="B85" s="52" t="s">
        <v>73</v>
      </c>
      <c r="C85" s="53">
        <f t="shared" ref="C85:C148" si="98">F85+I85+L85+O85</f>
        <v>0</v>
      </c>
      <c r="D85" s="230">
        <v>0</v>
      </c>
      <c r="E85" s="55"/>
      <c r="F85" s="287">
        <f t="shared" ref="F85:F88" si="99">D85+E85</f>
        <v>0</v>
      </c>
      <c r="G85" s="230"/>
      <c r="H85" s="262"/>
      <c r="I85" s="120">
        <f t="shared" ref="I85:I88" si="100">G85+H85</f>
        <v>0</v>
      </c>
      <c r="J85" s="262"/>
      <c r="K85" s="55"/>
      <c r="L85" s="140">
        <f t="shared" ref="L85:L88" si="101">J85+K85</f>
        <v>0</v>
      </c>
      <c r="M85" s="324"/>
      <c r="N85" s="55"/>
      <c r="O85" s="120">
        <f t="shared" ref="O85:O88" si="102">M85+N85</f>
        <v>0</v>
      </c>
      <c r="P85" s="110"/>
    </row>
    <row r="86" spans="1:16" ht="36" hidden="1" x14ac:dyDescent="0.25">
      <c r="A86" s="38">
        <v>2212</v>
      </c>
      <c r="B86" s="57" t="s">
        <v>74</v>
      </c>
      <c r="C86" s="58">
        <f t="shared" si="98"/>
        <v>0</v>
      </c>
      <c r="D86" s="231">
        <v>0</v>
      </c>
      <c r="E86" s="60"/>
      <c r="F86" s="147">
        <f t="shared" si="99"/>
        <v>0</v>
      </c>
      <c r="G86" s="231"/>
      <c r="H86" s="263"/>
      <c r="I86" s="114">
        <f t="shared" si="100"/>
        <v>0</v>
      </c>
      <c r="J86" s="263"/>
      <c r="K86" s="60"/>
      <c r="L86" s="136">
        <f t="shared" si="101"/>
        <v>0</v>
      </c>
      <c r="M86" s="325"/>
      <c r="N86" s="60"/>
      <c r="O86" s="114">
        <f t="shared" si="102"/>
        <v>0</v>
      </c>
      <c r="P86" s="111"/>
    </row>
    <row r="87" spans="1:16" ht="24" hidden="1" x14ac:dyDescent="0.25">
      <c r="A87" s="38">
        <v>2214</v>
      </c>
      <c r="B87" s="57" t="s">
        <v>75</v>
      </c>
      <c r="C87" s="58">
        <f t="shared" si="98"/>
        <v>0</v>
      </c>
      <c r="D87" s="231">
        <v>0</v>
      </c>
      <c r="E87" s="60"/>
      <c r="F87" s="147">
        <f t="shared" si="99"/>
        <v>0</v>
      </c>
      <c r="G87" s="231"/>
      <c r="H87" s="263"/>
      <c r="I87" s="114">
        <f t="shared" si="100"/>
        <v>0</v>
      </c>
      <c r="J87" s="263"/>
      <c r="K87" s="60"/>
      <c r="L87" s="136">
        <f t="shared" si="101"/>
        <v>0</v>
      </c>
      <c r="M87" s="325"/>
      <c r="N87" s="60"/>
      <c r="O87" s="114">
        <f t="shared" si="102"/>
        <v>0</v>
      </c>
      <c r="P87" s="111"/>
    </row>
    <row r="88" spans="1:16" hidden="1" x14ac:dyDescent="0.25">
      <c r="A88" s="38">
        <v>2219</v>
      </c>
      <c r="B88" s="57" t="s">
        <v>76</v>
      </c>
      <c r="C88" s="58">
        <f t="shared" si="98"/>
        <v>0</v>
      </c>
      <c r="D88" s="231">
        <v>0</v>
      </c>
      <c r="E88" s="60"/>
      <c r="F88" s="147">
        <f t="shared" si="99"/>
        <v>0</v>
      </c>
      <c r="G88" s="231"/>
      <c r="H88" s="263"/>
      <c r="I88" s="114">
        <f t="shared" si="100"/>
        <v>0</v>
      </c>
      <c r="J88" s="263"/>
      <c r="K88" s="60"/>
      <c r="L88" s="136">
        <f t="shared" si="101"/>
        <v>0</v>
      </c>
      <c r="M88" s="325"/>
      <c r="N88" s="60"/>
      <c r="O88" s="114">
        <f t="shared" si="102"/>
        <v>0</v>
      </c>
      <c r="P88" s="111"/>
    </row>
    <row r="89" spans="1:16" ht="24" hidden="1" x14ac:dyDescent="0.25">
      <c r="A89" s="112">
        <v>2220</v>
      </c>
      <c r="B89" s="57" t="s">
        <v>77</v>
      </c>
      <c r="C89" s="58">
        <f t="shared" si="98"/>
        <v>0</v>
      </c>
      <c r="D89" s="232">
        <f>SUM(D90:D94)</f>
        <v>0</v>
      </c>
      <c r="E89" s="113">
        <f t="shared" ref="E89:F89" si="103">SUM(E90:E94)</f>
        <v>0</v>
      </c>
      <c r="F89" s="147">
        <f t="shared" si="103"/>
        <v>0</v>
      </c>
      <c r="G89" s="232">
        <f>SUM(G90:G94)</f>
        <v>0</v>
      </c>
      <c r="H89" s="121">
        <f t="shared" ref="H89:I89" si="104">SUM(H90:H94)</f>
        <v>0</v>
      </c>
      <c r="I89" s="114">
        <f t="shared" si="104"/>
        <v>0</v>
      </c>
      <c r="J89" s="121">
        <f>SUM(J90:J94)</f>
        <v>0</v>
      </c>
      <c r="K89" s="113">
        <f t="shared" ref="K89:L89" si="105">SUM(K90:K94)</f>
        <v>0</v>
      </c>
      <c r="L89" s="136">
        <f t="shared" si="105"/>
        <v>0</v>
      </c>
      <c r="M89" s="58">
        <f>SUM(M90:M94)</f>
        <v>0</v>
      </c>
      <c r="N89" s="113">
        <f t="shared" ref="N89:O89" si="106">SUM(N90:N94)</f>
        <v>0</v>
      </c>
      <c r="O89" s="114">
        <f t="shared" si="106"/>
        <v>0</v>
      </c>
      <c r="P89" s="111"/>
    </row>
    <row r="90" spans="1:16" ht="24" hidden="1" x14ac:dyDescent="0.25">
      <c r="A90" s="38">
        <v>2221</v>
      </c>
      <c r="B90" s="57" t="s">
        <v>289</v>
      </c>
      <c r="C90" s="58">
        <f t="shared" si="98"/>
        <v>0</v>
      </c>
      <c r="D90" s="231">
        <v>0</v>
      </c>
      <c r="E90" s="60"/>
      <c r="F90" s="147">
        <f t="shared" ref="F90:F94" si="107">D90+E90</f>
        <v>0</v>
      </c>
      <c r="G90" s="231"/>
      <c r="H90" s="263"/>
      <c r="I90" s="114">
        <f t="shared" ref="I90:I94" si="108">G90+H90</f>
        <v>0</v>
      </c>
      <c r="J90" s="263"/>
      <c r="K90" s="60"/>
      <c r="L90" s="136">
        <f t="shared" ref="L90:L94" si="109">J90+K90</f>
        <v>0</v>
      </c>
      <c r="M90" s="325"/>
      <c r="N90" s="60"/>
      <c r="O90" s="114">
        <f t="shared" ref="O90:O94" si="110">M90+N90</f>
        <v>0</v>
      </c>
      <c r="P90" s="111"/>
    </row>
    <row r="91" spans="1:16" hidden="1" x14ac:dyDescent="0.25">
      <c r="A91" s="38">
        <v>2222</v>
      </c>
      <c r="B91" s="57" t="s">
        <v>78</v>
      </c>
      <c r="C91" s="58">
        <f t="shared" si="98"/>
        <v>0</v>
      </c>
      <c r="D91" s="231">
        <v>0</v>
      </c>
      <c r="E91" s="60"/>
      <c r="F91" s="147">
        <f t="shared" si="107"/>
        <v>0</v>
      </c>
      <c r="G91" s="231"/>
      <c r="H91" s="263"/>
      <c r="I91" s="114">
        <f t="shared" si="108"/>
        <v>0</v>
      </c>
      <c r="J91" s="263"/>
      <c r="K91" s="60"/>
      <c r="L91" s="136">
        <f t="shared" si="109"/>
        <v>0</v>
      </c>
      <c r="M91" s="325"/>
      <c r="N91" s="60"/>
      <c r="O91" s="114">
        <f t="shared" si="110"/>
        <v>0</v>
      </c>
      <c r="P91" s="111"/>
    </row>
    <row r="92" spans="1:16" hidden="1" x14ac:dyDescent="0.25">
      <c r="A92" s="38">
        <v>2223</v>
      </c>
      <c r="B92" s="57" t="s">
        <v>79</v>
      </c>
      <c r="C92" s="58">
        <f t="shared" si="98"/>
        <v>0</v>
      </c>
      <c r="D92" s="231">
        <v>0</v>
      </c>
      <c r="E92" s="60"/>
      <c r="F92" s="147">
        <f t="shared" si="107"/>
        <v>0</v>
      </c>
      <c r="G92" s="231"/>
      <c r="H92" s="263"/>
      <c r="I92" s="114">
        <f t="shared" si="108"/>
        <v>0</v>
      </c>
      <c r="J92" s="263"/>
      <c r="K92" s="60"/>
      <c r="L92" s="136">
        <f t="shared" si="109"/>
        <v>0</v>
      </c>
      <c r="M92" s="325"/>
      <c r="N92" s="60"/>
      <c r="O92" s="114">
        <f t="shared" si="110"/>
        <v>0</v>
      </c>
      <c r="P92" s="111"/>
    </row>
    <row r="93" spans="1:16" ht="48" hidden="1" x14ac:dyDescent="0.25">
      <c r="A93" s="38">
        <v>2224</v>
      </c>
      <c r="B93" s="57" t="s">
        <v>299</v>
      </c>
      <c r="C93" s="58">
        <f t="shared" si="98"/>
        <v>0</v>
      </c>
      <c r="D93" s="231">
        <v>0</v>
      </c>
      <c r="E93" s="60"/>
      <c r="F93" s="147">
        <f t="shared" si="107"/>
        <v>0</v>
      </c>
      <c r="G93" s="231"/>
      <c r="H93" s="263"/>
      <c r="I93" s="114">
        <f t="shared" si="108"/>
        <v>0</v>
      </c>
      <c r="J93" s="263"/>
      <c r="K93" s="60"/>
      <c r="L93" s="136">
        <f t="shared" si="109"/>
        <v>0</v>
      </c>
      <c r="M93" s="325"/>
      <c r="N93" s="60"/>
      <c r="O93" s="114">
        <f t="shared" si="110"/>
        <v>0</v>
      </c>
      <c r="P93" s="111"/>
    </row>
    <row r="94" spans="1:16" ht="24" hidden="1" x14ac:dyDescent="0.25">
      <c r="A94" s="38">
        <v>2229</v>
      </c>
      <c r="B94" s="57" t="s">
        <v>80</v>
      </c>
      <c r="C94" s="58">
        <f t="shared" si="98"/>
        <v>0</v>
      </c>
      <c r="D94" s="231">
        <v>0</v>
      </c>
      <c r="E94" s="60"/>
      <c r="F94" s="147">
        <f t="shared" si="107"/>
        <v>0</v>
      </c>
      <c r="G94" s="231"/>
      <c r="H94" s="263"/>
      <c r="I94" s="114">
        <f t="shared" si="108"/>
        <v>0</v>
      </c>
      <c r="J94" s="263"/>
      <c r="K94" s="60"/>
      <c r="L94" s="136">
        <f t="shared" si="109"/>
        <v>0</v>
      </c>
      <c r="M94" s="325"/>
      <c r="N94" s="60"/>
      <c r="O94" s="114">
        <f t="shared" si="110"/>
        <v>0</v>
      </c>
      <c r="P94" s="111"/>
    </row>
    <row r="95" spans="1:16" ht="36" x14ac:dyDescent="0.25">
      <c r="A95" s="112">
        <v>2230</v>
      </c>
      <c r="B95" s="57" t="s">
        <v>81</v>
      </c>
      <c r="C95" s="58">
        <f t="shared" si="98"/>
        <v>9633</v>
      </c>
      <c r="D95" s="232">
        <f>SUM(D96:D102)</f>
        <v>10230</v>
      </c>
      <c r="E95" s="529">
        <f t="shared" ref="E95:F95" si="111">SUM(E96:E102)</f>
        <v>-597</v>
      </c>
      <c r="F95" s="486">
        <f t="shared" si="111"/>
        <v>9633</v>
      </c>
      <c r="G95" s="232">
        <f>SUM(G96:G102)</f>
        <v>0</v>
      </c>
      <c r="H95" s="136">
        <f t="shared" ref="H95:I95" si="112">SUM(H96:H102)</f>
        <v>0</v>
      </c>
      <c r="I95" s="486">
        <f t="shared" si="112"/>
        <v>0</v>
      </c>
      <c r="J95" s="121">
        <f>SUM(J96:J102)</f>
        <v>0</v>
      </c>
      <c r="K95" s="529">
        <f t="shared" ref="K95:L95" si="113">SUM(K96:K102)</f>
        <v>0</v>
      </c>
      <c r="L95" s="486">
        <f t="shared" si="113"/>
        <v>0</v>
      </c>
      <c r="M95" s="58">
        <f>SUM(M96:M102)</f>
        <v>0</v>
      </c>
      <c r="N95" s="113">
        <f t="shared" ref="N95:O95" si="114">SUM(N96:N102)</f>
        <v>0</v>
      </c>
      <c r="O95" s="114">
        <f t="shared" si="114"/>
        <v>0</v>
      </c>
      <c r="P95" s="111"/>
    </row>
    <row r="96" spans="1:16" ht="24" x14ac:dyDescent="0.25">
      <c r="A96" s="38">
        <v>2231</v>
      </c>
      <c r="B96" s="57" t="s">
        <v>82</v>
      </c>
      <c r="C96" s="58">
        <f t="shared" si="98"/>
        <v>7033</v>
      </c>
      <c r="D96" s="231">
        <f>4480+1150+2000</f>
        <v>7630</v>
      </c>
      <c r="E96" s="528">
        <v>-597</v>
      </c>
      <c r="F96" s="486">
        <f t="shared" ref="F96:F102" si="115">D96+E96</f>
        <v>7033</v>
      </c>
      <c r="G96" s="231"/>
      <c r="H96" s="561"/>
      <c r="I96" s="486">
        <f t="shared" ref="I96:I102" si="116">G96+H96</f>
        <v>0</v>
      </c>
      <c r="J96" s="263"/>
      <c r="K96" s="528"/>
      <c r="L96" s="486">
        <f t="shared" ref="L96:L102" si="117">J96+K96</f>
        <v>0</v>
      </c>
      <c r="M96" s="325"/>
      <c r="N96" s="60"/>
      <c r="O96" s="114">
        <f t="shared" ref="O96:O102" si="118">M96+N96</f>
        <v>0</v>
      </c>
      <c r="P96" s="111"/>
    </row>
    <row r="97" spans="1:16" ht="24.75" hidden="1" customHeight="1" x14ac:dyDescent="0.25">
      <c r="A97" s="38">
        <v>2232</v>
      </c>
      <c r="B97" s="57" t="s">
        <v>83</v>
      </c>
      <c r="C97" s="58">
        <f t="shared" si="98"/>
        <v>0</v>
      </c>
      <c r="D97" s="231">
        <v>0</v>
      </c>
      <c r="E97" s="60"/>
      <c r="F97" s="147">
        <f t="shared" si="115"/>
        <v>0</v>
      </c>
      <c r="G97" s="231"/>
      <c r="H97" s="263"/>
      <c r="I97" s="114">
        <f t="shared" si="116"/>
        <v>0</v>
      </c>
      <c r="J97" s="263"/>
      <c r="K97" s="60"/>
      <c r="L97" s="136">
        <f t="shared" si="117"/>
        <v>0</v>
      </c>
      <c r="M97" s="325"/>
      <c r="N97" s="60"/>
      <c r="O97" s="114">
        <f t="shared" si="118"/>
        <v>0</v>
      </c>
      <c r="P97" s="111"/>
    </row>
    <row r="98" spans="1:16" ht="24" hidden="1" x14ac:dyDescent="0.25">
      <c r="A98" s="33">
        <v>2233</v>
      </c>
      <c r="B98" s="52" t="s">
        <v>84</v>
      </c>
      <c r="C98" s="53">
        <f t="shared" si="98"/>
        <v>0</v>
      </c>
      <c r="D98" s="230">
        <v>0</v>
      </c>
      <c r="E98" s="55"/>
      <c r="F98" s="287">
        <f t="shared" si="115"/>
        <v>0</v>
      </c>
      <c r="G98" s="230"/>
      <c r="H98" s="262"/>
      <c r="I98" s="120">
        <f t="shared" si="116"/>
        <v>0</v>
      </c>
      <c r="J98" s="262"/>
      <c r="K98" s="55"/>
      <c r="L98" s="140">
        <f t="shared" si="117"/>
        <v>0</v>
      </c>
      <c r="M98" s="324"/>
      <c r="N98" s="55"/>
      <c r="O98" s="120">
        <f t="shared" si="118"/>
        <v>0</v>
      </c>
      <c r="P98" s="110"/>
    </row>
    <row r="99" spans="1:16" ht="36" hidden="1" x14ac:dyDescent="0.25">
      <c r="A99" s="38">
        <v>2234</v>
      </c>
      <c r="B99" s="57" t="s">
        <v>85</v>
      </c>
      <c r="C99" s="58">
        <f t="shared" si="98"/>
        <v>0</v>
      </c>
      <c r="D99" s="231">
        <v>0</v>
      </c>
      <c r="E99" s="60"/>
      <c r="F99" s="147">
        <f t="shared" si="115"/>
        <v>0</v>
      </c>
      <c r="G99" s="231"/>
      <c r="H99" s="263"/>
      <c r="I99" s="114">
        <f t="shared" si="116"/>
        <v>0</v>
      </c>
      <c r="J99" s="263"/>
      <c r="K99" s="60"/>
      <c r="L99" s="136">
        <f t="shared" si="117"/>
        <v>0</v>
      </c>
      <c r="M99" s="325"/>
      <c r="N99" s="60"/>
      <c r="O99" s="114">
        <f t="shared" si="118"/>
        <v>0</v>
      </c>
      <c r="P99" s="111"/>
    </row>
    <row r="100" spans="1:16" ht="24" x14ac:dyDescent="0.25">
      <c r="A100" s="38">
        <v>2235</v>
      </c>
      <c r="B100" s="57" t="s">
        <v>86</v>
      </c>
      <c r="C100" s="58">
        <f t="shared" si="98"/>
        <v>2600</v>
      </c>
      <c r="D100" s="231">
        <v>2600</v>
      </c>
      <c r="E100" s="528"/>
      <c r="F100" s="486">
        <f t="shared" si="115"/>
        <v>2600</v>
      </c>
      <c r="G100" s="231"/>
      <c r="H100" s="561"/>
      <c r="I100" s="486">
        <f t="shared" si="116"/>
        <v>0</v>
      </c>
      <c r="J100" s="263"/>
      <c r="K100" s="528"/>
      <c r="L100" s="486">
        <f t="shared" si="117"/>
        <v>0</v>
      </c>
      <c r="M100" s="325"/>
      <c r="N100" s="60"/>
      <c r="O100" s="114">
        <f t="shared" si="118"/>
        <v>0</v>
      </c>
      <c r="P100" s="111"/>
    </row>
    <row r="101" spans="1:16" hidden="1" x14ac:dyDescent="0.25">
      <c r="A101" s="38">
        <v>2236</v>
      </c>
      <c r="B101" s="57" t="s">
        <v>87</v>
      </c>
      <c r="C101" s="58">
        <f t="shared" si="98"/>
        <v>0</v>
      </c>
      <c r="D101" s="231">
        <v>0</v>
      </c>
      <c r="E101" s="60"/>
      <c r="F101" s="147">
        <f t="shared" si="115"/>
        <v>0</v>
      </c>
      <c r="G101" s="231"/>
      <c r="H101" s="263"/>
      <c r="I101" s="114">
        <f t="shared" si="116"/>
        <v>0</v>
      </c>
      <c r="J101" s="263"/>
      <c r="K101" s="60"/>
      <c r="L101" s="136">
        <f t="shared" si="117"/>
        <v>0</v>
      </c>
      <c r="M101" s="325"/>
      <c r="N101" s="60"/>
      <c r="O101" s="114">
        <f t="shared" si="118"/>
        <v>0</v>
      </c>
      <c r="P101" s="111"/>
    </row>
    <row r="102" spans="1:16" ht="24" hidden="1" x14ac:dyDescent="0.25">
      <c r="A102" s="38">
        <v>2239</v>
      </c>
      <c r="B102" s="57" t="s">
        <v>88</v>
      </c>
      <c r="C102" s="58">
        <f t="shared" si="98"/>
        <v>0</v>
      </c>
      <c r="D102" s="231">
        <v>0</v>
      </c>
      <c r="E102" s="60"/>
      <c r="F102" s="147">
        <f t="shared" si="115"/>
        <v>0</v>
      </c>
      <c r="G102" s="231"/>
      <c r="H102" s="263"/>
      <c r="I102" s="114">
        <f t="shared" si="116"/>
        <v>0</v>
      </c>
      <c r="J102" s="263"/>
      <c r="K102" s="60"/>
      <c r="L102" s="136">
        <f t="shared" si="117"/>
        <v>0</v>
      </c>
      <c r="M102" s="325"/>
      <c r="N102" s="60"/>
      <c r="O102" s="114">
        <f t="shared" si="118"/>
        <v>0</v>
      </c>
      <c r="P102" s="111"/>
    </row>
    <row r="103" spans="1:16" ht="36" hidden="1" x14ac:dyDescent="0.25">
      <c r="A103" s="112">
        <v>2240</v>
      </c>
      <c r="B103" s="57" t="s">
        <v>89</v>
      </c>
      <c r="C103" s="58">
        <f t="shared" si="98"/>
        <v>0</v>
      </c>
      <c r="D103" s="232">
        <f>SUM(D104:D111)</f>
        <v>0</v>
      </c>
      <c r="E103" s="113">
        <f t="shared" ref="E103:F103" si="119">SUM(E104:E111)</f>
        <v>0</v>
      </c>
      <c r="F103" s="147">
        <f t="shared" si="119"/>
        <v>0</v>
      </c>
      <c r="G103" s="232">
        <f>SUM(G104:G111)</f>
        <v>0</v>
      </c>
      <c r="H103" s="121">
        <f t="shared" ref="H103:I103" si="120">SUM(H104:H111)</f>
        <v>0</v>
      </c>
      <c r="I103" s="114">
        <f t="shared" si="120"/>
        <v>0</v>
      </c>
      <c r="J103" s="121">
        <f>SUM(J104:J111)</f>
        <v>0</v>
      </c>
      <c r="K103" s="113">
        <f t="shared" ref="K103:L103" si="121">SUM(K104:K111)</f>
        <v>0</v>
      </c>
      <c r="L103" s="136">
        <f t="shared" si="121"/>
        <v>0</v>
      </c>
      <c r="M103" s="58">
        <f>SUM(M104:M111)</f>
        <v>0</v>
      </c>
      <c r="N103" s="113">
        <f t="shared" ref="N103:O103" si="122">SUM(N104:N111)</f>
        <v>0</v>
      </c>
      <c r="O103" s="114">
        <f t="shared" si="122"/>
        <v>0</v>
      </c>
      <c r="P103" s="111"/>
    </row>
    <row r="104" spans="1:16" hidden="1" x14ac:dyDescent="0.25">
      <c r="A104" s="38">
        <v>2241</v>
      </c>
      <c r="B104" s="57" t="s">
        <v>90</v>
      </c>
      <c r="C104" s="58">
        <f t="shared" si="98"/>
        <v>0</v>
      </c>
      <c r="D104" s="231">
        <v>0</v>
      </c>
      <c r="E104" s="60"/>
      <c r="F104" s="147">
        <f t="shared" ref="F104:F111" si="123">D104+E104</f>
        <v>0</v>
      </c>
      <c r="G104" s="231"/>
      <c r="H104" s="263"/>
      <c r="I104" s="114">
        <f t="shared" ref="I104:I111" si="124">G104+H104</f>
        <v>0</v>
      </c>
      <c r="J104" s="263"/>
      <c r="K104" s="60"/>
      <c r="L104" s="136">
        <f t="shared" ref="L104:L111" si="125">J104+K104</f>
        <v>0</v>
      </c>
      <c r="M104" s="325"/>
      <c r="N104" s="60"/>
      <c r="O104" s="114">
        <f t="shared" ref="O104:O111" si="126">M104+N104</f>
        <v>0</v>
      </c>
      <c r="P104" s="111"/>
    </row>
    <row r="105" spans="1:16" ht="24" hidden="1" x14ac:dyDescent="0.25">
      <c r="A105" s="38">
        <v>2242</v>
      </c>
      <c r="B105" s="57" t="s">
        <v>91</v>
      </c>
      <c r="C105" s="58">
        <f t="shared" si="98"/>
        <v>0</v>
      </c>
      <c r="D105" s="231">
        <v>0</v>
      </c>
      <c r="E105" s="60"/>
      <c r="F105" s="147">
        <f t="shared" si="123"/>
        <v>0</v>
      </c>
      <c r="G105" s="231"/>
      <c r="H105" s="263"/>
      <c r="I105" s="114">
        <f t="shared" si="124"/>
        <v>0</v>
      </c>
      <c r="J105" s="263"/>
      <c r="K105" s="60"/>
      <c r="L105" s="136">
        <f t="shared" si="125"/>
        <v>0</v>
      </c>
      <c r="M105" s="325"/>
      <c r="N105" s="60"/>
      <c r="O105" s="114">
        <f t="shared" si="126"/>
        <v>0</v>
      </c>
      <c r="P105" s="111"/>
    </row>
    <row r="106" spans="1:16" ht="24" hidden="1" x14ac:dyDescent="0.25">
      <c r="A106" s="38">
        <v>2243</v>
      </c>
      <c r="B106" s="57" t="s">
        <v>92</v>
      </c>
      <c r="C106" s="58">
        <f t="shared" si="98"/>
        <v>0</v>
      </c>
      <c r="D106" s="231">
        <v>0</v>
      </c>
      <c r="E106" s="60"/>
      <c r="F106" s="147">
        <f t="shared" si="123"/>
        <v>0</v>
      </c>
      <c r="G106" s="231"/>
      <c r="H106" s="263"/>
      <c r="I106" s="114">
        <f t="shared" si="124"/>
        <v>0</v>
      </c>
      <c r="J106" s="263"/>
      <c r="K106" s="60"/>
      <c r="L106" s="136">
        <f t="shared" si="125"/>
        <v>0</v>
      </c>
      <c r="M106" s="325"/>
      <c r="N106" s="60"/>
      <c r="O106" s="114">
        <f t="shared" si="126"/>
        <v>0</v>
      </c>
      <c r="P106" s="111"/>
    </row>
    <row r="107" spans="1:16" hidden="1" x14ac:dyDescent="0.25">
      <c r="A107" s="38">
        <v>2244</v>
      </c>
      <c r="B107" s="57" t="s">
        <v>93</v>
      </c>
      <c r="C107" s="58">
        <f t="shared" si="98"/>
        <v>0</v>
      </c>
      <c r="D107" s="231">
        <v>0</v>
      </c>
      <c r="E107" s="60"/>
      <c r="F107" s="147">
        <f t="shared" si="123"/>
        <v>0</v>
      </c>
      <c r="G107" s="231"/>
      <c r="H107" s="263"/>
      <c r="I107" s="114">
        <f t="shared" si="124"/>
        <v>0</v>
      </c>
      <c r="J107" s="263"/>
      <c r="K107" s="60"/>
      <c r="L107" s="136">
        <f t="shared" si="125"/>
        <v>0</v>
      </c>
      <c r="M107" s="325"/>
      <c r="N107" s="60"/>
      <c r="O107" s="114">
        <f t="shared" si="126"/>
        <v>0</v>
      </c>
      <c r="P107" s="111"/>
    </row>
    <row r="108" spans="1:16" ht="24" hidden="1" x14ac:dyDescent="0.25">
      <c r="A108" s="38">
        <v>2246</v>
      </c>
      <c r="B108" s="57" t="s">
        <v>94</v>
      </c>
      <c r="C108" s="58">
        <f t="shared" si="98"/>
        <v>0</v>
      </c>
      <c r="D108" s="231">
        <v>0</v>
      </c>
      <c r="E108" s="60"/>
      <c r="F108" s="147">
        <f t="shared" si="123"/>
        <v>0</v>
      </c>
      <c r="G108" s="231"/>
      <c r="H108" s="263"/>
      <c r="I108" s="114">
        <f t="shared" si="124"/>
        <v>0</v>
      </c>
      <c r="J108" s="263"/>
      <c r="K108" s="60"/>
      <c r="L108" s="136">
        <f t="shared" si="125"/>
        <v>0</v>
      </c>
      <c r="M108" s="325"/>
      <c r="N108" s="60"/>
      <c r="O108" s="114">
        <f t="shared" si="126"/>
        <v>0</v>
      </c>
      <c r="P108" s="111"/>
    </row>
    <row r="109" spans="1:16" hidden="1" x14ac:dyDescent="0.25">
      <c r="A109" s="38">
        <v>2247</v>
      </c>
      <c r="B109" s="57" t="s">
        <v>95</v>
      </c>
      <c r="C109" s="58">
        <f t="shared" si="98"/>
        <v>0</v>
      </c>
      <c r="D109" s="231">
        <v>0</v>
      </c>
      <c r="E109" s="60"/>
      <c r="F109" s="147">
        <f t="shared" si="123"/>
        <v>0</v>
      </c>
      <c r="G109" s="231"/>
      <c r="H109" s="263"/>
      <c r="I109" s="114">
        <f t="shared" si="124"/>
        <v>0</v>
      </c>
      <c r="J109" s="263"/>
      <c r="K109" s="60"/>
      <c r="L109" s="136">
        <f t="shared" si="125"/>
        <v>0</v>
      </c>
      <c r="M109" s="325"/>
      <c r="N109" s="60"/>
      <c r="O109" s="114">
        <f t="shared" si="126"/>
        <v>0</v>
      </c>
      <c r="P109" s="111"/>
    </row>
    <row r="110" spans="1:16" ht="24" hidden="1" x14ac:dyDescent="0.25">
      <c r="A110" s="38">
        <v>2248</v>
      </c>
      <c r="B110" s="57" t="s">
        <v>300</v>
      </c>
      <c r="C110" s="58">
        <f t="shared" si="98"/>
        <v>0</v>
      </c>
      <c r="D110" s="231">
        <v>0</v>
      </c>
      <c r="E110" s="60"/>
      <c r="F110" s="147">
        <f t="shared" si="123"/>
        <v>0</v>
      </c>
      <c r="G110" s="231"/>
      <c r="H110" s="263"/>
      <c r="I110" s="114">
        <f t="shared" si="124"/>
        <v>0</v>
      </c>
      <c r="J110" s="263"/>
      <c r="K110" s="60"/>
      <c r="L110" s="136">
        <f t="shared" si="125"/>
        <v>0</v>
      </c>
      <c r="M110" s="325"/>
      <c r="N110" s="60"/>
      <c r="O110" s="114">
        <f t="shared" si="126"/>
        <v>0</v>
      </c>
      <c r="P110" s="111"/>
    </row>
    <row r="111" spans="1:16" ht="24" hidden="1" x14ac:dyDescent="0.25">
      <c r="A111" s="38">
        <v>2249</v>
      </c>
      <c r="B111" s="57" t="s">
        <v>96</v>
      </c>
      <c r="C111" s="58">
        <f t="shared" si="98"/>
        <v>0</v>
      </c>
      <c r="D111" s="231">
        <v>0</v>
      </c>
      <c r="E111" s="60"/>
      <c r="F111" s="147">
        <f t="shared" si="123"/>
        <v>0</v>
      </c>
      <c r="G111" s="231"/>
      <c r="H111" s="263"/>
      <c r="I111" s="114">
        <f t="shared" si="124"/>
        <v>0</v>
      </c>
      <c r="J111" s="263"/>
      <c r="K111" s="60"/>
      <c r="L111" s="136">
        <f t="shared" si="125"/>
        <v>0</v>
      </c>
      <c r="M111" s="325"/>
      <c r="N111" s="60"/>
      <c r="O111" s="114">
        <f t="shared" si="126"/>
        <v>0</v>
      </c>
      <c r="P111" s="111"/>
    </row>
    <row r="112" spans="1:16" x14ac:dyDescent="0.25">
      <c r="A112" s="112">
        <v>2250</v>
      </c>
      <c r="B112" s="57" t="s">
        <v>97</v>
      </c>
      <c r="C112" s="58">
        <f t="shared" si="98"/>
        <v>1000</v>
      </c>
      <c r="D112" s="232">
        <f>SUM(D113:D115)</f>
        <v>1000</v>
      </c>
      <c r="E112" s="529">
        <f t="shared" ref="E112:F112" si="127">SUM(E113:E115)</f>
        <v>0</v>
      </c>
      <c r="F112" s="486">
        <f t="shared" si="127"/>
        <v>1000</v>
      </c>
      <c r="G112" s="232">
        <f>SUM(G113:G115)</f>
        <v>0</v>
      </c>
      <c r="H112" s="136">
        <f t="shared" ref="H112:I112" si="128">SUM(H113:H115)</f>
        <v>0</v>
      </c>
      <c r="I112" s="486">
        <f t="shared" si="128"/>
        <v>0</v>
      </c>
      <c r="J112" s="121">
        <f>SUM(J113:J115)</f>
        <v>0</v>
      </c>
      <c r="K112" s="529">
        <f t="shared" ref="K112:L112" si="129">SUM(K113:K115)</f>
        <v>0</v>
      </c>
      <c r="L112" s="486">
        <f t="shared" si="129"/>
        <v>0</v>
      </c>
      <c r="M112" s="58">
        <f>SUM(M113:M115)</f>
        <v>0</v>
      </c>
      <c r="N112" s="113">
        <f t="shared" ref="N112:O112" si="130">SUM(N113:N115)</f>
        <v>0</v>
      </c>
      <c r="O112" s="114">
        <f t="shared" si="130"/>
        <v>0</v>
      </c>
      <c r="P112" s="111"/>
    </row>
    <row r="113" spans="1:16" hidden="1" x14ac:dyDescent="0.25">
      <c r="A113" s="38">
        <v>2251</v>
      </c>
      <c r="B113" s="57" t="s">
        <v>98</v>
      </c>
      <c r="C113" s="58">
        <f t="shared" si="98"/>
        <v>0</v>
      </c>
      <c r="D113" s="231">
        <v>0</v>
      </c>
      <c r="E113" s="60"/>
      <c r="F113" s="147">
        <f t="shared" ref="F113:F115" si="131">D113+E113</f>
        <v>0</v>
      </c>
      <c r="G113" s="231"/>
      <c r="H113" s="263"/>
      <c r="I113" s="114">
        <f t="shared" ref="I113:I115" si="132">G113+H113</f>
        <v>0</v>
      </c>
      <c r="J113" s="263"/>
      <c r="K113" s="60"/>
      <c r="L113" s="136">
        <f t="shared" ref="L113:L115" si="133">J113+K113</f>
        <v>0</v>
      </c>
      <c r="M113" s="325"/>
      <c r="N113" s="60"/>
      <c r="O113" s="114">
        <f t="shared" ref="O113:O115" si="134">M113+N113</f>
        <v>0</v>
      </c>
      <c r="P113" s="111"/>
    </row>
    <row r="114" spans="1:16" ht="24" x14ac:dyDescent="0.25">
      <c r="A114" s="38">
        <v>2252</v>
      </c>
      <c r="B114" s="57" t="s">
        <v>99</v>
      </c>
      <c r="C114" s="58">
        <f t="shared" si="98"/>
        <v>1000</v>
      </c>
      <c r="D114" s="231">
        <v>1000</v>
      </c>
      <c r="E114" s="528"/>
      <c r="F114" s="486">
        <f t="shared" si="131"/>
        <v>1000</v>
      </c>
      <c r="G114" s="231"/>
      <c r="H114" s="561"/>
      <c r="I114" s="486">
        <f t="shared" si="132"/>
        <v>0</v>
      </c>
      <c r="J114" s="263"/>
      <c r="K114" s="528"/>
      <c r="L114" s="486">
        <f t="shared" si="133"/>
        <v>0</v>
      </c>
      <c r="M114" s="325"/>
      <c r="N114" s="60"/>
      <c r="O114" s="114">
        <f t="shared" si="134"/>
        <v>0</v>
      </c>
      <c r="P114" s="111"/>
    </row>
    <row r="115" spans="1:16" ht="24" hidden="1" x14ac:dyDescent="0.25">
      <c r="A115" s="38">
        <v>2259</v>
      </c>
      <c r="B115" s="57" t="s">
        <v>100</v>
      </c>
      <c r="C115" s="58">
        <f t="shared" si="98"/>
        <v>0</v>
      </c>
      <c r="D115" s="231">
        <v>0</v>
      </c>
      <c r="E115" s="60"/>
      <c r="F115" s="147">
        <f t="shared" si="131"/>
        <v>0</v>
      </c>
      <c r="G115" s="231"/>
      <c r="H115" s="263"/>
      <c r="I115" s="114">
        <f t="shared" si="132"/>
        <v>0</v>
      </c>
      <c r="J115" s="263"/>
      <c r="K115" s="60"/>
      <c r="L115" s="136">
        <f t="shared" si="133"/>
        <v>0</v>
      </c>
      <c r="M115" s="325"/>
      <c r="N115" s="60"/>
      <c r="O115" s="114">
        <f t="shared" si="134"/>
        <v>0</v>
      </c>
      <c r="P115" s="111"/>
    </row>
    <row r="116" spans="1:16" x14ac:dyDescent="0.25">
      <c r="A116" s="112">
        <v>2260</v>
      </c>
      <c r="B116" s="57" t="s">
        <v>101</v>
      </c>
      <c r="C116" s="58">
        <f t="shared" si="98"/>
        <v>2520</v>
      </c>
      <c r="D116" s="232">
        <f>SUM(D117:D121)</f>
        <v>2520</v>
      </c>
      <c r="E116" s="529">
        <f t="shared" ref="E116:F116" si="135">SUM(E117:E121)</f>
        <v>0</v>
      </c>
      <c r="F116" s="486">
        <f t="shared" si="135"/>
        <v>2520</v>
      </c>
      <c r="G116" s="232">
        <f>SUM(G117:G121)</f>
        <v>0</v>
      </c>
      <c r="H116" s="136">
        <f t="shared" ref="H116:I116" si="136">SUM(H117:H121)</f>
        <v>0</v>
      </c>
      <c r="I116" s="486">
        <f t="shared" si="136"/>
        <v>0</v>
      </c>
      <c r="J116" s="121">
        <f>SUM(J117:J121)</f>
        <v>0</v>
      </c>
      <c r="K116" s="529">
        <f t="shared" ref="K116:L116" si="137">SUM(K117:K121)</f>
        <v>0</v>
      </c>
      <c r="L116" s="486">
        <f t="shared" si="137"/>
        <v>0</v>
      </c>
      <c r="M116" s="58">
        <f>SUM(M117:M121)</f>
        <v>0</v>
      </c>
      <c r="N116" s="113">
        <f t="shared" ref="N116:O116" si="138">SUM(N117:N121)</f>
        <v>0</v>
      </c>
      <c r="O116" s="114">
        <f t="shared" si="138"/>
        <v>0</v>
      </c>
      <c r="P116" s="111"/>
    </row>
    <row r="117" spans="1:16" hidden="1" x14ac:dyDescent="0.25">
      <c r="A117" s="38">
        <v>2261</v>
      </c>
      <c r="B117" s="57" t="s">
        <v>102</v>
      </c>
      <c r="C117" s="58">
        <f t="shared" si="98"/>
        <v>0</v>
      </c>
      <c r="D117" s="231">
        <v>0</v>
      </c>
      <c r="E117" s="60"/>
      <c r="F117" s="147">
        <f t="shared" ref="F117:F121" si="139">D117+E117</f>
        <v>0</v>
      </c>
      <c r="G117" s="231"/>
      <c r="H117" s="263"/>
      <c r="I117" s="114">
        <f t="shared" ref="I117:I121" si="140">G117+H117</f>
        <v>0</v>
      </c>
      <c r="J117" s="263"/>
      <c r="K117" s="60"/>
      <c r="L117" s="136">
        <f t="shared" ref="L117:L121" si="141">J117+K117</f>
        <v>0</v>
      </c>
      <c r="M117" s="325"/>
      <c r="N117" s="60"/>
      <c r="O117" s="114">
        <f t="shared" ref="O117:O121" si="142">M117+N117</f>
        <v>0</v>
      </c>
      <c r="P117" s="111"/>
    </row>
    <row r="118" spans="1:16" x14ac:dyDescent="0.25">
      <c r="A118" s="38">
        <v>2262</v>
      </c>
      <c r="B118" s="57" t="s">
        <v>103</v>
      </c>
      <c r="C118" s="58">
        <f t="shared" si="98"/>
        <v>2520</v>
      </c>
      <c r="D118" s="231">
        <f>1620+900</f>
        <v>2520</v>
      </c>
      <c r="E118" s="528"/>
      <c r="F118" s="486">
        <f t="shared" si="139"/>
        <v>2520</v>
      </c>
      <c r="G118" s="231"/>
      <c r="H118" s="561"/>
      <c r="I118" s="486">
        <f t="shared" si="140"/>
        <v>0</v>
      </c>
      <c r="J118" s="263"/>
      <c r="K118" s="528"/>
      <c r="L118" s="486">
        <f t="shared" si="141"/>
        <v>0</v>
      </c>
      <c r="M118" s="325"/>
      <c r="N118" s="60"/>
      <c r="O118" s="114">
        <f t="shared" si="142"/>
        <v>0</v>
      </c>
      <c r="P118" s="111"/>
    </row>
    <row r="119" spans="1:16" hidden="1" x14ac:dyDescent="0.25">
      <c r="A119" s="38">
        <v>2263</v>
      </c>
      <c r="B119" s="57" t="s">
        <v>104</v>
      </c>
      <c r="C119" s="58">
        <f t="shared" si="98"/>
        <v>0</v>
      </c>
      <c r="D119" s="231">
        <v>0</v>
      </c>
      <c r="E119" s="60"/>
      <c r="F119" s="147">
        <f t="shared" si="139"/>
        <v>0</v>
      </c>
      <c r="G119" s="231"/>
      <c r="H119" s="263"/>
      <c r="I119" s="114">
        <f t="shared" si="140"/>
        <v>0</v>
      </c>
      <c r="J119" s="263"/>
      <c r="K119" s="60"/>
      <c r="L119" s="136">
        <f t="shared" si="141"/>
        <v>0</v>
      </c>
      <c r="M119" s="325"/>
      <c r="N119" s="60"/>
      <c r="O119" s="114">
        <f t="shared" si="142"/>
        <v>0</v>
      </c>
      <c r="P119" s="111"/>
    </row>
    <row r="120" spans="1:16" ht="24" hidden="1" x14ac:dyDescent="0.25">
      <c r="A120" s="38">
        <v>2264</v>
      </c>
      <c r="B120" s="57" t="s">
        <v>105</v>
      </c>
      <c r="C120" s="58">
        <f t="shared" si="98"/>
        <v>0</v>
      </c>
      <c r="D120" s="231">
        <v>0</v>
      </c>
      <c r="E120" s="60"/>
      <c r="F120" s="147">
        <f t="shared" si="139"/>
        <v>0</v>
      </c>
      <c r="G120" s="231"/>
      <c r="H120" s="263"/>
      <c r="I120" s="114">
        <f t="shared" si="140"/>
        <v>0</v>
      </c>
      <c r="J120" s="263"/>
      <c r="K120" s="60"/>
      <c r="L120" s="136">
        <f t="shared" si="141"/>
        <v>0</v>
      </c>
      <c r="M120" s="325"/>
      <c r="N120" s="60"/>
      <c r="O120" s="114">
        <f t="shared" si="142"/>
        <v>0</v>
      </c>
      <c r="P120" s="111"/>
    </row>
    <row r="121" spans="1:16" hidden="1" x14ac:dyDescent="0.25">
      <c r="A121" s="38">
        <v>2269</v>
      </c>
      <c r="B121" s="57" t="s">
        <v>106</v>
      </c>
      <c r="C121" s="58">
        <f t="shared" si="98"/>
        <v>0</v>
      </c>
      <c r="D121" s="231">
        <v>0</v>
      </c>
      <c r="E121" s="60"/>
      <c r="F121" s="147">
        <f t="shared" si="139"/>
        <v>0</v>
      </c>
      <c r="G121" s="231"/>
      <c r="H121" s="263"/>
      <c r="I121" s="114">
        <f t="shared" si="140"/>
        <v>0</v>
      </c>
      <c r="J121" s="263"/>
      <c r="K121" s="60"/>
      <c r="L121" s="136">
        <f t="shared" si="141"/>
        <v>0</v>
      </c>
      <c r="M121" s="325"/>
      <c r="N121" s="60"/>
      <c r="O121" s="114">
        <f t="shared" si="142"/>
        <v>0</v>
      </c>
      <c r="P121" s="111"/>
    </row>
    <row r="122" spans="1:16" x14ac:dyDescent="0.25">
      <c r="A122" s="112">
        <v>2270</v>
      </c>
      <c r="B122" s="57" t="s">
        <v>107</v>
      </c>
      <c r="C122" s="58">
        <f t="shared" si="98"/>
        <v>10081</v>
      </c>
      <c r="D122" s="232">
        <f>SUM(D123:D127)</f>
        <v>10231</v>
      </c>
      <c r="E122" s="529">
        <f t="shared" ref="E122:F122" si="143">SUM(E123:E127)</f>
        <v>-150</v>
      </c>
      <c r="F122" s="486">
        <f t="shared" si="143"/>
        <v>10081</v>
      </c>
      <c r="G122" s="232">
        <f>SUM(G123:G127)</f>
        <v>0</v>
      </c>
      <c r="H122" s="136">
        <f t="shared" ref="H122:I122" si="144">SUM(H123:H127)</f>
        <v>0</v>
      </c>
      <c r="I122" s="486">
        <f t="shared" si="144"/>
        <v>0</v>
      </c>
      <c r="J122" s="121">
        <f>SUM(J123:J127)</f>
        <v>0</v>
      </c>
      <c r="K122" s="529">
        <f t="shared" ref="K122:L122" si="145">SUM(K123:K127)</f>
        <v>0</v>
      </c>
      <c r="L122" s="486">
        <f t="shared" si="145"/>
        <v>0</v>
      </c>
      <c r="M122" s="58">
        <f>SUM(M123:M127)</f>
        <v>0</v>
      </c>
      <c r="N122" s="113">
        <f t="shared" ref="N122:O122" si="146">SUM(N123:N127)</f>
        <v>0</v>
      </c>
      <c r="O122" s="114">
        <f t="shared" si="146"/>
        <v>0</v>
      </c>
      <c r="P122" s="111"/>
    </row>
    <row r="123" spans="1:16" hidden="1" x14ac:dyDescent="0.25">
      <c r="A123" s="38">
        <v>2272</v>
      </c>
      <c r="B123" s="146" t="s">
        <v>108</v>
      </c>
      <c r="C123" s="58">
        <f t="shared" si="98"/>
        <v>0</v>
      </c>
      <c r="D123" s="231">
        <v>0</v>
      </c>
      <c r="E123" s="60"/>
      <c r="F123" s="147">
        <f t="shared" ref="F123:F127" si="147">D123+E123</f>
        <v>0</v>
      </c>
      <c r="G123" s="231"/>
      <c r="H123" s="263"/>
      <c r="I123" s="114">
        <f t="shared" ref="I123:I127" si="148">G123+H123</f>
        <v>0</v>
      </c>
      <c r="J123" s="263"/>
      <c r="K123" s="60"/>
      <c r="L123" s="136">
        <f t="shared" ref="L123:L127" si="149">J123+K123</f>
        <v>0</v>
      </c>
      <c r="M123" s="325"/>
      <c r="N123" s="60"/>
      <c r="O123" s="114">
        <f t="shared" ref="O123:O127" si="150">M123+N123</f>
        <v>0</v>
      </c>
      <c r="P123" s="111"/>
    </row>
    <row r="124" spans="1:16" ht="24" hidden="1" x14ac:dyDescent="0.25">
      <c r="A124" s="38">
        <v>2274</v>
      </c>
      <c r="B124" s="186" t="s">
        <v>290</v>
      </c>
      <c r="C124" s="58">
        <f t="shared" si="98"/>
        <v>0</v>
      </c>
      <c r="D124" s="231">
        <v>0</v>
      </c>
      <c r="E124" s="60"/>
      <c r="F124" s="147">
        <f t="shared" si="147"/>
        <v>0</v>
      </c>
      <c r="G124" s="231"/>
      <c r="H124" s="263"/>
      <c r="I124" s="114">
        <f t="shared" si="148"/>
        <v>0</v>
      </c>
      <c r="J124" s="263"/>
      <c r="K124" s="60"/>
      <c r="L124" s="136">
        <f t="shared" si="149"/>
        <v>0</v>
      </c>
      <c r="M124" s="325"/>
      <c r="N124" s="60"/>
      <c r="O124" s="114">
        <f t="shared" si="150"/>
        <v>0</v>
      </c>
      <c r="P124" s="111"/>
    </row>
    <row r="125" spans="1:16" ht="24" hidden="1" x14ac:dyDescent="0.25">
      <c r="A125" s="38">
        <v>2275</v>
      </c>
      <c r="B125" s="57" t="s">
        <v>109</v>
      </c>
      <c r="C125" s="58">
        <f t="shared" si="98"/>
        <v>0</v>
      </c>
      <c r="D125" s="231">
        <v>0</v>
      </c>
      <c r="E125" s="60"/>
      <c r="F125" s="147">
        <f t="shared" si="147"/>
        <v>0</v>
      </c>
      <c r="G125" s="231"/>
      <c r="H125" s="263"/>
      <c r="I125" s="114">
        <f t="shared" si="148"/>
        <v>0</v>
      </c>
      <c r="J125" s="263"/>
      <c r="K125" s="60"/>
      <c r="L125" s="136">
        <f t="shared" si="149"/>
        <v>0</v>
      </c>
      <c r="M125" s="325"/>
      <c r="N125" s="60"/>
      <c r="O125" s="114">
        <f t="shared" si="150"/>
        <v>0</v>
      </c>
      <c r="P125" s="111"/>
    </row>
    <row r="126" spans="1:16" ht="36" hidden="1" x14ac:dyDescent="0.25">
      <c r="A126" s="38">
        <v>2276</v>
      </c>
      <c r="B126" s="57" t="s">
        <v>110</v>
      </c>
      <c r="C126" s="58">
        <f t="shared" si="98"/>
        <v>0</v>
      </c>
      <c r="D126" s="231">
        <v>0</v>
      </c>
      <c r="E126" s="60"/>
      <c r="F126" s="147">
        <f t="shared" si="147"/>
        <v>0</v>
      </c>
      <c r="G126" s="231"/>
      <c r="H126" s="263"/>
      <c r="I126" s="114">
        <f t="shared" si="148"/>
        <v>0</v>
      </c>
      <c r="J126" s="263"/>
      <c r="K126" s="60"/>
      <c r="L126" s="136">
        <f t="shared" si="149"/>
        <v>0</v>
      </c>
      <c r="M126" s="325"/>
      <c r="N126" s="60"/>
      <c r="O126" s="114">
        <f t="shared" si="150"/>
        <v>0</v>
      </c>
      <c r="P126" s="111"/>
    </row>
    <row r="127" spans="1:16" ht="24" x14ac:dyDescent="0.25">
      <c r="A127" s="38">
        <v>2279</v>
      </c>
      <c r="B127" s="57" t="s">
        <v>111</v>
      </c>
      <c r="C127" s="58">
        <f t="shared" si="98"/>
        <v>10081</v>
      </c>
      <c r="D127" s="231">
        <f>9781+450</f>
        <v>10231</v>
      </c>
      <c r="E127" s="528">
        <v>-150</v>
      </c>
      <c r="F127" s="486">
        <f t="shared" si="147"/>
        <v>10081</v>
      </c>
      <c r="G127" s="231"/>
      <c r="H127" s="561"/>
      <c r="I127" s="486">
        <f t="shared" si="148"/>
        <v>0</v>
      </c>
      <c r="J127" s="263"/>
      <c r="K127" s="528"/>
      <c r="L127" s="486">
        <f t="shared" si="149"/>
        <v>0</v>
      </c>
      <c r="M127" s="325"/>
      <c r="N127" s="60"/>
      <c r="O127" s="114">
        <f t="shared" si="150"/>
        <v>0</v>
      </c>
      <c r="P127" s="111"/>
    </row>
    <row r="128" spans="1:16" ht="24" hidden="1" x14ac:dyDescent="0.25">
      <c r="A128" s="548">
        <v>2280</v>
      </c>
      <c r="B128" s="52" t="s">
        <v>301</v>
      </c>
      <c r="C128" s="53">
        <f t="shared" si="98"/>
        <v>0</v>
      </c>
      <c r="D128" s="234">
        <f t="shared" ref="D128:O128" si="151">SUM(D129)</f>
        <v>0</v>
      </c>
      <c r="E128" s="119">
        <f t="shared" si="151"/>
        <v>0</v>
      </c>
      <c r="F128" s="287">
        <f t="shared" si="151"/>
        <v>0</v>
      </c>
      <c r="G128" s="234">
        <f t="shared" si="151"/>
        <v>0</v>
      </c>
      <c r="H128" s="265">
        <f t="shared" si="151"/>
        <v>0</v>
      </c>
      <c r="I128" s="120">
        <f t="shared" si="151"/>
        <v>0</v>
      </c>
      <c r="J128" s="265">
        <f t="shared" si="151"/>
        <v>0</v>
      </c>
      <c r="K128" s="119">
        <f t="shared" si="151"/>
        <v>0</v>
      </c>
      <c r="L128" s="140">
        <f t="shared" si="151"/>
        <v>0</v>
      </c>
      <c r="M128" s="58">
        <f t="shared" si="151"/>
        <v>0</v>
      </c>
      <c r="N128" s="113">
        <f t="shared" si="151"/>
        <v>0</v>
      </c>
      <c r="O128" s="114">
        <f t="shared" si="151"/>
        <v>0</v>
      </c>
      <c r="P128" s="111"/>
    </row>
    <row r="129" spans="1:16" ht="24" hidden="1" x14ac:dyDescent="0.25">
      <c r="A129" s="38">
        <v>2283</v>
      </c>
      <c r="B129" s="57" t="s">
        <v>112</v>
      </c>
      <c r="C129" s="58">
        <f t="shared" si="98"/>
        <v>0</v>
      </c>
      <c r="D129" s="231">
        <v>0</v>
      </c>
      <c r="E129" s="60"/>
      <c r="F129" s="147">
        <f>D129+E129</f>
        <v>0</v>
      </c>
      <c r="G129" s="231"/>
      <c r="H129" s="263"/>
      <c r="I129" s="114">
        <f>G129+H129</f>
        <v>0</v>
      </c>
      <c r="J129" s="263"/>
      <c r="K129" s="60"/>
      <c r="L129" s="136">
        <f>J129+K129</f>
        <v>0</v>
      </c>
      <c r="M129" s="325"/>
      <c r="N129" s="60"/>
      <c r="O129" s="114">
        <f>M129+N129</f>
        <v>0</v>
      </c>
      <c r="P129" s="111"/>
    </row>
    <row r="130" spans="1:16" ht="38.25" customHeight="1" x14ac:dyDescent="0.25">
      <c r="A130" s="45">
        <v>2300</v>
      </c>
      <c r="B130" s="105" t="s">
        <v>113</v>
      </c>
      <c r="C130" s="46">
        <f t="shared" si="98"/>
        <v>10483</v>
      </c>
      <c r="D130" s="229">
        <f>SUM(D131,D136,D140,D141,D144,D151,D159,D160,D163)</f>
        <v>10822</v>
      </c>
      <c r="E130" s="523">
        <f t="shared" ref="E130:F130" si="152">SUM(E131,E136,E140,E141,E144,E151,E159,E160,E163)</f>
        <v>-339</v>
      </c>
      <c r="F130" s="490">
        <f t="shared" si="152"/>
        <v>10483</v>
      </c>
      <c r="G130" s="229">
        <f>SUM(G131,G136,G140,G141,G144,G151,G159,G160,G163)</f>
        <v>0</v>
      </c>
      <c r="H130" s="126">
        <f t="shared" ref="H130:I130" si="153">SUM(H131,H136,H140,H141,H144,H151,H159,H160,H163)</f>
        <v>0</v>
      </c>
      <c r="I130" s="490">
        <f t="shared" si="153"/>
        <v>0</v>
      </c>
      <c r="J130" s="106">
        <f>SUM(J131,J136,J140,J141,J144,J151,J159,J160,J163)</f>
        <v>0</v>
      </c>
      <c r="K130" s="523">
        <f t="shared" ref="K130:L130" si="154">SUM(K131,K136,K140,K141,K144,K151,K159,K160,K163)</f>
        <v>0</v>
      </c>
      <c r="L130" s="490">
        <f t="shared" si="154"/>
        <v>0</v>
      </c>
      <c r="M130" s="46">
        <f>SUM(M131,M136,M140,M141,M144,M151,M159,M160,M163)</f>
        <v>0</v>
      </c>
      <c r="N130" s="50">
        <f t="shared" ref="N130:O130" si="155">SUM(N131,N136,N140,N141,N144,N151,N159,N160,N163)</f>
        <v>0</v>
      </c>
      <c r="O130" s="117">
        <f t="shared" si="155"/>
        <v>0</v>
      </c>
      <c r="P130" s="123"/>
    </row>
    <row r="131" spans="1:16" ht="24" x14ac:dyDescent="0.25">
      <c r="A131" s="548">
        <v>2310</v>
      </c>
      <c r="B131" s="52" t="s">
        <v>114</v>
      </c>
      <c r="C131" s="53">
        <f t="shared" si="98"/>
        <v>8658</v>
      </c>
      <c r="D131" s="234">
        <f t="shared" ref="D131:O131" si="156">SUM(D132:D135)</f>
        <v>8997</v>
      </c>
      <c r="E131" s="531">
        <f t="shared" si="156"/>
        <v>-339</v>
      </c>
      <c r="F131" s="527">
        <f t="shared" si="156"/>
        <v>8658</v>
      </c>
      <c r="G131" s="234">
        <f t="shared" si="156"/>
        <v>0</v>
      </c>
      <c r="H131" s="140">
        <f t="shared" si="156"/>
        <v>0</v>
      </c>
      <c r="I131" s="527">
        <f t="shared" si="156"/>
        <v>0</v>
      </c>
      <c r="J131" s="265">
        <f t="shared" si="156"/>
        <v>0</v>
      </c>
      <c r="K131" s="531">
        <f t="shared" si="156"/>
        <v>0</v>
      </c>
      <c r="L131" s="527">
        <f t="shared" si="156"/>
        <v>0</v>
      </c>
      <c r="M131" s="53">
        <f t="shared" si="156"/>
        <v>0</v>
      </c>
      <c r="N131" s="119">
        <f t="shared" si="156"/>
        <v>0</v>
      </c>
      <c r="O131" s="120">
        <f t="shared" si="156"/>
        <v>0</v>
      </c>
      <c r="P131" s="110"/>
    </row>
    <row r="132" spans="1:16" x14ac:dyDescent="0.25">
      <c r="A132" s="38">
        <v>2311</v>
      </c>
      <c r="B132" s="57" t="s">
        <v>115</v>
      </c>
      <c r="C132" s="58">
        <f t="shared" si="98"/>
        <v>87</v>
      </c>
      <c r="D132" s="231">
        <f>100-13</f>
        <v>87</v>
      </c>
      <c r="E132" s="528"/>
      <c r="F132" s="486">
        <f t="shared" ref="F132:F135" si="157">D132+E132</f>
        <v>87</v>
      </c>
      <c r="G132" s="231"/>
      <c r="H132" s="561"/>
      <c r="I132" s="486">
        <f t="shared" ref="I132:I135" si="158">G132+H132</f>
        <v>0</v>
      </c>
      <c r="J132" s="263"/>
      <c r="K132" s="528"/>
      <c r="L132" s="486">
        <f t="shared" ref="L132:L135" si="159">J132+K132</f>
        <v>0</v>
      </c>
      <c r="M132" s="325"/>
      <c r="N132" s="60"/>
      <c r="O132" s="114">
        <f t="shared" ref="O132:O135" si="160">M132+N132</f>
        <v>0</v>
      </c>
      <c r="P132" s="111"/>
    </row>
    <row r="133" spans="1:16" hidden="1" x14ac:dyDescent="0.25">
      <c r="A133" s="38">
        <v>2312</v>
      </c>
      <c r="B133" s="57" t="s">
        <v>116</v>
      </c>
      <c r="C133" s="58">
        <f t="shared" si="98"/>
        <v>0</v>
      </c>
      <c r="D133" s="231">
        <v>0</v>
      </c>
      <c r="E133" s="60"/>
      <c r="F133" s="147">
        <f t="shared" si="157"/>
        <v>0</v>
      </c>
      <c r="G133" s="231"/>
      <c r="H133" s="263"/>
      <c r="I133" s="114">
        <f t="shared" si="158"/>
        <v>0</v>
      </c>
      <c r="J133" s="263"/>
      <c r="K133" s="60"/>
      <c r="L133" s="136">
        <f t="shared" si="159"/>
        <v>0</v>
      </c>
      <c r="M133" s="325"/>
      <c r="N133" s="60"/>
      <c r="O133" s="114">
        <f t="shared" si="160"/>
        <v>0</v>
      </c>
      <c r="P133" s="111"/>
    </row>
    <row r="134" spans="1:16" hidden="1" x14ac:dyDescent="0.25">
      <c r="A134" s="38">
        <v>2313</v>
      </c>
      <c r="B134" s="57" t="s">
        <v>117</v>
      </c>
      <c r="C134" s="58">
        <f t="shared" si="98"/>
        <v>0</v>
      </c>
      <c r="D134" s="231">
        <v>0</v>
      </c>
      <c r="E134" s="60"/>
      <c r="F134" s="147">
        <f t="shared" si="157"/>
        <v>0</v>
      </c>
      <c r="G134" s="231"/>
      <c r="H134" s="263"/>
      <c r="I134" s="114">
        <f t="shared" si="158"/>
        <v>0</v>
      </c>
      <c r="J134" s="263"/>
      <c r="K134" s="60"/>
      <c r="L134" s="136">
        <f t="shared" si="159"/>
        <v>0</v>
      </c>
      <c r="M134" s="325"/>
      <c r="N134" s="60"/>
      <c r="O134" s="114">
        <f t="shared" si="160"/>
        <v>0</v>
      </c>
      <c r="P134" s="111"/>
    </row>
    <row r="135" spans="1:16" ht="36" customHeight="1" x14ac:dyDescent="0.25">
      <c r="A135" s="38">
        <v>2314</v>
      </c>
      <c r="B135" s="57" t="s">
        <v>291</v>
      </c>
      <c r="C135" s="58">
        <f t="shared" si="98"/>
        <v>8571</v>
      </c>
      <c r="D135" s="231">
        <f>12535-3625</f>
        <v>8910</v>
      </c>
      <c r="E135" s="528">
        <v>-339</v>
      </c>
      <c r="F135" s="486">
        <f t="shared" si="157"/>
        <v>8571</v>
      </c>
      <c r="G135" s="231"/>
      <c r="H135" s="561"/>
      <c r="I135" s="486">
        <f t="shared" si="158"/>
        <v>0</v>
      </c>
      <c r="J135" s="263"/>
      <c r="K135" s="528"/>
      <c r="L135" s="486">
        <f t="shared" si="159"/>
        <v>0</v>
      </c>
      <c r="M135" s="325"/>
      <c r="N135" s="60"/>
      <c r="O135" s="114">
        <f t="shared" si="160"/>
        <v>0</v>
      </c>
      <c r="P135" s="111"/>
    </row>
    <row r="136" spans="1:16" hidden="1" x14ac:dyDescent="0.25">
      <c r="A136" s="112">
        <v>2320</v>
      </c>
      <c r="B136" s="57" t="s">
        <v>118</v>
      </c>
      <c r="C136" s="58">
        <f t="shared" si="98"/>
        <v>0</v>
      </c>
      <c r="D136" s="232">
        <f>SUM(D137:D139)</f>
        <v>0</v>
      </c>
      <c r="E136" s="113">
        <f t="shared" ref="E136:F136" si="161">SUM(E137:E139)</f>
        <v>0</v>
      </c>
      <c r="F136" s="147">
        <f t="shared" si="161"/>
        <v>0</v>
      </c>
      <c r="G136" s="232">
        <f>SUM(G137:G139)</f>
        <v>0</v>
      </c>
      <c r="H136" s="121">
        <f t="shared" ref="H136:I136" si="162">SUM(H137:H139)</f>
        <v>0</v>
      </c>
      <c r="I136" s="114">
        <f t="shared" si="162"/>
        <v>0</v>
      </c>
      <c r="J136" s="121">
        <f>SUM(J137:J139)</f>
        <v>0</v>
      </c>
      <c r="K136" s="113">
        <f t="shared" ref="K136:L136" si="163">SUM(K137:K139)</f>
        <v>0</v>
      </c>
      <c r="L136" s="136">
        <f t="shared" si="163"/>
        <v>0</v>
      </c>
      <c r="M136" s="58">
        <f>SUM(M137:M139)</f>
        <v>0</v>
      </c>
      <c r="N136" s="113">
        <f t="shared" ref="N136:O136" si="164">SUM(N137:N139)</f>
        <v>0</v>
      </c>
      <c r="O136" s="114">
        <f t="shared" si="164"/>
        <v>0</v>
      </c>
      <c r="P136" s="111"/>
    </row>
    <row r="137" spans="1:16" hidden="1" x14ac:dyDescent="0.25">
      <c r="A137" s="38">
        <v>2321</v>
      </c>
      <c r="B137" s="57" t="s">
        <v>119</v>
      </c>
      <c r="C137" s="58">
        <f t="shared" si="98"/>
        <v>0</v>
      </c>
      <c r="D137" s="231">
        <v>0</v>
      </c>
      <c r="E137" s="60"/>
      <c r="F137" s="147">
        <f t="shared" ref="F137:F140" si="165">D137+E137</f>
        <v>0</v>
      </c>
      <c r="G137" s="231"/>
      <c r="H137" s="263"/>
      <c r="I137" s="114">
        <f t="shared" ref="I137:I140" si="166">G137+H137</f>
        <v>0</v>
      </c>
      <c r="J137" s="263"/>
      <c r="K137" s="60"/>
      <c r="L137" s="136">
        <f t="shared" ref="L137:L140" si="167">J137+K137</f>
        <v>0</v>
      </c>
      <c r="M137" s="325"/>
      <c r="N137" s="60"/>
      <c r="O137" s="114">
        <f t="shared" ref="O137:O140" si="168">M137+N137</f>
        <v>0</v>
      </c>
      <c r="P137" s="111"/>
    </row>
    <row r="138" spans="1:16" hidden="1" x14ac:dyDescent="0.25">
      <c r="A138" s="38">
        <v>2322</v>
      </c>
      <c r="B138" s="57" t="s">
        <v>120</v>
      </c>
      <c r="C138" s="58">
        <f t="shared" si="98"/>
        <v>0</v>
      </c>
      <c r="D138" s="231">
        <v>0</v>
      </c>
      <c r="E138" s="60"/>
      <c r="F138" s="147">
        <f t="shared" si="165"/>
        <v>0</v>
      </c>
      <c r="G138" s="231"/>
      <c r="H138" s="263"/>
      <c r="I138" s="114">
        <f t="shared" si="166"/>
        <v>0</v>
      </c>
      <c r="J138" s="263"/>
      <c r="K138" s="60"/>
      <c r="L138" s="136">
        <f t="shared" si="167"/>
        <v>0</v>
      </c>
      <c r="M138" s="325"/>
      <c r="N138" s="60"/>
      <c r="O138" s="114">
        <f t="shared" si="168"/>
        <v>0</v>
      </c>
      <c r="P138" s="111"/>
    </row>
    <row r="139" spans="1:16" ht="10.5" hidden="1" customHeight="1" x14ac:dyDescent="0.25">
      <c r="A139" s="38">
        <v>2329</v>
      </c>
      <c r="B139" s="57" t="s">
        <v>121</v>
      </c>
      <c r="C139" s="58">
        <f t="shared" si="98"/>
        <v>0</v>
      </c>
      <c r="D139" s="231">
        <v>0</v>
      </c>
      <c r="E139" s="60"/>
      <c r="F139" s="147">
        <f t="shared" si="165"/>
        <v>0</v>
      </c>
      <c r="G139" s="231"/>
      <c r="H139" s="263"/>
      <c r="I139" s="114">
        <f t="shared" si="166"/>
        <v>0</v>
      </c>
      <c r="J139" s="263"/>
      <c r="K139" s="60"/>
      <c r="L139" s="136">
        <f t="shared" si="167"/>
        <v>0</v>
      </c>
      <c r="M139" s="325"/>
      <c r="N139" s="60"/>
      <c r="O139" s="114">
        <f t="shared" si="168"/>
        <v>0</v>
      </c>
      <c r="P139" s="111"/>
    </row>
    <row r="140" spans="1:16" hidden="1" x14ac:dyDescent="0.25">
      <c r="A140" s="112">
        <v>2330</v>
      </c>
      <c r="B140" s="57" t="s">
        <v>122</v>
      </c>
      <c r="C140" s="58">
        <f t="shared" si="98"/>
        <v>0</v>
      </c>
      <c r="D140" s="231">
        <v>0</v>
      </c>
      <c r="E140" s="60"/>
      <c r="F140" s="147">
        <f t="shared" si="165"/>
        <v>0</v>
      </c>
      <c r="G140" s="231"/>
      <c r="H140" s="263"/>
      <c r="I140" s="114">
        <f t="shared" si="166"/>
        <v>0</v>
      </c>
      <c r="J140" s="263"/>
      <c r="K140" s="60"/>
      <c r="L140" s="136">
        <f t="shared" si="167"/>
        <v>0</v>
      </c>
      <c r="M140" s="325"/>
      <c r="N140" s="60"/>
      <c r="O140" s="114">
        <f t="shared" si="168"/>
        <v>0</v>
      </c>
      <c r="P140" s="111"/>
    </row>
    <row r="141" spans="1:16" ht="48" hidden="1" x14ac:dyDescent="0.25">
      <c r="A141" s="112">
        <v>2340</v>
      </c>
      <c r="B141" s="57" t="s">
        <v>302</v>
      </c>
      <c r="C141" s="58">
        <f t="shared" si="98"/>
        <v>0</v>
      </c>
      <c r="D141" s="232">
        <f>SUM(D142:D143)</f>
        <v>0</v>
      </c>
      <c r="E141" s="113">
        <f t="shared" ref="E141:F141" si="169">SUM(E142:E143)</f>
        <v>0</v>
      </c>
      <c r="F141" s="147">
        <f t="shared" si="169"/>
        <v>0</v>
      </c>
      <c r="G141" s="232">
        <f>SUM(G142:G143)</f>
        <v>0</v>
      </c>
      <c r="H141" s="121">
        <f t="shared" ref="H141:I141" si="170">SUM(H142:H143)</f>
        <v>0</v>
      </c>
      <c r="I141" s="114">
        <f t="shared" si="170"/>
        <v>0</v>
      </c>
      <c r="J141" s="121">
        <f>SUM(J142:J143)</f>
        <v>0</v>
      </c>
      <c r="K141" s="113">
        <f t="shared" ref="K141:L141" si="171">SUM(K142:K143)</f>
        <v>0</v>
      </c>
      <c r="L141" s="136">
        <f t="shared" si="171"/>
        <v>0</v>
      </c>
      <c r="M141" s="58">
        <f>SUM(M142:M143)</f>
        <v>0</v>
      </c>
      <c r="N141" s="113">
        <f t="shared" ref="N141:O141" si="172">SUM(N142:N143)</f>
        <v>0</v>
      </c>
      <c r="O141" s="114">
        <f t="shared" si="172"/>
        <v>0</v>
      </c>
      <c r="P141" s="111"/>
    </row>
    <row r="142" spans="1:16" hidden="1" x14ac:dyDescent="0.25">
      <c r="A142" s="38">
        <v>2341</v>
      </c>
      <c r="B142" s="57" t="s">
        <v>123</v>
      </c>
      <c r="C142" s="58">
        <f t="shared" si="98"/>
        <v>0</v>
      </c>
      <c r="D142" s="231">
        <v>0</v>
      </c>
      <c r="E142" s="60"/>
      <c r="F142" s="147">
        <f t="shared" ref="F142:F143" si="173">D142+E142</f>
        <v>0</v>
      </c>
      <c r="G142" s="231"/>
      <c r="H142" s="263"/>
      <c r="I142" s="114">
        <f t="shared" ref="I142:I143" si="174">G142+H142</f>
        <v>0</v>
      </c>
      <c r="J142" s="263"/>
      <c r="K142" s="60"/>
      <c r="L142" s="136">
        <f t="shared" ref="L142:L143" si="175">J142+K142</f>
        <v>0</v>
      </c>
      <c r="M142" s="325"/>
      <c r="N142" s="60"/>
      <c r="O142" s="114">
        <f t="shared" ref="O142:O143" si="176">M142+N142</f>
        <v>0</v>
      </c>
      <c r="P142" s="111"/>
    </row>
    <row r="143" spans="1:16" ht="24" hidden="1" x14ac:dyDescent="0.25">
      <c r="A143" s="38">
        <v>2344</v>
      </c>
      <c r="B143" s="57" t="s">
        <v>124</v>
      </c>
      <c r="C143" s="58">
        <f t="shared" si="98"/>
        <v>0</v>
      </c>
      <c r="D143" s="231">
        <v>0</v>
      </c>
      <c r="E143" s="60"/>
      <c r="F143" s="147">
        <f t="shared" si="173"/>
        <v>0</v>
      </c>
      <c r="G143" s="231"/>
      <c r="H143" s="263"/>
      <c r="I143" s="114">
        <f t="shared" si="174"/>
        <v>0</v>
      </c>
      <c r="J143" s="263"/>
      <c r="K143" s="60"/>
      <c r="L143" s="136">
        <f t="shared" si="175"/>
        <v>0</v>
      </c>
      <c r="M143" s="325"/>
      <c r="N143" s="60"/>
      <c r="O143" s="114">
        <f t="shared" si="176"/>
        <v>0</v>
      </c>
      <c r="P143" s="111"/>
    </row>
    <row r="144" spans="1:16" ht="24" hidden="1" x14ac:dyDescent="0.25">
      <c r="A144" s="107">
        <v>2350</v>
      </c>
      <c r="B144" s="78" t="s">
        <v>125</v>
      </c>
      <c r="C144" s="84">
        <f t="shared" si="98"/>
        <v>0</v>
      </c>
      <c r="D144" s="132">
        <f>SUM(D145:D150)</f>
        <v>0</v>
      </c>
      <c r="E144" s="108">
        <f t="shared" ref="E144:F144" si="177">SUM(E145:E150)</f>
        <v>0</v>
      </c>
      <c r="F144" s="286">
        <f t="shared" si="177"/>
        <v>0</v>
      </c>
      <c r="G144" s="132">
        <f>SUM(G145:G150)</f>
        <v>0</v>
      </c>
      <c r="H144" s="207">
        <f t="shared" ref="H144:I144" si="178">SUM(H145:H150)</f>
        <v>0</v>
      </c>
      <c r="I144" s="109">
        <f t="shared" si="178"/>
        <v>0</v>
      </c>
      <c r="J144" s="207">
        <f>SUM(J145:J150)</f>
        <v>0</v>
      </c>
      <c r="K144" s="108">
        <f t="shared" ref="K144:L144" si="179">SUM(K145:K150)</f>
        <v>0</v>
      </c>
      <c r="L144" s="137">
        <f t="shared" si="179"/>
        <v>0</v>
      </c>
      <c r="M144" s="84">
        <f>SUM(M145:M150)</f>
        <v>0</v>
      </c>
      <c r="N144" s="108">
        <f t="shared" ref="N144:O144" si="180">SUM(N145:N150)</f>
        <v>0</v>
      </c>
      <c r="O144" s="109">
        <f t="shared" si="180"/>
        <v>0</v>
      </c>
      <c r="P144" s="116"/>
    </row>
    <row r="145" spans="1:16" hidden="1" x14ac:dyDescent="0.25">
      <c r="A145" s="33">
        <v>2351</v>
      </c>
      <c r="B145" s="52" t="s">
        <v>126</v>
      </c>
      <c r="C145" s="53">
        <f t="shared" si="98"/>
        <v>0</v>
      </c>
      <c r="D145" s="230">
        <v>0</v>
      </c>
      <c r="E145" s="55"/>
      <c r="F145" s="287">
        <f t="shared" ref="F145:F150" si="181">D145+E145</f>
        <v>0</v>
      </c>
      <c r="G145" s="230"/>
      <c r="H145" s="262"/>
      <c r="I145" s="120">
        <f t="shared" ref="I145:I150" si="182">G145+H145</f>
        <v>0</v>
      </c>
      <c r="J145" s="262"/>
      <c r="K145" s="55"/>
      <c r="L145" s="140">
        <f t="shared" ref="L145:L150" si="183">J145+K145</f>
        <v>0</v>
      </c>
      <c r="M145" s="324"/>
      <c r="N145" s="55"/>
      <c r="O145" s="120">
        <f t="shared" ref="O145:O150" si="184">M145+N145</f>
        <v>0</v>
      </c>
      <c r="P145" s="110"/>
    </row>
    <row r="146" spans="1:16" hidden="1" x14ac:dyDescent="0.25">
      <c r="A146" s="38">
        <v>2352</v>
      </c>
      <c r="B146" s="57" t="s">
        <v>127</v>
      </c>
      <c r="C146" s="58">
        <f t="shared" si="98"/>
        <v>0</v>
      </c>
      <c r="D146" s="231">
        <v>0</v>
      </c>
      <c r="E146" s="60"/>
      <c r="F146" s="147">
        <f t="shared" si="181"/>
        <v>0</v>
      </c>
      <c r="G146" s="231"/>
      <c r="H146" s="263"/>
      <c r="I146" s="114">
        <f t="shared" si="182"/>
        <v>0</v>
      </c>
      <c r="J146" s="263"/>
      <c r="K146" s="60"/>
      <c r="L146" s="136">
        <f t="shared" si="183"/>
        <v>0</v>
      </c>
      <c r="M146" s="325"/>
      <c r="N146" s="60"/>
      <c r="O146" s="114">
        <f t="shared" si="184"/>
        <v>0</v>
      </c>
      <c r="P146" s="111"/>
    </row>
    <row r="147" spans="1:16" ht="24" hidden="1" x14ac:dyDescent="0.25">
      <c r="A147" s="38">
        <v>2353</v>
      </c>
      <c r="B147" s="57" t="s">
        <v>128</v>
      </c>
      <c r="C147" s="58">
        <f t="shared" si="98"/>
        <v>0</v>
      </c>
      <c r="D147" s="231">
        <v>0</v>
      </c>
      <c r="E147" s="60"/>
      <c r="F147" s="147">
        <f t="shared" si="181"/>
        <v>0</v>
      </c>
      <c r="G147" s="231"/>
      <c r="H147" s="263"/>
      <c r="I147" s="114">
        <f t="shared" si="182"/>
        <v>0</v>
      </c>
      <c r="J147" s="263"/>
      <c r="K147" s="60"/>
      <c r="L147" s="136">
        <f t="shared" si="183"/>
        <v>0</v>
      </c>
      <c r="M147" s="325"/>
      <c r="N147" s="60"/>
      <c r="O147" s="114">
        <f t="shared" si="184"/>
        <v>0</v>
      </c>
      <c r="P147" s="111"/>
    </row>
    <row r="148" spans="1:16" ht="24" hidden="1" x14ac:dyDescent="0.25">
      <c r="A148" s="38">
        <v>2354</v>
      </c>
      <c r="B148" s="57" t="s">
        <v>129</v>
      </c>
      <c r="C148" s="58">
        <f t="shared" si="98"/>
        <v>0</v>
      </c>
      <c r="D148" s="231">
        <v>0</v>
      </c>
      <c r="E148" s="60"/>
      <c r="F148" s="147">
        <f t="shared" si="181"/>
        <v>0</v>
      </c>
      <c r="G148" s="231"/>
      <c r="H148" s="263"/>
      <c r="I148" s="114">
        <f t="shared" si="182"/>
        <v>0</v>
      </c>
      <c r="J148" s="263"/>
      <c r="K148" s="60"/>
      <c r="L148" s="136">
        <f t="shared" si="183"/>
        <v>0</v>
      </c>
      <c r="M148" s="325"/>
      <c r="N148" s="60"/>
      <c r="O148" s="114">
        <f t="shared" si="184"/>
        <v>0</v>
      </c>
      <c r="P148" s="111"/>
    </row>
    <row r="149" spans="1:16" ht="24" hidden="1" x14ac:dyDescent="0.25">
      <c r="A149" s="38">
        <v>2355</v>
      </c>
      <c r="B149" s="57" t="s">
        <v>130</v>
      </c>
      <c r="C149" s="58">
        <f t="shared" ref="C149:C212" si="185">F149+I149+L149+O149</f>
        <v>0</v>
      </c>
      <c r="D149" s="231">
        <v>0</v>
      </c>
      <c r="E149" s="60"/>
      <c r="F149" s="147">
        <f t="shared" si="181"/>
        <v>0</v>
      </c>
      <c r="G149" s="231"/>
      <c r="H149" s="263"/>
      <c r="I149" s="114">
        <f t="shared" si="182"/>
        <v>0</v>
      </c>
      <c r="J149" s="263"/>
      <c r="K149" s="60"/>
      <c r="L149" s="136">
        <f t="shared" si="183"/>
        <v>0</v>
      </c>
      <c r="M149" s="325"/>
      <c r="N149" s="60"/>
      <c r="O149" s="114">
        <f t="shared" si="184"/>
        <v>0</v>
      </c>
      <c r="P149" s="111"/>
    </row>
    <row r="150" spans="1:16" ht="24" hidden="1" x14ac:dyDescent="0.25">
      <c r="A150" s="38">
        <v>2359</v>
      </c>
      <c r="B150" s="57" t="s">
        <v>131</v>
      </c>
      <c r="C150" s="58">
        <f t="shared" si="185"/>
        <v>0</v>
      </c>
      <c r="D150" s="231">
        <v>0</v>
      </c>
      <c r="E150" s="60"/>
      <c r="F150" s="147">
        <f t="shared" si="181"/>
        <v>0</v>
      </c>
      <c r="G150" s="231"/>
      <c r="H150" s="263"/>
      <c r="I150" s="114">
        <f t="shared" si="182"/>
        <v>0</v>
      </c>
      <c r="J150" s="263"/>
      <c r="K150" s="60"/>
      <c r="L150" s="136">
        <f t="shared" si="183"/>
        <v>0</v>
      </c>
      <c r="M150" s="325"/>
      <c r="N150" s="60"/>
      <c r="O150" s="114">
        <f t="shared" si="184"/>
        <v>0</v>
      </c>
      <c r="P150" s="111"/>
    </row>
    <row r="151" spans="1:16" ht="24.75" customHeight="1" x14ac:dyDescent="0.25">
      <c r="A151" s="112">
        <v>2360</v>
      </c>
      <c r="B151" s="57" t="s">
        <v>132</v>
      </c>
      <c r="C151" s="58">
        <f t="shared" si="185"/>
        <v>1825</v>
      </c>
      <c r="D151" s="232">
        <f>SUM(D152:D158)</f>
        <v>1825</v>
      </c>
      <c r="E151" s="529">
        <f t="shared" ref="E151:F151" si="186">SUM(E152:E158)</f>
        <v>0</v>
      </c>
      <c r="F151" s="486">
        <f t="shared" si="186"/>
        <v>1825</v>
      </c>
      <c r="G151" s="232">
        <f>SUM(G152:G158)</f>
        <v>0</v>
      </c>
      <c r="H151" s="136">
        <f t="shared" ref="H151:I151" si="187">SUM(H152:H158)</f>
        <v>0</v>
      </c>
      <c r="I151" s="486">
        <f t="shared" si="187"/>
        <v>0</v>
      </c>
      <c r="J151" s="121">
        <f>SUM(J152:J158)</f>
        <v>0</v>
      </c>
      <c r="K151" s="529">
        <f t="shared" ref="K151:L151" si="188">SUM(K152:K158)</f>
        <v>0</v>
      </c>
      <c r="L151" s="486">
        <f t="shared" si="188"/>
        <v>0</v>
      </c>
      <c r="M151" s="58">
        <f>SUM(M152:M158)</f>
        <v>0</v>
      </c>
      <c r="N151" s="113">
        <f t="shared" ref="N151:O151" si="189">SUM(N152:N158)</f>
        <v>0</v>
      </c>
      <c r="O151" s="114">
        <f t="shared" si="189"/>
        <v>0</v>
      </c>
      <c r="P151" s="111"/>
    </row>
    <row r="152" spans="1:16" hidden="1" x14ac:dyDescent="0.25">
      <c r="A152" s="37">
        <v>2361</v>
      </c>
      <c r="B152" s="57" t="s">
        <v>133</v>
      </c>
      <c r="C152" s="58">
        <f t="shared" si="185"/>
        <v>0</v>
      </c>
      <c r="D152" s="231">
        <v>0</v>
      </c>
      <c r="E152" s="60"/>
      <c r="F152" s="147">
        <f t="shared" ref="F152:F159" si="190">D152+E152</f>
        <v>0</v>
      </c>
      <c r="G152" s="231"/>
      <c r="H152" s="263"/>
      <c r="I152" s="114">
        <f t="shared" ref="I152:I159" si="191">G152+H152</f>
        <v>0</v>
      </c>
      <c r="J152" s="263"/>
      <c r="K152" s="60"/>
      <c r="L152" s="136">
        <f t="shared" ref="L152:L159" si="192">J152+K152</f>
        <v>0</v>
      </c>
      <c r="M152" s="325"/>
      <c r="N152" s="60"/>
      <c r="O152" s="114">
        <f t="shared" ref="O152:O159" si="193">M152+N152</f>
        <v>0</v>
      </c>
      <c r="P152" s="111"/>
    </row>
    <row r="153" spans="1:16" ht="24" hidden="1" x14ac:dyDescent="0.25">
      <c r="A153" s="37">
        <v>2362</v>
      </c>
      <c r="B153" s="57" t="s">
        <v>134</v>
      </c>
      <c r="C153" s="58">
        <f t="shared" si="185"/>
        <v>0</v>
      </c>
      <c r="D153" s="231">
        <v>0</v>
      </c>
      <c r="E153" s="60"/>
      <c r="F153" s="147">
        <f t="shared" si="190"/>
        <v>0</v>
      </c>
      <c r="G153" s="231"/>
      <c r="H153" s="263"/>
      <c r="I153" s="114">
        <f t="shared" si="191"/>
        <v>0</v>
      </c>
      <c r="J153" s="263"/>
      <c r="K153" s="60"/>
      <c r="L153" s="136">
        <f t="shared" si="192"/>
        <v>0</v>
      </c>
      <c r="M153" s="325"/>
      <c r="N153" s="60"/>
      <c r="O153" s="114">
        <f t="shared" si="193"/>
        <v>0</v>
      </c>
      <c r="P153" s="111"/>
    </row>
    <row r="154" spans="1:16" x14ac:dyDescent="0.25">
      <c r="A154" s="37">
        <v>2363</v>
      </c>
      <c r="B154" s="57" t="s">
        <v>135</v>
      </c>
      <c r="C154" s="58">
        <f t="shared" si="185"/>
        <v>1825</v>
      </c>
      <c r="D154" s="231">
        <f>1000+825</f>
        <v>1825</v>
      </c>
      <c r="E154" s="528"/>
      <c r="F154" s="486">
        <f t="shared" si="190"/>
        <v>1825</v>
      </c>
      <c r="G154" s="231"/>
      <c r="H154" s="561"/>
      <c r="I154" s="486">
        <f t="shared" si="191"/>
        <v>0</v>
      </c>
      <c r="J154" s="263"/>
      <c r="K154" s="528"/>
      <c r="L154" s="486">
        <f t="shared" si="192"/>
        <v>0</v>
      </c>
      <c r="M154" s="325"/>
      <c r="N154" s="60"/>
      <c r="O154" s="114">
        <f t="shared" si="193"/>
        <v>0</v>
      </c>
      <c r="P154" s="111"/>
    </row>
    <row r="155" spans="1:16" hidden="1" x14ac:dyDescent="0.25">
      <c r="A155" s="37">
        <v>2364</v>
      </c>
      <c r="B155" s="57" t="s">
        <v>136</v>
      </c>
      <c r="C155" s="58">
        <f t="shared" si="185"/>
        <v>0</v>
      </c>
      <c r="D155" s="231">
        <v>0</v>
      </c>
      <c r="E155" s="60"/>
      <c r="F155" s="147">
        <f t="shared" si="190"/>
        <v>0</v>
      </c>
      <c r="G155" s="231"/>
      <c r="H155" s="263"/>
      <c r="I155" s="114">
        <f t="shared" si="191"/>
        <v>0</v>
      </c>
      <c r="J155" s="263"/>
      <c r="K155" s="60"/>
      <c r="L155" s="136">
        <f t="shared" si="192"/>
        <v>0</v>
      </c>
      <c r="M155" s="325"/>
      <c r="N155" s="60"/>
      <c r="O155" s="114">
        <f t="shared" si="193"/>
        <v>0</v>
      </c>
      <c r="P155" s="111"/>
    </row>
    <row r="156" spans="1:16" ht="12.75" hidden="1" customHeight="1" x14ac:dyDescent="0.25">
      <c r="A156" s="37">
        <v>2365</v>
      </c>
      <c r="B156" s="57" t="s">
        <v>137</v>
      </c>
      <c r="C156" s="58">
        <f t="shared" si="185"/>
        <v>0</v>
      </c>
      <c r="D156" s="231">
        <v>0</v>
      </c>
      <c r="E156" s="60"/>
      <c r="F156" s="147">
        <f t="shared" si="190"/>
        <v>0</v>
      </c>
      <c r="G156" s="231"/>
      <c r="H156" s="263"/>
      <c r="I156" s="114">
        <f t="shared" si="191"/>
        <v>0</v>
      </c>
      <c r="J156" s="263"/>
      <c r="K156" s="60"/>
      <c r="L156" s="136">
        <f t="shared" si="192"/>
        <v>0</v>
      </c>
      <c r="M156" s="325"/>
      <c r="N156" s="60"/>
      <c r="O156" s="114">
        <f t="shared" si="193"/>
        <v>0</v>
      </c>
      <c r="P156" s="111"/>
    </row>
    <row r="157" spans="1:16" ht="36" hidden="1" x14ac:dyDescent="0.25">
      <c r="A157" s="37">
        <v>2366</v>
      </c>
      <c r="B157" s="57" t="s">
        <v>138</v>
      </c>
      <c r="C157" s="58">
        <f t="shared" si="185"/>
        <v>0</v>
      </c>
      <c r="D157" s="231">
        <v>0</v>
      </c>
      <c r="E157" s="60"/>
      <c r="F157" s="147">
        <f t="shared" si="190"/>
        <v>0</v>
      </c>
      <c r="G157" s="231"/>
      <c r="H157" s="263"/>
      <c r="I157" s="114">
        <f t="shared" si="191"/>
        <v>0</v>
      </c>
      <c r="J157" s="263"/>
      <c r="K157" s="60"/>
      <c r="L157" s="136">
        <f t="shared" si="192"/>
        <v>0</v>
      </c>
      <c r="M157" s="325"/>
      <c r="N157" s="60"/>
      <c r="O157" s="114">
        <f t="shared" si="193"/>
        <v>0</v>
      </c>
      <c r="P157" s="111"/>
    </row>
    <row r="158" spans="1:16" ht="48" hidden="1" x14ac:dyDescent="0.25">
      <c r="A158" s="37">
        <v>2369</v>
      </c>
      <c r="B158" s="57" t="s">
        <v>139</v>
      </c>
      <c r="C158" s="58">
        <f t="shared" si="185"/>
        <v>0</v>
      </c>
      <c r="D158" s="231">
        <v>0</v>
      </c>
      <c r="E158" s="60"/>
      <c r="F158" s="147">
        <f t="shared" si="190"/>
        <v>0</v>
      </c>
      <c r="G158" s="231"/>
      <c r="H158" s="263"/>
      <c r="I158" s="114">
        <f t="shared" si="191"/>
        <v>0</v>
      </c>
      <c r="J158" s="263"/>
      <c r="K158" s="60"/>
      <c r="L158" s="136">
        <f t="shared" si="192"/>
        <v>0</v>
      </c>
      <c r="M158" s="325"/>
      <c r="N158" s="60"/>
      <c r="O158" s="114">
        <f t="shared" si="193"/>
        <v>0</v>
      </c>
      <c r="P158" s="111"/>
    </row>
    <row r="159" spans="1:16" hidden="1" x14ac:dyDescent="0.25">
      <c r="A159" s="107">
        <v>2370</v>
      </c>
      <c r="B159" s="78" t="s">
        <v>140</v>
      </c>
      <c r="C159" s="84">
        <f t="shared" si="185"/>
        <v>0</v>
      </c>
      <c r="D159" s="233">
        <v>0</v>
      </c>
      <c r="E159" s="115"/>
      <c r="F159" s="286">
        <f t="shared" si="190"/>
        <v>0</v>
      </c>
      <c r="G159" s="233"/>
      <c r="H159" s="264"/>
      <c r="I159" s="109">
        <f t="shared" si="191"/>
        <v>0</v>
      </c>
      <c r="J159" s="264"/>
      <c r="K159" s="115"/>
      <c r="L159" s="137">
        <f t="shared" si="192"/>
        <v>0</v>
      </c>
      <c r="M159" s="326"/>
      <c r="N159" s="115"/>
      <c r="O159" s="109">
        <f t="shared" si="193"/>
        <v>0</v>
      </c>
      <c r="P159" s="116"/>
    </row>
    <row r="160" spans="1:16" hidden="1" x14ac:dyDescent="0.25">
      <c r="A160" s="107">
        <v>2380</v>
      </c>
      <c r="B160" s="78" t="s">
        <v>141</v>
      </c>
      <c r="C160" s="84">
        <f t="shared" si="185"/>
        <v>0</v>
      </c>
      <c r="D160" s="132">
        <f>SUM(D161:D162)</f>
        <v>0</v>
      </c>
      <c r="E160" s="108">
        <f t="shared" ref="E160:F160" si="194">SUM(E161:E162)</f>
        <v>0</v>
      </c>
      <c r="F160" s="286">
        <f t="shared" si="194"/>
        <v>0</v>
      </c>
      <c r="G160" s="132">
        <f>SUM(G161:G162)</f>
        <v>0</v>
      </c>
      <c r="H160" s="207">
        <f t="shared" ref="H160:I160" si="195">SUM(H161:H162)</f>
        <v>0</v>
      </c>
      <c r="I160" s="109">
        <f t="shared" si="195"/>
        <v>0</v>
      </c>
      <c r="J160" s="207">
        <f>SUM(J161:J162)</f>
        <v>0</v>
      </c>
      <c r="K160" s="108">
        <f t="shared" ref="K160:L160" si="196">SUM(K161:K162)</f>
        <v>0</v>
      </c>
      <c r="L160" s="137">
        <f t="shared" si="196"/>
        <v>0</v>
      </c>
      <c r="M160" s="84">
        <f>SUM(M161:M162)</f>
        <v>0</v>
      </c>
      <c r="N160" s="108">
        <f t="shared" ref="N160:O160" si="197">SUM(N161:N162)</f>
        <v>0</v>
      </c>
      <c r="O160" s="109">
        <f t="shared" si="197"/>
        <v>0</v>
      </c>
      <c r="P160" s="116"/>
    </row>
    <row r="161" spans="1:16" hidden="1" x14ac:dyDescent="0.25">
      <c r="A161" s="32">
        <v>2381</v>
      </c>
      <c r="B161" s="52" t="s">
        <v>142</v>
      </c>
      <c r="C161" s="53">
        <f t="shared" si="185"/>
        <v>0</v>
      </c>
      <c r="D161" s="230">
        <v>0</v>
      </c>
      <c r="E161" s="55"/>
      <c r="F161" s="287">
        <f t="shared" ref="F161:F164" si="198">D161+E161</f>
        <v>0</v>
      </c>
      <c r="G161" s="230"/>
      <c r="H161" s="262"/>
      <c r="I161" s="120">
        <f t="shared" ref="I161:I164" si="199">G161+H161</f>
        <v>0</v>
      </c>
      <c r="J161" s="262"/>
      <c r="K161" s="55"/>
      <c r="L161" s="140">
        <f t="shared" ref="L161:L164" si="200">J161+K161</f>
        <v>0</v>
      </c>
      <c r="M161" s="324"/>
      <c r="N161" s="55"/>
      <c r="O161" s="120">
        <f t="shared" ref="O161:O164" si="201">M161+N161</f>
        <v>0</v>
      </c>
      <c r="P161" s="110"/>
    </row>
    <row r="162" spans="1:16" ht="24" hidden="1" x14ac:dyDescent="0.25">
      <c r="A162" s="37">
        <v>2389</v>
      </c>
      <c r="B162" s="57" t="s">
        <v>143</v>
      </c>
      <c r="C162" s="58">
        <f t="shared" si="185"/>
        <v>0</v>
      </c>
      <c r="D162" s="231">
        <v>0</v>
      </c>
      <c r="E162" s="60"/>
      <c r="F162" s="147">
        <f t="shared" si="198"/>
        <v>0</v>
      </c>
      <c r="G162" s="231"/>
      <c r="H162" s="263"/>
      <c r="I162" s="114">
        <f t="shared" si="199"/>
        <v>0</v>
      </c>
      <c r="J162" s="263"/>
      <c r="K162" s="60"/>
      <c r="L162" s="136">
        <f t="shared" si="200"/>
        <v>0</v>
      </c>
      <c r="M162" s="325"/>
      <c r="N162" s="60"/>
      <c r="O162" s="114">
        <f t="shared" si="201"/>
        <v>0</v>
      </c>
      <c r="P162" s="111"/>
    </row>
    <row r="163" spans="1:16" hidden="1" x14ac:dyDescent="0.25">
      <c r="A163" s="107">
        <v>2390</v>
      </c>
      <c r="B163" s="78" t="s">
        <v>144</v>
      </c>
      <c r="C163" s="84">
        <f t="shared" si="185"/>
        <v>0</v>
      </c>
      <c r="D163" s="233">
        <v>0</v>
      </c>
      <c r="E163" s="115"/>
      <c r="F163" s="286">
        <f t="shared" si="198"/>
        <v>0</v>
      </c>
      <c r="G163" s="233"/>
      <c r="H163" s="264"/>
      <c r="I163" s="109">
        <f t="shared" si="199"/>
        <v>0</v>
      </c>
      <c r="J163" s="264"/>
      <c r="K163" s="115"/>
      <c r="L163" s="137">
        <f t="shared" si="200"/>
        <v>0</v>
      </c>
      <c r="M163" s="326"/>
      <c r="N163" s="115"/>
      <c r="O163" s="109">
        <f t="shared" si="201"/>
        <v>0</v>
      </c>
      <c r="P163" s="116"/>
    </row>
    <row r="164" spans="1:16" hidden="1" x14ac:dyDescent="0.25">
      <c r="A164" s="45">
        <v>2400</v>
      </c>
      <c r="B164" s="105" t="s">
        <v>145</v>
      </c>
      <c r="C164" s="46">
        <f t="shared" si="185"/>
        <v>0</v>
      </c>
      <c r="D164" s="235">
        <v>0</v>
      </c>
      <c r="E164" s="122"/>
      <c r="F164" s="285">
        <f t="shared" si="198"/>
        <v>0</v>
      </c>
      <c r="G164" s="235"/>
      <c r="H164" s="266"/>
      <c r="I164" s="117">
        <f t="shared" si="199"/>
        <v>0</v>
      </c>
      <c r="J164" s="266"/>
      <c r="K164" s="122"/>
      <c r="L164" s="126">
        <f t="shared" si="200"/>
        <v>0</v>
      </c>
      <c r="M164" s="327"/>
      <c r="N164" s="122"/>
      <c r="O164" s="117">
        <f t="shared" si="201"/>
        <v>0</v>
      </c>
      <c r="P164" s="123"/>
    </row>
    <row r="165" spans="1:16" ht="24" hidden="1" x14ac:dyDescent="0.25">
      <c r="A165" s="45">
        <v>2500</v>
      </c>
      <c r="B165" s="105" t="s">
        <v>146</v>
      </c>
      <c r="C165" s="46">
        <f t="shared" si="185"/>
        <v>0</v>
      </c>
      <c r="D165" s="229">
        <f>SUM(D166,D171)</f>
        <v>0</v>
      </c>
      <c r="E165" s="50">
        <f t="shared" ref="E165:O165" si="202">SUM(E166,E171)</f>
        <v>0</v>
      </c>
      <c r="F165" s="285">
        <f t="shared" si="202"/>
        <v>0</v>
      </c>
      <c r="G165" s="229">
        <f t="shared" si="202"/>
        <v>0</v>
      </c>
      <c r="H165" s="106">
        <f t="shared" si="202"/>
        <v>0</v>
      </c>
      <c r="I165" s="117">
        <f t="shared" si="202"/>
        <v>0</v>
      </c>
      <c r="J165" s="106">
        <f t="shared" si="202"/>
        <v>0</v>
      </c>
      <c r="K165" s="50">
        <f t="shared" si="202"/>
        <v>0</v>
      </c>
      <c r="L165" s="126">
        <f t="shared" si="202"/>
        <v>0</v>
      </c>
      <c r="M165" s="130">
        <f t="shared" si="202"/>
        <v>0</v>
      </c>
      <c r="N165" s="131">
        <f t="shared" si="202"/>
        <v>0</v>
      </c>
      <c r="O165" s="294">
        <f t="shared" si="202"/>
        <v>0</v>
      </c>
      <c r="P165" s="348"/>
    </row>
    <row r="166" spans="1:16" ht="16.5" hidden="1" customHeight="1" x14ac:dyDescent="0.25">
      <c r="A166" s="548">
        <v>2510</v>
      </c>
      <c r="B166" s="52" t="s">
        <v>147</v>
      </c>
      <c r="C166" s="53">
        <f t="shared" si="185"/>
        <v>0</v>
      </c>
      <c r="D166" s="234">
        <f>SUM(D167:D170)</f>
        <v>0</v>
      </c>
      <c r="E166" s="119">
        <f t="shared" ref="E166:O166" si="203">SUM(E167:E170)</f>
        <v>0</v>
      </c>
      <c r="F166" s="287">
        <f t="shared" si="203"/>
        <v>0</v>
      </c>
      <c r="G166" s="234">
        <f t="shared" si="203"/>
        <v>0</v>
      </c>
      <c r="H166" s="265">
        <f t="shared" si="203"/>
        <v>0</v>
      </c>
      <c r="I166" s="120">
        <f t="shared" si="203"/>
        <v>0</v>
      </c>
      <c r="J166" s="265">
        <f t="shared" si="203"/>
        <v>0</v>
      </c>
      <c r="K166" s="119">
        <f t="shared" si="203"/>
        <v>0</v>
      </c>
      <c r="L166" s="140">
        <f t="shared" si="203"/>
        <v>0</v>
      </c>
      <c r="M166" s="64">
        <f t="shared" si="203"/>
        <v>0</v>
      </c>
      <c r="N166" s="304">
        <f t="shared" si="203"/>
        <v>0</v>
      </c>
      <c r="O166" s="309">
        <f t="shared" si="203"/>
        <v>0</v>
      </c>
      <c r="P166" s="155"/>
    </row>
    <row r="167" spans="1:16" ht="24" hidden="1" x14ac:dyDescent="0.25">
      <c r="A167" s="38">
        <v>2512</v>
      </c>
      <c r="B167" s="57" t="s">
        <v>148</v>
      </c>
      <c r="C167" s="58">
        <f t="shared" si="185"/>
        <v>0</v>
      </c>
      <c r="D167" s="231">
        <v>0</v>
      </c>
      <c r="E167" s="60"/>
      <c r="F167" s="147">
        <f t="shared" ref="F167:F172" si="204">D167+E167</f>
        <v>0</v>
      </c>
      <c r="G167" s="231"/>
      <c r="H167" s="263"/>
      <c r="I167" s="114">
        <f t="shared" ref="I167:I172" si="205">G167+H167</f>
        <v>0</v>
      </c>
      <c r="J167" s="263"/>
      <c r="K167" s="60"/>
      <c r="L167" s="136">
        <f t="shared" ref="L167:L172" si="206">J167+K167</f>
        <v>0</v>
      </c>
      <c r="M167" s="325"/>
      <c r="N167" s="60"/>
      <c r="O167" s="114">
        <f t="shared" ref="O167:O172" si="207">M167+N167</f>
        <v>0</v>
      </c>
      <c r="P167" s="111"/>
    </row>
    <row r="168" spans="1:16" ht="36" hidden="1" x14ac:dyDescent="0.25">
      <c r="A168" s="38">
        <v>2513</v>
      </c>
      <c r="B168" s="57" t="s">
        <v>149</v>
      </c>
      <c r="C168" s="58">
        <f t="shared" si="185"/>
        <v>0</v>
      </c>
      <c r="D168" s="231">
        <v>0</v>
      </c>
      <c r="E168" s="60"/>
      <c r="F168" s="147">
        <f t="shared" si="204"/>
        <v>0</v>
      </c>
      <c r="G168" s="231"/>
      <c r="H168" s="263"/>
      <c r="I168" s="114">
        <f t="shared" si="205"/>
        <v>0</v>
      </c>
      <c r="J168" s="263"/>
      <c r="K168" s="60"/>
      <c r="L168" s="136">
        <f t="shared" si="206"/>
        <v>0</v>
      </c>
      <c r="M168" s="325"/>
      <c r="N168" s="60"/>
      <c r="O168" s="114">
        <f t="shared" si="207"/>
        <v>0</v>
      </c>
      <c r="P168" s="111"/>
    </row>
    <row r="169" spans="1:16" ht="24" hidden="1" x14ac:dyDescent="0.25">
      <c r="A169" s="38">
        <v>2515</v>
      </c>
      <c r="B169" s="57" t="s">
        <v>150</v>
      </c>
      <c r="C169" s="58">
        <f t="shared" si="185"/>
        <v>0</v>
      </c>
      <c r="D169" s="231">
        <v>0</v>
      </c>
      <c r="E169" s="60"/>
      <c r="F169" s="147">
        <f t="shared" si="204"/>
        <v>0</v>
      </c>
      <c r="G169" s="231"/>
      <c r="H169" s="263"/>
      <c r="I169" s="114">
        <f t="shared" si="205"/>
        <v>0</v>
      </c>
      <c r="J169" s="263"/>
      <c r="K169" s="60"/>
      <c r="L169" s="136">
        <f t="shared" si="206"/>
        <v>0</v>
      </c>
      <c r="M169" s="325"/>
      <c r="N169" s="60"/>
      <c r="O169" s="114">
        <f t="shared" si="207"/>
        <v>0</v>
      </c>
      <c r="P169" s="111"/>
    </row>
    <row r="170" spans="1:16" ht="24" hidden="1" x14ac:dyDescent="0.25">
      <c r="A170" s="38">
        <v>2519</v>
      </c>
      <c r="B170" s="57" t="s">
        <v>151</v>
      </c>
      <c r="C170" s="58">
        <f t="shared" si="185"/>
        <v>0</v>
      </c>
      <c r="D170" s="231">
        <v>0</v>
      </c>
      <c r="E170" s="60"/>
      <c r="F170" s="147">
        <f t="shared" si="204"/>
        <v>0</v>
      </c>
      <c r="G170" s="231"/>
      <c r="H170" s="263"/>
      <c r="I170" s="114">
        <f t="shared" si="205"/>
        <v>0</v>
      </c>
      <c r="J170" s="263"/>
      <c r="K170" s="60"/>
      <c r="L170" s="136">
        <f t="shared" si="206"/>
        <v>0</v>
      </c>
      <c r="M170" s="325"/>
      <c r="N170" s="60"/>
      <c r="O170" s="114">
        <f t="shared" si="207"/>
        <v>0</v>
      </c>
      <c r="P170" s="111"/>
    </row>
    <row r="171" spans="1:16" ht="24" hidden="1" x14ac:dyDescent="0.25">
      <c r="A171" s="112">
        <v>2520</v>
      </c>
      <c r="B171" s="57" t="s">
        <v>152</v>
      </c>
      <c r="C171" s="58">
        <f t="shared" si="185"/>
        <v>0</v>
      </c>
      <c r="D171" s="231">
        <v>0</v>
      </c>
      <c r="E171" s="60"/>
      <c r="F171" s="147">
        <f t="shared" si="204"/>
        <v>0</v>
      </c>
      <c r="G171" s="231"/>
      <c r="H171" s="263"/>
      <c r="I171" s="114">
        <f t="shared" si="205"/>
        <v>0</v>
      </c>
      <c r="J171" s="263"/>
      <c r="K171" s="60"/>
      <c r="L171" s="136">
        <f t="shared" si="206"/>
        <v>0</v>
      </c>
      <c r="M171" s="325"/>
      <c r="N171" s="60"/>
      <c r="O171" s="114">
        <f t="shared" si="207"/>
        <v>0</v>
      </c>
      <c r="P171" s="111"/>
    </row>
    <row r="172" spans="1:16" s="124" customFormat="1" ht="36" hidden="1" customHeight="1" x14ac:dyDescent="0.25">
      <c r="A172" s="17">
        <v>2800</v>
      </c>
      <c r="B172" s="52" t="s">
        <v>153</v>
      </c>
      <c r="C172" s="53">
        <f t="shared" si="185"/>
        <v>0</v>
      </c>
      <c r="D172" s="214">
        <v>0</v>
      </c>
      <c r="E172" s="35"/>
      <c r="F172" s="354">
        <f t="shared" si="204"/>
        <v>0</v>
      </c>
      <c r="G172" s="214"/>
      <c r="H172" s="249"/>
      <c r="I172" s="356">
        <f t="shared" si="205"/>
        <v>0</v>
      </c>
      <c r="J172" s="249"/>
      <c r="K172" s="35"/>
      <c r="L172" s="199">
        <f t="shared" si="206"/>
        <v>0</v>
      </c>
      <c r="M172" s="315"/>
      <c r="N172" s="35"/>
      <c r="O172" s="356">
        <f t="shared" si="207"/>
        <v>0</v>
      </c>
      <c r="P172" s="36"/>
    </row>
    <row r="173" spans="1:16" hidden="1" x14ac:dyDescent="0.25">
      <c r="A173" s="101">
        <v>3000</v>
      </c>
      <c r="B173" s="101" t="s">
        <v>154</v>
      </c>
      <c r="C173" s="102">
        <f t="shared" si="185"/>
        <v>0</v>
      </c>
      <c r="D173" s="228">
        <f>SUM(D174,D184)</f>
        <v>0</v>
      </c>
      <c r="E173" s="103">
        <f t="shared" ref="E173:F173" si="208">SUM(E174,E184)</f>
        <v>0</v>
      </c>
      <c r="F173" s="284">
        <f t="shared" si="208"/>
        <v>0</v>
      </c>
      <c r="G173" s="228">
        <f>SUM(G174,G184)</f>
        <v>0</v>
      </c>
      <c r="H173" s="261">
        <f t="shared" ref="H173:I173" si="209">SUM(H174,H184)</f>
        <v>0</v>
      </c>
      <c r="I173" s="104">
        <f t="shared" si="209"/>
        <v>0</v>
      </c>
      <c r="J173" s="261">
        <f>SUM(J174,J184)</f>
        <v>0</v>
      </c>
      <c r="K173" s="103">
        <f t="shared" ref="K173:L173" si="210">SUM(K174,K184)</f>
        <v>0</v>
      </c>
      <c r="L173" s="138">
        <f t="shared" si="210"/>
        <v>0</v>
      </c>
      <c r="M173" s="102">
        <f>SUM(M174,M184)</f>
        <v>0</v>
      </c>
      <c r="N173" s="103">
        <f t="shared" ref="N173:O173" si="211">SUM(N174,N184)</f>
        <v>0</v>
      </c>
      <c r="O173" s="104">
        <f t="shared" si="211"/>
        <v>0</v>
      </c>
      <c r="P173" s="347"/>
    </row>
    <row r="174" spans="1:16" ht="24" hidden="1" x14ac:dyDescent="0.25">
      <c r="A174" s="45">
        <v>3200</v>
      </c>
      <c r="B174" s="125" t="s">
        <v>155</v>
      </c>
      <c r="C174" s="46">
        <f t="shared" si="185"/>
        <v>0</v>
      </c>
      <c r="D174" s="229">
        <f>SUM(D175,D179)</f>
        <v>0</v>
      </c>
      <c r="E174" s="50">
        <f t="shared" ref="E174:O174" si="212">SUM(E175,E179)</f>
        <v>0</v>
      </c>
      <c r="F174" s="285">
        <f t="shared" si="212"/>
        <v>0</v>
      </c>
      <c r="G174" s="229">
        <f t="shared" si="212"/>
        <v>0</v>
      </c>
      <c r="H174" s="106">
        <f t="shared" si="212"/>
        <v>0</v>
      </c>
      <c r="I174" s="117">
        <f t="shared" si="212"/>
        <v>0</v>
      </c>
      <c r="J174" s="106">
        <f t="shared" si="212"/>
        <v>0</v>
      </c>
      <c r="K174" s="50">
        <f t="shared" si="212"/>
        <v>0</v>
      </c>
      <c r="L174" s="126">
        <f t="shared" si="212"/>
        <v>0</v>
      </c>
      <c r="M174" s="130">
        <f t="shared" si="212"/>
        <v>0</v>
      </c>
      <c r="N174" s="131">
        <f t="shared" si="212"/>
        <v>0</v>
      </c>
      <c r="O174" s="294">
        <f t="shared" si="212"/>
        <v>0</v>
      </c>
      <c r="P174" s="348"/>
    </row>
    <row r="175" spans="1:16" ht="36" hidden="1" x14ac:dyDescent="0.25">
      <c r="A175" s="548">
        <v>3260</v>
      </c>
      <c r="B175" s="52" t="s">
        <v>156</v>
      </c>
      <c r="C175" s="53">
        <f t="shared" si="185"/>
        <v>0</v>
      </c>
      <c r="D175" s="234">
        <f>SUM(D176:D178)</f>
        <v>0</v>
      </c>
      <c r="E175" s="119">
        <f t="shared" ref="E175:F175" si="213">SUM(E176:E178)</f>
        <v>0</v>
      </c>
      <c r="F175" s="287">
        <f t="shared" si="213"/>
        <v>0</v>
      </c>
      <c r="G175" s="234">
        <f>SUM(G176:G178)</f>
        <v>0</v>
      </c>
      <c r="H175" s="265">
        <f t="shared" ref="H175:I175" si="214">SUM(H176:H178)</f>
        <v>0</v>
      </c>
      <c r="I175" s="120">
        <f t="shared" si="214"/>
        <v>0</v>
      </c>
      <c r="J175" s="265">
        <f>SUM(J176:J178)</f>
        <v>0</v>
      </c>
      <c r="K175" s="119">
        <f t="shared" ref="K175:L175" si="215">SUM(K176:K178)</f>
        <v>0</v>
      </c>
      <c r="L175" s="140">
        <f t="shared" si="215"/>
        <v>0</v>
      </c>
      <c r="M175" s="53">
        <f>SUM(M176:M178)</f>
        <v>0</v>
      </c>
      <c r="N175" s="119">
        <f t="shared" ref="N175:O175" si="216">SUM(N176:N178)</f>
        <v>0</v>
      </c>
      <c r="O175" s="120">
        <f t="shared" si="216"/>
        <v>0</v>
      </c>
      <c r="P175" s="110"/>
    </row>
    <row r="176" spans="1:16" ht="24" hidden="1" x14ac:dyDescent="0.25">
      <c r="A176" s="38">
        <v>3261</v>
      </c>
      <c r="B176" s="57" t="s">
        <v>157</v>
      </c>
      <c r="C176" s="58">
        <f t="shared" si="185"/>
        <v>0</v>
      </c>
      <c r="D176" s="231">
        <v>0</v>
      </c>
      <c r="E176" s="60"/>
      <c r="F176" s="147">
        <f t="shared" ref="F176:F178" si="217">D176+E176</f>
        <v>0</v>
      </c>
      <c r="G176" s="231"/>
      <c r="H176" s="263"/>
      <c r="I176" s="114">
        <f t="shared" ref="I176:I178" si="218">G176+H176</f>
        <v>0</v>
      </c>
      <c r="J176" s="263"/>
      <c r="K176" s="60"/>
      <c r="L176" s="136">
        <f t="shared" ref="L176:L178" si="219">J176+K176</f>
        <v>0</v>
      </c>
      <c r="M176" s="325"/>
      <c r="N176" s="60"/>
      <c r="O176" s="114">
        <f t="shared" ref="O176:O178" si="220">M176+N176</f>
        <v>0</v>
      </c>
      <c r="P176" s="111"/>
    </row>
    <row r="177" spans="1:16" ht="36" hidden="1" x14ac:dyDescent="0.25">
      <c r="A177" s="38">
        <v>3262</v>
      </c>
      <c r="B177" s="57" t="s">
        <v>158</v>
      </c>
      <c r="C177" s="58">
        <f t="shared" si="185"/>
        <v>0</v>
      </c>
      <c r="D177" s="231">
        <v>0</v>
      </c>
      <c r="E177" s="60"/>
      <c r="F177" s="147">
        <f t="shared" si="217"/>
        <v>0</v>
      </c>
      <c r="G177" s="231"/>
      <c r="H177" s="263"/>
      <c r="I177" s="114">
        <f t="shared" si="218"/>
        <v>0</v>
      </c>
      <c r="J177" s="263"/>
      <c r="K177" s="60"/>
      <c r="L177" s="136">
        <f t="shared" si="219"/>
        <v>0</v>
      </c>
      <c r="M177" s="325"/>
      <c r="N177" s="60"/>
      <c r="O177" s="114">
        <f t="shared" si="220"/>
        <v>0</v>
      </c>
      <c r="P177" s="111"/>
    </row>
    <row r="178" spans="1:16" ht="24" hidden="1" x14ac:dyDescent="0.25">
      <c r="A178" s="38">
        <v>3263</v>
      </c>
      <c r="B178" s="57" t="s">
        <v>159</v>
      </c>
      <c r="C178" s="58">
        <f t="shared" si="185"/>
        <v>0</v>
      </c>
      <c r="D178" s="231">
        <v>0</v>
      </c>
      <c r="E178" s="60"/>
      <c r="F178" s="147">
        <f t="shared" si="217"/>
        <v>0</v>
      </c>
      <c r="G178" s="231"/>
      <c r="H178" s="263"/>
      <c r="I178" s="114">
        <f t="shared" si="218"/>
        <v>0</v>
      </c>
      <c r="J178" s="263"/>
      <c r="K178" s="60"/>
      <c r="L178" s="136">
        <f t="shared" si="219"/>
        <v>0</v>
      </c>
      <c r="M178" s="325"/>
      <c r="N178" s="60"/>
      <c r="O178" s="114">
        <f t="shared" si="220"/>
        <v>0</v>
      </c>
      <c r="P178" s="111"/>
    </row>
    <row r="179" spans="1:16" ht="84" hidden="1" x14ac:dyDescent="0.25">
      <c r="A179" s="548">
        <v>3290</v>
      </c>
      <c r="B179" s="52" t="s">
        <v>286</v>
      </c>
      <c r="C179" s="127">
        <f t="shared" si="185"/>
        <v>0</v>
      </c>
      <c r="D179" s="234">
        <f>SUM(D180:D183)</f>
        <v>0</v>
      </c>
      <c r="E179" s="119">
        <f t="shared" ref="E179:O179" si="221">SUM(E180:E183)</f>
        <v>0</v>
      </c>
      <c r="F179" s="287">
        <f t="shared" si="221"/>
        <v>0</v>
      </c>
      <c r="G179" s="234">
        <f t="shared" si="221"/>
        <v>0</v>
      </c>
      <c r="H179" s="265">
        <f t="shared" si="221"/>
        <v>0</v>
      </c>
      <c r="I179" s="120">
        <f t="shared" si="221"/>
        <v>0</v>
      </c>
      <c r="J179" s="265">
        <f t="shared" si="221"/>
        <v>0</v>
      </c>
      <c r="K179" s="119">
        <f t="shared" si="221"/>
        <v>0</v>
      </c>
      <c r="L179" s="140">
        <f t="shared" si="221"/>
        <v>0</v>
      </c>
      <c r="M179" s="127">
        <f t="shared" si="221"/>
        <v>0</v>
      </c>
      <c r="N179" s="305">
        <f t="shared" si="221"/>
        <v>0</v>
      </c>
      <c r="O179" s="310">
        <f t="shared" si="221"/>
        <v>0</v>
      </c>
      <c r="P179" s="158"/>
    </row>
    <row r="180" spans="1:16" ht="72" hidden="1" x14ac:dyDescent="0.25">
      <c r="A180" s="38">
        <v>3291</v>
      </c>
      <c r="B180" s="57" t="s">
        <v>160</v>
      </c>
      <c r="C180" s="58">
        <f t="shared" si="185"/>
        <v>0</v>
      </c>
      <c r="D180" s="231">
        <v>0</v>
      </c>
      <c r="E180" s="60"/>
      <c r="F180" s="147">
        <f t="shared" ref="F180:F183" si="222">D180+E180</f>
        <v>0</v>
      </c>
      <c r="G180" s="231"/>
      <c r="H180" s="263"/>
      <c r="I180" s="114">
        <f t="shared" ref="I180:I183" si="223">G180+H180</f>
        <v>0</v>
      </c>
      <c r="J180" s="263"/>
      <c r="K180" s="60"/>
      <c r="L180" s="136">
        <f t="shared" ref="L180:L183" si="224">J180+K180</f>
        <v>0</v>
      </c>
      <c r="M180" s="325"/>
      <c r="N180" s="60"/>
      <c r="O180" s="114">
        <f t="shared" ref="O180:O183" si="225">M180+N180</f>
        <v>0</v>
      </c>
      <c r="P180" s="111"/>
    </row>
    <row r="181" spans="1:16" ht="72" hidden="1" x14ac:dyDescent="0.25">
      <c r="A181" s="38">
        <v>3292</v>
      </c>
      <c r="B181" s="57" t="s">
        <v>161</v>
      </c>
      <c r="C181" s="58">
        <f t="shared" si="185"/>
        <v>0</v>
      </c>
      <c r="D181" s="231">
        <v>0</v>
      </c>
      <c r="E181" s="60"/>
      <c r="F181" s="147">
        <f t="shared" si="222"/>
        <v>0</v>
      </c>
      <c r="G181" s="231"/>
      <c r="H181" s="263"/>
      <c r="I181" s="114">
        <f t="shared" si="223"/>
        <v>0</v>
      </c>
      <c r="J181" s="263"/>
      <c r="K181" s="60"/>
      <c r="L181" s="136">
        <f t="shared" si="224"/>
        <v>0</v>
      </c>
      <c r="M181" s="325"/>
      <c r="N181" s="60"/>
      <c r="O181" s="114">
        <f t="shared" si="225"/>
        <v>0</v>
      </c>
      <c r="P181" s="111"/>
    </row>
    <row r="182" spans="1:16" ht="72" hidden="1" x14ac:dyDescent="0.25">
      <c r="A182" s="38">
        <v>3293</v>
      </c>
      <c r="B182" s="57" t="s">
        <v>162</v>
      </c>
      <c r="C182" s="58">
        <f t="shared" si="185"/>
        <v>0</v>
      </c>
      <c r="D182" s="231">
        <v>0</v>
      </c>
      <c r="E182" s="60"/>
      <c r="F182" s="147">
        <f t="shared" si="222"/>
        <v>0</v>
      </c>
      <c r="G182" s="231"/>
      <c r="H182" s="263"/>
      <c r="I182" s="114">
        <f t="shared" si="223"/>
        <v>0</v>
      </c>
      <c r="J182" s="263"/>
      <c r="K182" s="60"/>
      <c r="L182" s="136">
        <f t="shared" si="224"/>
        <v>0</v>
      </c>
      <c r="M182" s="325"/>
      <c r="N182" s="60"/>
      <c r="O182" s="114">
        <f t="shared" si="225"/>
        <v>0</v>
      </c>
      <c r="P182" s="111"/>
    </row>
    <row r="183" spans="1:16" ht="60" hidden="1" x14ac:dyDescent="0.25">
      <c r="A183" s="128">
        <v>3294</v>
      </c>
      <c r="B183" s="57" t="s">
        <v>163</v>
      </c>
      <c r="C183" s="127">
        <f t="shared" si="185"/>
        <v>0</v>
      </c>
      <c r="D183" s="236">
        <v>0</v>
      </c>
      <c r="E183" s="129"/>
      <c r="F183" s="142">
        <f t="shared" si="222"/>
        <v>0</v>
      </c>
      <c r="G183" s="236"/>
      <c r="H183" s="267"/>
      <c r="I183" s="310">
        <f t="shared" si="223"/>
        <v>0</v>
      </c>
      <c r="J183" s="267"/>
      <c r="K183" s="129"/>
      <c r="L183" s="141">
        <f t="shared" si="224"/>
        <v>0</v>
      </c>
      <c r="M183" s="328"/>
      <c r="N183" s="129"/>
      <c r="O183" s="310">
        <f t="shared" si="225"/>
        <v>0</v>
      </c>
      <c r="P183" s="158"/>
    </row>
    <row r="184" spans="1:16" ht="48" hidden="1" x14ac:dyDescent="0.25">
      <c r="A184" s="69">
        <v>3300</v>
      </c>
      <c r="B184" s="125" t="s">
        <v>164</v>
      </c>
      <c r="C184" s="130">
        <f t="shared" si="185"/>
        <v>0</v>
      </c>
      <c r="D184" s="237">
        <f>SUM(D185:D186)</f>
        <v>0</v>
      </c>
      <c r="E184" s="131">
        <f t="shared" ref="E184:O184" si="226">SUM(E185:E186)</f>
        <v>0</v>
      </c>
      <c r="F184" s="288">
        <f t="shared" si="226"/>
        <v>0</v>
      </c>
      <c r="G184" s="237">
        <f t="shared" si="226"/>
        <v>0</v>
      </c>
      <c r="H184" s="268">
        <f t="shared" si="226"/>
        <v>0</v>
      </c>
      <c r="I184" s="294">
        <f t="shared" si="226"/>
        <v>0</v>
      </c>
      <c r="J184" s="268">
        <f t="shared" si="226"/>
        <v>0</v>
      </c>
      <c r="K184" s="131">
        <f t="shared" si="226"/>
        <v>0</v>
      </c>
      <c r="L184" s="139">
        <f t="shared" si="226"/>
        <v>0</v>
      </c>
      <c r="M184" s="130">
        <f t="shared" si="226"/>
        <v>0</v>
      </c>
      <c r="N184" s="131">
        <f t="shared" si="226"/>
        <v>0</v>
      </c>
      <c r="O184" s="294">
        <f t="shared" si="226"/>
        <v>0</v>
      </c>
      <c r="P184" s="348"/>
    </row>
    <row r="185" spans="1:16" ht="48" hidden="1" x14ac:dyDescent="0.25">
      <c r="A185" s="77">
        <v>3310</v>
      </c>
      <c r="B185" s="78" t="s">
        <v>165</v>
      </c>
      <c r="C185" s="84">
        <f t="shared" si="185"/>
        <v>0</v>
      </c>
      <c r="D185" s="233">
        <v>0</v>
      </c>
      <c r="E185" s="115"/>
      <c r="F185" s="286">
        <f t="shared" ref="F185:F186" si="227">D185+E185</f>
        <v>0</v>
      </c>
      <c r="G185" s="233"/>
      <c r="H185" s="264"/>
      <c r="I185" s="109">
        <f t="shared" ref="I185:I186" si="228">G185+H185</f>
        <v>0</v>
      </c>
      <c r="J185" s="264"/>
      <c r="K185" s="115"/>
      <c r="L185" s="137">
        <f t="shared" ref="L185:L186" si="229">J185+K185</f>
        <v>0</v>
      </c>
      <c r="M185" s="326"/>
      <c r="N185" s="115"/>
      <c r="O185" s="109">
        <f t="shared" ref="O185:O186" si="230">M185+N185</f>
        <v>0</v>
      </c>
      <c r="P185" s="116"/>
    </row>
    <row r="186" spans="1:16" ht="48.75" hidden="1" customHeight="1" x14ac:dyDescent="0.25">
      <c r="A186" s="33">
        <v>3320</v>
      </c>
      <c r="B186" s="52" t="s">
        <v>166</v>
      </c>
      <c r="C186" s="53">
        <f t="shared" si="185"/>
        <v>0</v>
      </c>
      <c r="D186" s="230">
        <v>0</v>
      </c>
      <c r="E186" s="55"/>
      <c r="F186" s="287">
        <f t="shared" si="227"/>
        <v>0</v>
      </c>
      <c r="G186" s="230"/>
      <c r="H186" s="262"/>
      <c r="I186" s="120">
        <f t="shared" si="228"/>
        <v>0</v>
      </c>
      <c r="J186" s="262"/>
      <c r="K186" s="55"/>
      <c r="L186" s="140">
        <f t="shared" si="229"/>
        <v>0</v>
      </c>
      <c r="M186" s="324"/>
      <c r="N186" s="55"/>
      <c r="O186" s="120">
        <f t="shared" si="230"/>
        <v>0</v>
      </c>
      <c r="P186" s="110"/>
    </row>
    <row r="187" spans="1:16" hidden="1" x14ac:dyDescent="0.25">
      <c r="A187" s="133">
        <v>4000</v>
      </c>
      <c r="B187" s="101" t="s">
        <v>167</v>
      </c>
      <c r="C187" s="102">
        <f t="shared" si="185"/>
        <v>0</v>
      </c>
      <c r="D187" s="228">
        <f>SUM(D188,D191)</f>
        <v>0</v>
      </c>
      <c r="E187" s="103">
        <f t="shared" ref="E187:F187" si="231">SUM(E188,E191)</f>
        <v>0</v>
      </c>
      <c r="F187" s="284">
        <f t="shared" si="231"/>
        <v>0</v>
      </c>
      <c r="G187" s="228">
        <f>SUM(G188,G191)</f>
        <v>0</v>
      </c>
      <c r="H187" s="261">
        <f t="shared" ref="H187:I187" si="232">SUM(H188,H191)</f>
        <v>0</v>
      </c>
      <c r="I187" s="104">
        <f t="shared" si="232"/>
        <v>0</v>
      </c>
      <c r="J187" s="261">
        <f>SUM(J188,J191)</f>
        <v>0</v>
      </c>
      <c r="K187" s="103">
        <f t="shared" ref="K187:L187" si="233">SUM(K188,K191)</f>
        <v>0</v>
      </c>
      <c r="L187" s="138">
        <f t="shared" si="233"/>
        <v>0</v>
      </c>
      <c r="M187" s="102">
        <f>SUM(M188,M191)</f>
        <v>0</v>
      </c>
      <c r="N187" s="103">
        <f t="shared" ref="N187:O187" si="234">SUM(N188,N191)</f>
        <v>0</v>
      </c>
      <c r="O187" s="104">
        <f t="shared" si="234"/>
        <v>0</v>
      </c>
      <c r="P187" s="347"/>
    </row>
    <row r="188" spans="1:16" ht="24" hidden="1" x14ac:dyDescent="0.25">
      <c r="A188" s="134">
        <v>4200</v>
      </c>
      <c r="B188" s="105" t="s">
        <v>168</v>
      </c>
      <c r="C188" s="46">
        <f t="shared" si="185"/>
        <v>0</v>
      </c>
      <c r="D188" s="229">
        <f>SUM(D189,D190)</f>
        <v>0</v>
      </c>
      <c r="E188" s="50">
        <f t="shared" ref="E188:F188" si="235">SUM(E189,E190)</f>
        <v>0</v>
      </c>
      <c r="F188" s="285">
        <f t="shared" si="235"/>
        <v>0</v>
      </c>
      <c r="G188" s="229">
        <f>SUM(G189,G190)</f>
        <v>0</v>
      </c>
      <c r="H188" s="106">
        <f t="shared" ref="H188:I188" si="236">SUM(H189,H190)</f>
        <v>0</v>
      </c>
      <c r="I188" s="117">
        <f t="shared" si="236"/>
        <v>0</v>
      </c>
      <c r="J188" s="106">
        <f>SUM(J189,J190)</f>
        <v>0</v>
      </c>
      <c r="K188" s="50">
        <f t="shared" ref="K188:L188" si="237">SUM(K189,K190)</f>
        <v>0</v>
      </c>
      <c r="L188" s="126">
        <f t="shared" si="237"/>
        <v>0</v>
      </c>
      <c r="M188" s="46">
        <f>SUM(M189,M190)</f>
        <v>0</v>
      </c>
      <c r="N188" s="50">
        <f t="shared" ref="N188:O188" si="238">SUM(N189,N190)</f>
        <v>0</v>
      </c>
      <c r="O188" s="117">
        <f t="shared" si="238"/>
        <v>0</v>
      </c>
      <c r="P188" s="123"/>
    </row>
    <row r="189" spans="1:16" ht="36" hidden="1" x14ac:dyDescent="0.25">
      <c r="A189" s="548">
        <v>4240</v>
      </c>
      <c r="B189" s="52" t="s">
        <v>169</v>
      </c>
      <c r="C189" s="53">
        <f t="shared" si="185"/>
        <v>0</v>
      </c>
      <c r="D189" s="230">
        <v>0</v>
      </c>
      <c r="E189" s="55"/>
      <c r="F189" s="287">
        <f t="shared" ref="F189:F190" si="239">D189+E189</f>
        <v>0</v>
      </c>
      <c r="G189" s="230"/>
      <c r="H189" s="262"/>
      <c r="I189" s="120">
        <f t="shared" ref="I189:I190" si="240">G189+H189</f>
        <v>0</v>
      </c>
      <c r="J189" s="262"/>
      <c r="K189" s="55"/>
      <c r="L189" s="140">
        <f t="shared" ref="L189:L190" si="241">J189+K189</f>
        <v>0</v>
      </c>
      <c r="M189" s="324"/>
      <c r="N189" s="55"/>
      <c r="O189" s="120">
        <f t="shared" ref="O189:O190" si="242">M189+N189</f>
        <v>0</v>
      </c>
      <c r="P189" s="110"/>
    </row>
    <row r="190" spans="1:16" ht="24" hidden="1" x14ac:dyDescent="0.25">
      <c r="A190" s="112">
        <v>4250</v>
      </c>
      <c r="B190" s="57" t="s">
        <v>170</v>
      </c>
      <c r="C190" s="58">
        <f t="shared" si="185"/>
        <v>0</v>
      </c>
      <c r="D190" s="231">
        <v>0</v>
      </c>
      <c r="E190" s="60"/>
      <c r="F190" s="147">
        <f t="shared" si="239"/>
        <v>0</v>
      </c>
      <c r="G190" s="231"/>
      <c r="H190" s="263"/>
      <c r="I190" s="114">
        <f t="shared" si="240"/>
        <v>0</v>
      </c>
      <c r="J190" s="263"/>
      <c r="K190" s="60"/>
      <c r="L190" s="136">
        <f t="shared" si="241"/>
        <v>0</v>
      </c>
      <c r="M190" s="325"/>
      <c r="N190" s="60"/>
      <c r="O190" s="114">
        <f t="shared" si="242"/>
        <v>0</v>
      </c>
      <c r="P190" s="111"/>
    </row>
    <row r="191" spans="1:16" hidden="1" x14ac:dyDescent="0.25">
      <c r="A191" s="45">
        <v>4300</v>
      </c>
      <c r="B191" s="105" t="s">
        <v>171</v>
      </c>
      <c r="C191" s="46">
        <f t="shared" si="185"/>
        <v>0</v>
      </c>
      <c r="D191" s="229">
        <f>SUM(D192)</f>
        <v>0</v>
      </c>
      <c r="E191" s="50">
        <f t="shared" ref="E191:F191" si="243">SUM(E192)</f>
        <v>0</v>
      </c>
      <c r="F191" s="285">
        <f t="shared" si="243"/>
        <v>0</v>
      </c>
      <c r="G191" s="229">
        <f>SUM(G192)</f>
        <v>0</v>
      </c>
      <c r="H191" s="106">
        <f t="shared" ref="H191:I191" si="244">SUM(H192)</f>
        <v>0</v>
      </c>
      <c r="I191" s="117">
        <f t="shared" si="244"/>
        <v>0</v>
      </c>
      <c r="J191" s="106">
        <f>SUM(J192)</f>
        <v>0</v>
      </c>
      <c r="K191" s="50">
        <f t="shared" ref="K191:L191" si="245">SUM(K192)</f>
        <v>0</v>
      </c>
      <c r="L191" s="126">
        <f t="shared" si="245"/>
        <v>0</v>
      </c>
      <c r="M191" s="46">
        <f>SUM(M192)</f>
        <v>0</v>
      </c>
      <c r="N191" s="50">
        <f t="shared" ref="N191:O191" si="246">SUM(N192)</f>
        <v>0</v>
      </c>
      <c r="O191" s="117">
        <f t="shared" si="246"/>
        <v>0</v>
      </c>
      <c r="P191" s="123"/>
    </row>
    <row r="192" spans="1:16" ht="24" hidden="1" x14ac:dyDescent="0.25">
      <c r="A192" s="548">
        <v>4310</v>
      </c>
      <c r="B192" s="52" t="s">
        <v>172</v>
      </c>
      <c r="C192" s="53">
        <f t="shared" si="185"/>
        <v>0</v>
      </c>
      <c r="D192" s="234">
        <f>SUM(D193:D193)</f>
        <v>0</v>
      </c>
      <c r="E192" s="119">
        <f t="shared" ref="E192:F192" si="247">SUM(E193:E193)</f>
        <v>0</v>
      </c>
      <c r="F192" s="287">
        <f t="shared" si="247"/>
        <v>0</v>
      </c>
      <c r="G192" s="234">
        <f>SUM(G193:G193)</f>
        <v>0</v>
      </c>
      <c r="H192" s="265">
        <f t="shared" ref="H192:I192" si="248">SUM(H193:H193)</f>
        <v>0</v>
      </c>
      <c r="I192" s="120">
        <f t="shared" si="248"/>
        <v>0</v>
      </c>
      <c r="J192" s="265">
        <f>SUM(J193:J193)</f>
        <v>0</v>
      </c>
      <c r="K192" s="119">
        <f t="shared" ref="K192:L192" si="249">SUM(K193:K193)</f>
        <v>0</v>
      </c>
      <c r="L192" s="140">
        <f t="shared" si="249"/>
        <v>0</v>
      </c>
      <c r="M192" s="53">
        <f>SUM(M193:M193)</f>
        <v>0</v>
      </c>
      <c r="N192" s="119">
        <f t="shared" ref="N192:O192" si="250">SUM(N193:N193)</f>
        <v>0</v>
      </c>
      <c r="O192" s="120">
        <f t="shared" si="250"/>
        <v>0</v>
      </c>
      <c r="P192" s="110"/>
    </row>
    <row r="193" spans="1:16" ht="36" hidden="1" x14ac:dyDescent="0.25">
      <c r="A193" s="38">
        <v>4311</v>
      </c>
      <c r="B193" s="57" t="s">
        <v>173</v>
      </c>
      <c r="C193" s="58">
        <f t="shared" si="185"/>
        <v>0</v>
      </c>
      <c r="D193" s="231">
        <v>0</v>
      </c>
      <c r="E193" s="60"/>
      <c r="F193" s="147">
        <f>D193+E193</f>
        <v>0</v>
      </c>
      <c r="G193" s="231"/>
      <c r="H193" s="263"/>
      <c r="I193" s="114">
        <f>G193+H193</f>
        <v>0</v>
      </c>
      <c r="J193" s="263"/>
      <c r="K193" s="60"/>
      <c r="L193" s="136">
        <f>J193+K193</f>
        <v>0</v>
      </c>
      <c r="M193" s="325"/>
      <c r="N193" s="60"/>
      <c r="O193" s="114">
        <f>M193+N193</f>
        <v>0</v>
      </c>
      <c r="P193" s="111"/>
    </row>
    <row r="194" spans="1:16" s="21" customFormat="1" ht="24" x14ac:dyDescent="0.25">
      <c r="A194" s="135"/>
      <c r="B194" s="17" t="s">
        <v>174</v>
      </c>
      <c r="C194" s="98">
        <f t="shared" si="185"/>
        <v>24433</v>
      </c>
      <c r="D194" s="227">
        <f>SUM(D195,D230,D269)</f>
        <v>24433</v>
      </c>
      <c r="E194" s="519">
        <f t="shared" ref="E194:F194" si="251">SUM(E195,E230,E269)</f>
        <v>0</v>
      </c>
      <c r="F194" s="520">
        <f t="shared" si="251"/>
        <v>24433</v>
      </c>
      <c r="G194" s="227">
        <f>SUM(G195,G230,G269)</f>
        <v>0</v>
      </c>
      <c r="H194" s="206">
        <f t="shared" ref="H194:I194" si="252">SUM(H195,H230,H269)</f>
        <v>0</v>
      </c>
      <c r="I194" s="520">
        <f t="shared" si="252"/>
        <v>0</v>
      </c>
      <c r="J194" s="260">
        <f>SUM(J195,J230,J269)</f>
        <v>0</v>
      </c>
      <c r="K194" s="519">
        <f t="shared" ref="K194:L194" si="253">SUM(K195,K230,K269)</f>
        <v>0</v>
      </c>
      <c r="L194" s="520">
        <f t="shared" si="253"/>
        <v>0</v>
      </c>
      <c r="M194" s="329">
        <f>SUM(M195,M230,M269)</f>
        <v>0</v>
      </c>
      <c r="N194" s="306">
        <f t="shared" ref="N194:O194" si="254">SUM(N195,N230,N269)</f>
        <v>0</v>
      </c>
      <c r="O194" s="311">
        <f t="shared" si="254"/>
        <v>0</v>
      </c>
      <c r="P194" s="350"/>
    </row>
    <row r="195" spans="1:16" hidden="1" x14ac:dyDescent="0.25">
      <c r="A195" s="101">
        <v>5000</v>
      </c>
      <c r="B195" s="101" t="s">
        <v>175</v>
      </c>
      <c r="C195" s="102">
        <f t="shared" si="185"/>
        <v>0</v>
      </c>
      <c r="D195" s="228">
        <f>D196+D204</f>
        <v>0</v>
      </c>
      <c r="E195" s="103">
        <f t="shared" ref="E195:F195" si="255">E196+E204</f>
        <v>0</v>
      </c>
      <c r="F195" s="284">
        <f t="shared" si="255"/>
        <v>0</v>
      </c>
      <c r="G195" s="228">
        <f>G196+G204</f>
        <v>0</v>
      </c>
      <c r="H195" s="261">
        <f t="shared" ref="H195:I195" si="256">H196+H204</f>
        <v>0</v>
      </c>
      <c r="I195" s="104">
        <f t="shared" si="256"/>
        <v>0</v>
      </c>
      <c r="J195" s="261">
        <f>J196+J204</f>
        <v>0</v>
      </c>
      <c r="K195" s="103">
        <f t="shared" ref="K195:L195" si="257">K196+K204</f>
        <v>0</v>
      </c>
      <c r="L195" s="138">
        <f t="shared" si="257"/>
        <v>0</v>
      </c>
      <c r="M195" s="102">
        <f>M196+M204</f>
        <v>0</v>
      </c>
      <c r="N195" s="103">
        <f t="shared" ref="N195:O195" si="258">N196+N204</f>
        <v>0</v>
      </c>
      <c r="O195" s="104">
        <f t="shared" si="258"/>
        <v>0</v>
      </c>
      <c r="P195" s="347"/>
    </row>
    <row r="196" spans="1:16" hidden="1" x14ac:dyDescent="0.25">
      <c r="A196" s="45">
        <v>5100</v>
      </c>
      <c r="B196" s="105" t="s">
        <v>176</v>
      </c>
      <c r="C196" s="46">
        <f t="shared" si="185"/>
        <v>0</v>
      </c>
      <c r="D196" s="229">
        <f>D197+D198+D201+D202+D203</f>
        <v>0</v>
      </c>
      <c r="E196" s="50">
        <f t="shared" ref="E196:F196" si="259">E197+E198+E201+E202+E203</f>
        <v>0</v>
      </c>
      <c r="F196" s="285">
        <f t="shared" si="259"/>
        <v>0</v>
      </c>
      <c r="G196" s="229">
        <f>G197+G198+G201+G202+G203</f>
        <v>0</v>
      </c>
      <c r="H196" s="106">
        <f t="shared" ref="H196:I196" si="260">H197+H198+H201+H202+H203</f>
        <v>0</v>
      </c>
      <c r="I196" s="117">
        <f t="shared" si="260"/>
        <v>0</v>
      </c>
      <c r="J196" s="106">
        <f>J197+J198+J201+J202+J203</f>
        <v>0</v>
      </c>
      <c r="K196" s="50">
        <f t="shared" ref="K196:L196" si="261">K197+K198+K201+K202+K203</f>
        <v>0</v>
      </c>
      <c r="L196" s="126">
        <f t="shared" si="261"/>
        <v>0</v>
      </c>
      <c r="M196" s="46">
        <f>M197+M198+M201+M202+M203</f>
        <v>0</v>
      </c>
      <c r="N196" s="50">
        <f t="shared" ref="N196:O196" si="262">N197+N198+N201+N202+N203</f>
        <v>0</v>
      </c>
      <c r="O196" s="117">
        <f t="shared" si="262"/>
        <v>0</v>
      </c>
      <c r="P196" s="123"/>
    </row>
    <row r="197" spans="1:16" hidden="1" x14ac:dyDescent="0.25">
      <c r="A197" s="548">
        <v>5110</v>
      </c>
      <c r="B197" s="52" t="s">
        <v>177</v>
      </c>
      <c r="C197" s="53">
        <f t="shared" si="185"/>
        <v>0</v>
      </c>
      <c r="D197" s="230">
        <v>0</v>
      </c>
      <c r="E197" s="55"/>
      <c r="F197" s="287">
        <f>D197+E197</f>
        <v>0</v>
      </c>
      <c r="G197" s="230"/>
      <c r="H197" s="262"/>
      <c r="I197" s="120">
        <f>G197+H197</f>
        <v>0</v>
      </c>
      <c r="J197" s="262"/>
      <c r="K197" s="55"/>
      <c r="L197" s="140">
        <f>J197+K197</f>
        <v>0</v>
      </c>
      <c r="M197" s="324"/>
      <c r="N197" s="55"/>
      <c r="O197" s="120">
        <f>M197+N197</f>
        <v>0</v>
      </c>
      <c r="P197" s="110"/>
    </row>
    <row r="198" spans="1:16" ht="24" hidden="1" x14ac:dyDescent="0.25">
      <c r="A198" s="112">
        <v>5120</v>
      </c>
      <c r="B198" s="57" t="s">
        <v>178</v>
      </c>
      <c r="C198" s="58">
        <f t="shared" si="185"/>
        <v>0</v>
      </c>
      <c r="D198" s="232">
        <f>D199+D200</f>
        <v>0</v>
      </c>
      <c r="E198" s="113">
        <f t="shared" ref="E198:F198" si="263">E199+E200</f>
        <v>0</v>
      </c>
      <c r="F198" s="147">
        <f t="shared" si="263"/>
        <v>0</v>
      </c>
      <c r="G198" s="232">
        <f>G199+G200</f>
        <v>0</v>
      </c>
      <c r="H198" s="121">
        <f t="shared" ref="H198:I198" si="264">H199+H200</f>
        <v>0</v>
      </c>
      <c r="I198" s="114">
        <f t="shared" si="264"/>
        <v>0</v>
      </c>
      <c r="J198" s="121">
        <f>J199+J200</f>
        <v>0</v>
      </c>
      <c r="K198" s="113">
        <f t="shared" ref="K198:L198" si="265">K199+K200</f>
        <v>0</v>
      </c>
      <c r="L198" s="136">
        <f t="shared" si="265"/>
        <v>0</v>
      </c>
      <c r="M198" s="58">
        <f>M199+M200</f>
        <v>0</v>
      </c>
      <c r="N198" s="113">
        <f t="shared" ref="N198:O198" si="266">N199+N200</f>
        <v>0</v>
      </c>
      <c r="O198" s="114">
        <f t="shared" si="266"/>
        <v>0</v>
      </c>
      <c r="P198" s="111"/>
    </row>
    <row r="199" spans="1:16" hidden="1" x14ac:dyDescent="0.25">
      <c r="A199" s="38">
        <v>5121</v>
      </c>
      <c r="B199" s="57" t="s">
        <v>179</v>
      </c>
      <c r="C199" s="58">
        <f t="shared" si="185"/>
        <v>0</v>
      </c>
      <c r="D199" s="231">
        <v>0</v>
      </c>
      <c r="E199" s="60"/>
      <c r="F199" s="147">
        <f t="shared" ref="F199:F203" si="267">D199+E199</f>
        <v>0</v>
      </c>
      <c r="G199" s="231"/>
      <c r="H199" s="263"/>
      <c r="I199" s="114">
        <f t="shared" ref="I199:I203" si="268">G199+H199</f>
        <v>0</v>
      </c>
      <c r="J199" s="263"/>
      <c r="K199" s="60"/>
      <c r="L199" s="136">
        <f t="shared" ref="L199:L203" si="269">J199+K199</f>
        <v>0</v>
      </c>
      <c r="M199" s="325"/>
      <c r="N199" s="60"/>
      <c r="O199" s="114">
        <f t="shared" ref="O199:O203" si="270">M199+N199</f>
        <v>0</v>
      </c>
      <c r="P199" s="111"/>
    </row>
    <row r="200" spans="1:16" ht="24" hidden="1" x14ac:dyDescent="0.25">
      <c r="A200" s="38">
        <v>5129</v>
      </c>
      <c r="B200" s="57" t="s">
        <v>180</v>
      </c>
      <c r="C200" s="58">
        <f t="shared" si="185"/>
        <v>0</v>
      </c>
      <c r="D200" s="231">
        <v>0</v>
      </c>
      <c r="E200" s="60"/>
      <c r="F200" s="147">
        <f t="shared" si="267"/>
        <v>0</v>
      </c>
      <c r="G200" s="231"/>
      <c r="H200" s="263"/>
      <c r="I200" s="114">
        <f t="shared" si="268"/>
        <v>0</v>
      </c>
      <c r="J200" s="263"/>
      <c r="K200" s="60"/>
      <c r="L200" s="136">
        <f t="shared" si="269"/>
        <v>0</v>
      </c>
      <c r="M200" s="325"/>
      <c r="N200" s="60"/>
      <c r="O200" s="114">
        <f t="shared" si="270"/>
        <v>0</v>
      </c>
      <c r="P200" s="111"/>
    </row>
    <row r="201" spans="1:16" hidden="1" x14ac:dyDescent="0.25">
      <c r="A201" s="112">
        <v>5130</v>
      </c>
      <c r="B201" s="57" t="s">
        <v>181</v>
      </c>
      <c r="C201" s="58">
        <f t="shared" si="185"/>
        <v>0</v>
      </c>
      <c r="D201" s="231">
        <v>0</v>
      </c>
      <c r="E201" s="60"/>
      <c r="F201" s="147">
        <f t="shared" si="267"/>
        <v>0</v>
      </c>
      <c r="G201" s="231"/>
      <c r="H201" s="263"/>
      <c r="I201" s="114">
        <f t="shared" si="268"/>
        <v>0</v>
      </c>
      <c r="J201" s="263"/>
      <c r="K201" s="60"/>
      <c r="L201" s="136">
        <f t="shared" si="269"/>
        <v>0</v>
      </c>
      <c r="M201" s="325"/>
      <c r="N201" s="60"/>
      <c r="O201" s="114">
        <f t="shared" si="270"/>
        <v>0</v>
      </c>
      <c r="P201" s="111"/>
    </row>
    <row r="202" spans="1:16" hidden="1" x14ac:dyDescent="0.25">
      <c r="A202" s="112">
        <v>5140</v>
      </c>
      <c r="B202" s="57" t="s">
        <v>182</v>
      </c>
      <c r="C202" s="58">
        <f t="shared" si="185"/>
        <v>0</v>
      </c>
      <c r="D202" s="231">
        <v>0</v>
      </c>
      <c r="E202" s="60"/>
      <c r="F202" s="147">
        <f t="shared" si="267"/>
        <v>0</v>
      </c>
      <c r="G202" s="231"/>
      <c r="H202" s="263"/>
      <c r="I202" s="114">
        <f t="shared" si="268"/>
        <v>0</v>
      </c>
      <c r="J202" s="263"/>
      <c r="K202" s="60"/>
      <c r="L202" s="136">
        <f t="shared" si="269"/>
        <v>0</v>
      </c>
      <c r="M202" s="325"/>
      <c r="N202" s="60"/>
      <c r="O202" s="114">
        <f t="shared" si="270"/>
        <v>0</v>
      </c>
      <c r="P202" s="111"/>
    </row>
    <row r="203" spans="1:16" ht="24" hidden="1" x14ac:dyDescent="0.25">
      <c r="A203" s="112">
        <v>5170</v>
      </c>
      <c r="B203" s="57" t="s">
        <v>183</v>
      </c>
      <c r="C203" s="58">
        <f t="shared" si="185"/>
        <v>0</v>
      </c>
      <c r="D203" s="231">
        <v>0</v>
      </c>
      <c r="E203" s="60"/>
      <c r="F203" s="147">
        <f t="shared" si="267"/>
        <v>0</v>
      </c>
      <c r="G203" s="231"/>
      <c r="H203" s="263"/>
      <c r="I203" s="114">
        <f t="shared" si="268"/>
        <v>0</v>
      </c>
      <c r="J203" s="263"/>
      <c r="K203" s="60"/>
      <c r="L203" s="136">
        <f t="shared" si="269"/>
        <v>0</v>
      </c>
      <c r="M203" s="325"/>
      <c r="N203" s="60"/>
      <c r="O203" s="114">
        <f t="shared" si="270"/>
        <v>0</v>
      </c>
      <c r="P203" s="111"/>
    </row>
    <row r="204" spans="1:16" hidden="1" x14ac:dyDescent="0.25">
      <c r="A204" s="45">
        <v>5200</v>
      </c>
      <c r="B204" s="105" t="s">
        <v>184</v>
      </c>
      <c r="C204" s="46">
        <f t="shared" si="185"/>
        <v>0</v>
      </c>
      <c r="D204" s="229">
        <f>D205+D215+D216+D225+D226+D227+D229</f>
        <v>0</v>
      </c>
      <c r="E204" s="50">
        <f t="shared" ref="E204:F204" si="271">E205+E215+E216+E225+E226+E227+E229</f>
        <v>0</v>
      </c>
      <c r="F204" s="285">
        <f t="shared" si="271"/>
        <v>0</v>
      </c>
      <c r="G204" s="229">
        <f>G205+G215+G216+G225+G226+G227+G229</f>
        <v>0</v>
      </c>
      <c r="H204" s="106">
        <f t="shared" ref="H204:I204" si="272">H205+H215+H216+H225+H226+H227+H229</f>
        <v>0</v>
      </c>
      <c r="I204" s="117">
        <f t="shared" si="272"/>
        <v>0</v>
      </c>
      <c r="J204" s="106">
        <f>J205+J215+J216+J225+J226+J227+J229</f>
        <v>0</v>
      </c>
      <c r="K204" s="50">
        <f t="shared" ref="K204:L204" si="273">K205+K215+K216+K225+K226+K227+K229</f>
        <v>0</v>
      </c>
      <c r="L204" s="126">
        <f t="shared" si="273"/>
        <v>0</v>
      </c>
      <c r="M204" s="46">
        <f>M205+M215+M216+M225+M226+M227+M229</f>
        <v>0</v>
      </c>
      <c r="N204" s="50">
        <f t="shared" ref="N204:O204" si="274">N205+N215+N216+N225+N226+N227+N229</f>
        <v>0</v>
      </c>
      <c r="O204" s="117">
        <f t="shared" si="274"/>
        <v>0</v>
      </c>
      <c r="P204" s="123"/>
    </row>
    <row r="205" spans="1:16" hidden="1" x14ac:dyDescent="0.25">
      <c r="A205" s="107">
        <v>5210</v>
      </c>
      <c r="B205" s="78" t="s">
        <v>185</v>
      </c>
      <c r="C205" s="84">
        <f t="shared" si="185"/>
        <v>0</v>
      </c>
      <c r="D205" s="132">
        <f>SUM(D206:D214)</f>
        <v>0</v>
      </c>
      <c r="E205" s="108">
        <f t="shared" ref="E205:F205" si="275">SUM(E206:E214)</f>
        <v>0</v>
      </c>
      <c r="F205" s="286">
        <f t="shared" si="275"/>
        <v>0</v>
      </c>
      <c r="G205" s="132">
        <f>SUM(G206:G214)</f>
        <v>0</v>
      </c>
      <c r="H205" s="207">
        <f t="shared" ref="H205:I205" si="276">SUM(H206:H214)</f>
        <v>0</v>
      </c>
      <c r="I205" s="109">
        <f t="shared" si="276"/>
        <v>0</v>
      </c>
      <c r="J205" s="207">
        <f>SUM(J206:J214)</f>
        <v>0</v>
      </c>
      <c r="K205" s="108">
        <f t="shared" ref="K205:L205" si="277">SUM(K206:K214)</f>
        <v>0</v>
      </c>
      <c r="L205" s="137">
        <f t="shared" si="277"/>
        <v>0</v>
      </c>
      <c r="M205" s="84">
        <f>SUM(M206:M214)</f>
        <v>0</v>
      </c>
      <c r="N205" s="108">
        <f t="shared" ref="N205:O205" si="278">SUM(N206:N214)</f>
        <v>0</v>
      </c>
      <c r="O205" s="109">
        <f t="shared" si="278"/>
        <v>0</v>
      </c>
      <c r="P205" s="116"/>
    </row>
    <row r="206" spans="1:16" hidden="1" x14ac:dyDescent="0.25">
      <c r="A206" s="33">
        <v>5211</v>
      </c>
      <c r="B206" s="52" t="s">
        <v>186</v>
      </c>
      <c r="C206" s="53">
        <f t="shared" si="185"/>
        <v>0</v>
      </c>
      <c r="D206" s="230">
        <v>0</v>
      </c>
      <c r="E206" s="55"/>
      <c r="F206" s="287">
        <f t="shared" ref="F206:F215" si="279">D206+E206</f>
        <v>0</v>
      </c>
      <c r="G206" s="230"/>
      <c r="H206" s="262"/>
      <c r="I206" s="120">
        <f t="shared" ref="I206:I215" si="280">G206+H206</f>
        <v>0</v>
      </c>
      <c r="J206" s="262"/>
      <c r="K206" s="55"/>
      <c r="L206" s="140">
        <f t="shared" ref="L206:L215" si="281">J206+K206</f>
        <v>0</v>
      </c>
      <c r="M206" s="324"/>
      <c r="N206" s="55"/>
      <c r="O206" s="120">
        <f t="shared" ref="O206:O215" si="282">M206+N206</f>
        <v>0</v>
      </c>
      <c r="P206" s="110"/>
    </row>
    <row r="207" spans="1:16" hidden="1" x14ac:dyDescent="0.25">
      <c r="A207" s="38">
        <v>5212</v>
      </c>
      <c r="B207" s="57" t="s">
        <v>187</v>
      </c>
      <c r="C207" s="58">
        <f t="shared" si="185"/>
        <v>0</v>
      </c>
      <c r="D207" s="231">
        <v>0</v>
      </c>
      <c r="E207" s="60"/>
      <c r="F207" s="147">
        <f t="shared" si="279"/>
        <v>0</v>
      </c>
      <c r="G207" s="231"/>
      <c r="H207" s="263"/>
      <c r="I207" s="114">
        <f t="shared" si="280"/>
        <v>0</v>
      </c>
      <c r="J207" s="263"/>
      <c r="K207" s="60"/>
      <c r="L207" s="136">
        <f t="shared" si="281"/>
        <v>0</v>
      </c>
      <c r="M207" s="325"/>
      <c r="N207" s="60"/>
      <c r="O207" s="114">
        <f t="shared" si="282"/>
        <v>0</v>
      </c>
      <c r="P207" s="111"/>
    </row>
    <row r="208" spans="1:16" hidden="1" x14ac:dyDescent="0.25">
      <c r="A208" s="38">
        <v>5213</v>
      </c>
      <c r="B208" s="57" t="s">
        <v>188</v>
      </c>
      <c r="C208" s="58">
        <f t="shared" si="185"/>
        <v>0</v>
      </c>
      <c r="D208" s="231">
        <v>0</v>
      </c>
      <c r="E208" s="60"/>
      <c r="F208" s="147">
        <f t="shared" si="279"/>
        <v>0</v>
      </c>
      <c r="G208" s="231"/>
      <c r="H208" s="263"/>
      <c r="I208" s="114">
        <f t="shared" si="280"/>
        <v>0</v>
      </c>
      <c r="J208" s="263"/>
      <c r="K208" s="60"/>
      <c r="L208" s="136">
        <f t="shared" si="281"/>
        <v>0</v>
      </c>
      <c r="M208" s="325"/>
      <c r="N208" s="60"/>
      <c r="O208" s="114">
        <f t="shared" si="282"/>
        <v>0</v>
      </c>
      <c r="P208" s="111"/>
    </row>
    <row r="209" spans="1:16" hidden="1" x14ac:dyDescent="0.25">
      <c r="A209" s="38">
        <v>5214</v>
      </c>
      <c r="B209" s="57" t="s">
        <v>189</v>
      </c>
      <c r="C209" s="58">
        <f t="shared" si="185"/>
        <v>0</v>
      </c>
      <c r="D209" s="231">
        <v>0</v>
      </c>
      <c r="E209" s="60"/>
      <c r="F209" s="147">
        <f t="shared" si="279"/>
        <v>0</v>
      </c>
      <c r="G209" s="231"/>
      <c r="H209" s="263"/>
      <c r="I209" s="114">
        <f t="shared" si="280"/>
        <v>0</v>
      </c>
      <c r="J209" s="263"/>
      <c r="K209" s="60"/>
      <c r="L209" s="136">
        <f t="shared" si="281"/>
        <v>0</v>
      </c>
      <c r="M209" s="325"/>
      <c r="N209" s="60"/>
      <c r="O209" s="114">
        <f t="shared" si="282"/>
        <v>0</v>
      </c>
      <c r="P209" s="111"/>
    </row>
    <row r="210" spans="1:16" hidden="1" x14ac:dyDescent="0.25">
      <c r="A210" s="38">
        <v>5215</v>
      </c>
      <c r="B210" s="57" t="s">
        <v>190</v>
      </c>
      <c r="C210" s="58">
        <f t="shared" si="185"/>
        <v>0</v>
      </c>
      <c r="D210" s="231">
        <v>0</v>
      </c>
      <c r="E210" s="60"/>
      <c r="F210" s="147">
        <f t="shared" si="279"/>
        <v>0</v>
      </c>
      <c r="G210" s="231"/>
      <c r="H210" s="263"/>
      <c r="I210" s="114">
        <f t="shared" si="280"/>
        <v>0</v>
      </c>
      <c r="J210" s="263"/>
      <c r="K210" s="60"/>
      <c r="L210" s="136">
        <f t="shared" si="281"/>
        <v>0</v>
      </c>
      <c r="M210" s="325"/>
      <c r="N210" s="60"/>
      <c r="O210" s="114">
        <f t="shared" si="282"/>
        <v>0</v>
      </c>
      <c r="P210" s="111"/>
    </row>
    <row r="211" spans="1:16" ht="14.25" hidden="1" customHeight="1" x14ac:dyDescent="0.25">
      <c r="A211" s="38">
        <v>5216</v>
      </c>
      <c r="B211" s="57" t="s">
        <v>191</v>
      </c>
      <c r="C211" s="58">
        <f t="shared" si="185"/>
        <v>0</v>
      </c>
      <c r="D211" s="231">
        <v>0</v>
      </c>
      <c r="E211" s="60"/>
      <c r="F211" s="147">
        <f t="shared" si="279"/>
        <v>0</v>
      </c>
      <c r="G211" s="231"/>
      <c r="H211" s="263"/>
      <c r="I211" s="114">
        <f t="shared" si="280"/>
        <v>0</v>
      </c>
      <c r="J211" s="263"/>
      <c r="K211" s="60"/>
      <c r="L211" s="136">
        <f t="shared" si="281"/>
        <v>0</v>
      </c>
      <c r="M211" s="325"/>
      <c r="N211" s="60"/>
      <c r="O211" s="114">
        <f t="shared" si="282"/>
        <v>0</v>
      </c>
      <c r="P211" s="111"/>
    </row>
    <row r="212" spans="1:16" hidden="1" x14ac:dyDescent="0.25">
      <c r="A212" s="38">
        <v>5217</v>
      </c>
      <c r="B212" s="57" t="s">
        <v>192</v>
      </c>
      <c r="C212" s="58">
        <f t="shared" si="185"/>
        <v>0</v>
      </c>
      <c r="D212" s="231">
        <v>0</v>
      </c>
      <c r="E212" s="60"/>
      <c r="F212" s="147">
        <f t="shared" si="279"/>
        <v>0</v>
      </c>
      <c r="G212" s="231"/>
      <c r="H212" s="263"/>
      <c r="I212" s="114">
        <f t="shared" si="280"/>
        <v>0</v>
      </c>
      <c r="J212" s="263"/>
      <c r="K212" s="60"/>
      <c r="L212" s="136">
        <f t="shared" si="281"/>
        <v>0</v>
      </c>
      <c r="M212" s="325"/>
      <c r="N212" s="60"/>
      <c r="O212" s="114">
        <f t="shared" si="282"/>
        <v>0</v>
      </c>
      <c r="P212" s="111"/>
    </row>
    <row r="213" spans="1:16" hidden="1" x14ac:dyDescent="0.25">
      <c r="A213" s="38">
        <v>5218</v>
      </c>
      <c r="B213" s="57" t="s">
        <v>193</v>
      </c>
      <c r="C213" s="58">
        <f t="shared" ref="C213:C276" si="283">F213+I213+L213+O213</f>
        <v>0</v>
      </c>
      <c r="D213" s="231">
        <v>0</v>
      </c>
      <c r="E213" s="60"/>
      <c r="F213" s="147">
        <f t="shared" si="279"/>
        <v>0</v>
      </c>
      <c r="G213" s="231"/>
      <c r="H213" s="263"/>
      <c r="I213" s="114">
        <f t="shared" si="280"/>
        <v>0</v>
      </c>
      <c r="J213" s="263"/>
      <c r="K213" s="60"/>
      <c r="L213" s="136">
        <f t="shared" si="281"/>
        <v>0</v>
      </c>
      <c r="M213" s="325"/>
      <c r="N213" s="60"/>
      <c r="O213" s="114">
        <f t="shared" si="282"/>
        <v>0</v>
      </c>
      <c r="P213" s="111"/>
    </row>
    <row r="214" spans="1:16" hidden="1" x14ac:dyDescent="0.25">
      <c r="A214" s="38">
        <v>5219</v>
      </c>
      <c r="B214" s="57" t="s">
        <v>194</v>
      </c>
      <c r="C214" s="58">
        <f t="shared" si="283"/>
        <v>0</v>
      </c>
      <c r="D214" s="231">
        <v>0</v>
      </c>
      <c r="E214" s="60"/>
      <c r="F214" s="147">
        <f t="shared" si="279"/>
        <v>0</v>
      </c>
      <c r="G214" s="231"/>
      <c r="H214" s="263"/>
      <c r="I214" s="114">
        <f t="shared" si="280"/>
        <v>0</v>
      </c>
      <c r="J214" s="263"/>
      <c r="K214" s="60"/>
      <c r="L214" s="136">
        <f t="shared" si="281"/>
        <v>0</v>
      </c>
      <c r="M214" s="325"/>
      <c r="N214" s="60"/>
      <c r="O214" s="114">
        <f t="shared" si="282"/>
        <v>0</v>
      </c>
      <c r="P214" s="111"/>
    </row>
    <row r="215" spans="1:16" ht="13.5" hidden="1" customHeight="1" x14ac:dyDescent="0.25">
      <c r="A215" s="112">
        <v>5220</v>
      </c>
      <c r="B215" s="57" t="s">
        <v>195</v>
      </c>
      <c r="C215" s="58">
        <f t="shared" si="283"/>
        <v>0</v>
      </c>
      <c r="D215" s="231">
        <v>0</v>
      </c>
      <c r="E215" s="60"/>
      <c r="F215" s="147">
        <f t="shared" si="279"/>
        <v>0</v>
      </c>
      <c r="G215" s="231"/>
      <c r="H215" s="263"/>
      <c r="I215" s="114">
        <f t="shared" si="280"/>
        <v>0</v>
      </c>
      <c r="J215" s="263"/>
      <c r="K215" s="60"/>
      <c r="L215" s="136">
        <f t="shared" si="281"/>
        <v>0</v>
      </c>
      <c r="M215" s="325"/>
      <c r="N215" s="60"/>
      <c r="O215" s="114">
        <f t="shared" si="282"/>
        <v>0</v>
      </c>
      <c r="P215" s="111"/>
    </row>
    <row r="216" spans="1:16" hidden="1" x14ac:dyDescent="0.25">
      <c r="A216" s="112">
        <v>5230</v>
      </c>
      <c r="B216" s="57" t="s">
        <v>196</v>
      </c>
      <c r="C216" s="58">
        <f t="shared" si="283"/>
        <v>0</v>
      </c>
      <c r="D216" s="232">
        <f>SUM(D217:D224)</f>
        <v>0</v>
      </c>
      <c r="E216" s="113">
        <f t="shared" ref="E216:F216" si="284">SUM(E217:E224)</f>
        <v>0</v>
      </c>
      <c r="F216" s="147">
        <f t="shared" si="284"/>
        <v>0</v>
      </c>
      <c r="G216" s="232">
        <f>SUM(G217:G224)</f>
        <v>0</v>
      </c>
      <c r="H216" s="121">
        <f t="shared" ref="H216:I216" si="285">SUM(H217:H224)</f>
        <v>0</v>
      </c>
      <c r="I216" s="114">
        <f t="shared" si="285"/>
        <v>0</v>
      </c>
      <c r="J216" s="121">
        <f>SUM(J217:J224)</f>
        <v>0</v>
      </c>
      <c r="K216" s="113">
        <f t="shared" ref="K216:L216" si="286">SUM(K217:K224)</f>
        <v>0</v>
      </c>
      <c r="L216" s="136">
        <f t="shared" si="286"/>
        <v>0</v>
      </c>
      <c r="M216" s="58">
        <f>SUM(M217:M224)</f>
        <v>0</v>
      </c>
      <c r="N216" s="113">
        <f t="shared" ref="N216:O216" si="287">SUM(N217:N224)</f>
        <v>0</v>
      </c>
      <c r="O216" s="114">
        <f t="shared" si="287"/>
        <v>0</v>
      </c>
      <c r="P216" s="111"/>
    </row>
    <row r="217" spans="1:16" hidden="1" x14ac:dyDescent="0.25">
      <c r="A217" s="38">
        <v>5231</v>
      </c>
      <c r="B217" s="57" t="s">
        <v>197</v>
      </c>
      <c r="C217" s="58">
        <f t="shared" si="283"/>
        <v>0</v>
      </c>
      <c r="D217" s="231">
        <v>0</v>
      </c>
      <c r="E217" s="60"/>
      <c r="F217" s="147">
        <f t="shared" ref="F217:F226" si="288">D217+E217</f>
        <v>0</v>
      </c>
      <c r="G217" s="231"/>
      <c r="H217" s="263"/>
      <c r="I217" s="114">
        <f t="shared" ref="I217:I226" si="289">G217+H217</f>
        <v>0</v>
      </c>
      <c r="J217" s="263"/>
      <c r="K217" s="60"/>
      <c r="L217" s="136">
        <f t="shared" ref="L217:L226" si="290">J217+K217</f>
        <v>0</v>
      </c>
      <c r="M217" s="325"/>
      <c r="N217" s="60"/>
      <c r="O217" s="114">
        <f t="shared" ref="O217:O226" si="291">M217+N217</f>
        <v>0</v>
      </c>
      <c r="P217" s="111"/>
    </row>
    <row r="218" spans="1:16" hidden="1" x14ac:dyDescent="0.25">
      <c r="A218" s="38">
        <v>5232</v>
      </c>
      <c r="B218" s="57" t="s">
        <v>198</v>
      </c>
      <c r="C218" s="58">
        <f t="shared" si="283"/>
        <v>0</v>
      </c>
      <c r="D218" s="231">
        <v>0</v>
      </c>
      <c r="E218" s="60"/>
      <c r="F218" s="147">
        <f t="shared" si="288"/>
        <v>0</v>
      </c>
      <c r="G218" s="231"/>
      <c r="H218" s="263"/>
      <c r="I218" s="114">
        <f t="shared" si="289"/>
        <v>0</v>
      </c>
      <c r="J218" s="263"/>
      <c r="K218" s="60"/>
      <c r="L218" s="136">
        <f t="shared" si="290"/>
        <v>0</v>
      </c>
      <c r="M218" s="325"/>
      <c r="N218" s="60"/>
      <c r="O218" s="114">
        <f t="shared" si="291"/>
        <v>0</v>
      </c>
      <c r="P218" s="111"/>
    </row>
    <row r="219" spans="1:16" hidden="1" x14ac:dyDescent="0.25">
      <c r="A219" s="38">
        <v>5233</v>
      </c>
      <c r="B219" s="57" t="s">
        <v>199</v>
      </c>
      <c r="C219" s="58">
        <f t="shared" si="283"/>
        <v>0</v>
      </c>
      <c r="D219" s="231">
        <v>0</v>
      </c>
      <c r="E219" s="60"/>
      <c r="F219" s="147">
        <f t="shared" si="288"/>
        <v>0</v>
      </c>
      <c r="G219" s="231"/>
      <c r="H219" s="263"/>
      <c r="I219" s="114">
        <f t="shared" si="289"/>
        <v>0</v>
      </c>
      <c r="J219" s="263"/>
      <c r="K219" s="60"/>
      <c r="L219" s="136">
        <f t="shared" si="290"/>
        <v>0</v>
      </c>
      <c r="M219" s="325"/>
      <c r="N219" s="60"/>
      <c r="O219" s="114">
        <f t="shared" si="291"/>
        <v>0</v>
      </c>
      <c r="P219" s="111"/>
    </row>
    <row r="220" spans="1:16" ht="24" hidden="1" x14ac:dyDescent="0.25">
      <c r="A220" s="38">
        <v>5234</v>
      </c>
      <c r="B220" s="57" t="s">
        <v>200</v>
      </c>
      <c r="C220" s="58">
        <f t="shared" si="283"/>
        <v>0</v>
      </c>
      <c r="D220" s="231">
        <v>0</v>
      </c>
      <c r="E220" s="60"/>
      <c r="F220" s="147">
        <f t="shared" si="288"/>
        <v>0</v>
      </c>
      <c r="G220" s="231"/>
      <c r="H220" s="263"/>
      <c r="I220" s="114">
        <f t="shared" si="289"/>
        <v>0</v>
      </c>
      <c r="J220" s="263"/>
      <c r="K220" s="60"/>
      <c r="L220" s="136">
        <f t="shared" si="290"/>
        <v>0</v>
      </c>
      <c r="M220" s="325"/>
      <c r="N220" s="60"/>
      <c r="O220" s="114">
        <f t="shared" si="291"/>
        <v>0</v>
      </c>
      <c r="P220" s="111"/>
    </row>
    <row r="221" spans="1:16" ht="14.25" hidden="1" customHeight="1" x14ac:dyDescent="0.25">
      <c r="A221" s="38">
        <v>5236</v>
      </c>
      <c r="B221" s="57" t="s">
        <v>201</v>
      </c>
      <c r="C221" s="58">
        <f t="shared" si="283"/>
        <v>0</v>
      </c>
      <c r="D221" s="231">
        <v>0</v>
      </c>
      <c r="E221" s="60"/>
      <c r="F221" s="147">
        <f t="shared" si="288"/>
        <v>0</v>
      </c>
      <c r="G221" s="231"/>
      <c r="H221" s="263"/>
      <c r="I221" s="114">
        <f t="shared" si="289"/>
        <v>0</v>
      </c>
      <c r="J221" s="263"/>
      <c r="K221" s="60"/>
      <c r="L221" s="136">
        <f t="shared" si="290"/>
        <v>0</v>
      </c>
      <c r="M221" s="325"/>
      <c r="N221" s="60"/>
      <c r="O221" s="114">
        <f t="shared" si="291"/>
        <v>0</v>
      </c>
      <c r="P221" s="111"/>
    </row>
    <row r="222" spans="1:16" ht="14.25" hidden="1" customHeight="1" x14ac:dyDescent="0.25">
      <c r="A222" s="38">
        <v>5237</v>
      </c>
      <c r="B222" s="57" t="s">
        <v>202</v>
      </c>
      <c r="C222" s="58">
        <f t="shared" si="283"/>
        <v>0</v>
      </c>
      <c r="D222" s="231">
        <v>0</v>
      </c>
      <c r="E222" s="60"/>
      <c r="F222" s="147">
        <f t="shared" si="288"/>
        <v>0</v>
      </c>
      <c r="G222" s="231"/>
      <c r="H222" s="263"/>
      <c r="I222" s="114">
        <f t="shared" si="289"/>
        <v>0</v>
      </c>
      <c r="J222" s="263"/>
      <c r="K222" s="60"/>
      <c r="L222" s="136">
        <f t="shared" si="290"/>
        <v>0</v>
      </c>
      <c r="M222" s="325"/>
      <c r="N222" s="60"/>
      <c r="O222" s="114">
        <f t="shared" si="291"/>
        <v>0</v>
      </c>
      <c r="P222" s="111"/>
    </row>
    <row r="223" spans="1:16" ht="24" hidden="1" x14ac:dyDescent="0.25">
      <c r="A223" s="38">
        <v>5238</v>
      </c>
      <c r="B223" s="57" t="s">
        <v>203</v>
      </c>
      <c r="C223" s="58">
        <f t="shared" si="283"/>
        <v>0</v>
      </c>
      <c r="D223" s="231">
        <v>0</v>
      </c>
      <c r="E223" s="60"/>
      <c r="F223" s="147">
        <f t="shared" si="288"/>
        <v>0</v>
      </c>
      <c r="G223" s="231"/>
      <c r="H223" s="263"/>
      <c r="I223" s="114">
        <f t="shared" si="289"/>
        <v>0</v>
      </c>
      <c r="J223" s="263"/>
      <c r="K223" s="60"/>
      <c r="L223" s="136">
        <f t="shared" si="290"/>
        <v>0</v>
      </c>
      <c r="M223" s="325"/>
      <c r="N223" s="60"/>
      <c r="O223" s="114">
        <f t="shared" si="291"/>
        <v>0</v>
      </c>
      <c r="P223" s="111"/>
    </row>
    <row r="224" spans="1:16" ht="24" hidden="1" x14ac:dyDescent="0.25">
      <c r="A224" s="38">
        <v>5239</v>
      </c>
      <c r="B224" s="57" t="s">
        <v>204</v>
      </c>
      <c r="C224" s="58">
        <f t="shared" si="283"/>
        <v>0</v>
      </c>
      <c r="D224" s="231">
        <v>0</v>
      </c>
      <c r="E224" s="60"/>
      <c r="F224" s="147">
        <f t="shared" si="288"/>
        <v>0</v>
      </c>
      <c r="G224" s="231"/>
      <c r="H224" s="263"/>
      <c r="I224" s="114">
        <f t="shared" si="289"/>
        <v>0</v>
      </c>
      <c r="J224" s="263"/>
      <c r="K224" s="60"/>
      <c r="L224" s="136">
        <f t="shared" si="290"/>
        <v>0</v>
      </c>
      <c r="M224" s="325"/>
      <c r="N224" s="60"/>
      <c r="O224" s="114">
        <f t="shared" si="291"/>
        <v>0</v>
      </c>
      <c r="P224" s="111"/>
    </row>
    <row r="225" spans="1:16" ht="24" hidden="1" x14ac:dyDescent="0.25">
      <c r="A225" s="112">
        <v>5240</v>
      </c>
      <c r="B225" s="57" t="s">
        <v>205</v>
      </c>
      <c r="C225" s="58">
        <f t="shared" si="283"/>
        <v>0</v>
      </c>
      <c r="D225" s="231">
        <v>0</v>
      </c>
      <c r="E225" s="60"/>
      <c r="F225" s="147">
        <f t="shared" si="288"/>
        <v>0</v>
      </c>
      <c r="G225" s="231"/>
      <c r="H225" s="263"/>
      <c r="I225" s="114">
        <f t="shared" si="289"/>
        <v>0</v>
      </c>
      <c r="J225" s="263"/>
      <c r="K225" s="60"/>
      <c r="L225" s="136">
        <f t="shared" si="290"/>
        <v>0</v>
      </c>
      <c r="M225" s="325"/>
      <c r="N225" s="60"/>
      <c r="O225" s="114">
        <f t="shared" si="291"/>
        <v>0</v>
      </c>
      <c r="P225" s="111"/>
    </row>
    <row r="226" spans="1:16" hidden="1" x14ac:dyDescent="0.25">
      <c r="A226" s="112">
        <v>5250</v>
      </c>
      <c r="B226" s="57" t="s">
        <v>206</v>
      </c>
      <c r="C226" s="58">
        <f t="shared" si="283"/>
        <v>0</v>
      </c>
      <c r="D226" s="231">
        <v>0</v>
      </c>
      <c r="E226" s="60"/>
      <c r="F226" s="147">
        <f t="shared" si="288"/>
        <v>0</v>
      </c>
      <c r="G226" s="231"/>
      <c r="H226" s="263"/>
      <c r="I226" s="114">
        <f t="shared" si="289"/>
        <v>0</v>
      </c>
      <c r="J226" s="263"/>
      <c r="K226" s="60"/>
      <c r="L226" s="136">
        <f t="shared" si="290"/>
        <v>0</v>
      </c>
      <c r="M226" s="325"/>
      <c r="N226" s="60"/>
      <c r="O226" s="114">
        <f t="shared" si="291"/>
        <v>0</v>
      </c>
      <c r="P226" s="111"/>
    </row>
    <row r="227" spans="1:16" hidden="1" x14ac:dyDescent="0.25">
      <c r="A227" s="112">
        <v>5260</v>
      </c>
      <c r="B227" s="57" t="s">
        <v>207</v>
      </c>
      <c r="C227" s="58">
        <f t="shared" si="283"/>
        <v>0</v>
      </c>
      <c r="D227" s="232">
        <f>SUM(D228)</f>
        <v>0</v>
      </c>
      <c r="E227" s="113">
        <f t="shared" ref="E227:F227" si="292">SUM(E228)</f>
        <v>0</v>
      </c>
      <c r="F227" s="147">
        <f t="shared" si="292"/>
        <v>0</v>
      </c>
      <c r="G227" s="232">
        <f>SUM(G228)</f>
        <v>0</v>
      </c>
      <c r="H227" s="121">
        <f t="shared" ref="H227:I227" si="293">SUM(H228)</f>
        <v>0</v>
      </c>
      <c r="I227" s="114">
        <f t="shared" si="293"/>
        <v>0</v>
      </c>
      <c r="J227" s="121">
        <f>SUM(J228)</f>
        <v>0</v>
      </c>
      <c r="K227" s="113">
        <f t="shared" ref="K227:L227" si="294">SUM(K228)</f>
        <v>0</v>
      </c>
      <c r="L227" s="136">
        <f t="shared" si="294"/>
        <v>0</v>
      </c>
      <c r="M227" s="58">
        <f>SUM(M228)</f>
        <v>0</v>
      </c>
      <c r="N227" s="113">
        <f t="shared" ref="N227:O227" si="295">SUM(N228)</f>
        <v>0</v>
      </c>
      <c r="O227" s="114">
        <f t="shared" si="295"/>
        <v>0</v>
      </c>
      <c r="P227" s="111"/>
    </row>
    <row r="228" spans="1:16" ht="24" hidden="1" x14ac:dyDescent="0.25">
      <c r="A228" s="38">
        <v>5269</v>
      </c>
      <c r="B228" s="57" t="s">
        <v>208</v>
      </c>
      <c r="C228" s="58">
        <f t="shared" si="283"/>
        <v>0</v>
      </c>
      <c r="D228" s="231">
        <v>0</v>
      </c>
      <c r="E228" s="60"/>
      <c r="F228" s="147">
        <f t="shared" ref="F228:F229" si="296">D228+E228</f>
        <v>0</v>
      </c>
      <c r="G228" s="231"/>
      <c r="H228" s="263"/>
      <c r="I228" s="114">
        <f t="shared" ref="I228:I229" si="297">G228+H228</f>
        <v>0</v>
      </c>
      <c r="J228" s="263"/>
      <c r="K228" s="60"/>
      <c r="L228" s="136">
        <f t="shared" ref="L228:L229" si="298">J228+K228</f>
        <v>0</v>
      </c>
      <c r="M228" s="325"/>
      <c r="N228" s="60"/>
      <c r="O228" s="114">
        <f t="shared" ref="O228:O229" si="299">M228+N228</f>
        <v>0</v>
      </c>
      <c r="P228" s="111"/>
    </row>
    <row r="229" spans="1:16" ht="24" hidden="1" x14ac:dyDescent="0.25">
      <c r="A229" s="107">
        <v>5270</v>
      </c>
      <c r="B229" s="78" t="s">
        <v>209</v>
      </c>
      <c r="C229" s="84">
        <f t="shared" si="283"/>
        <v>0</v>
      </c>
      <c r="D229" s="233">
        <v>0</v>
      </c>
      <c r="E229" s="115"/>
      <c r="F229" s="286">
        <f t="shared" si="296"/>
        <v>0</v>
      </c>
      <c r="G229" s="233"/>
      <c r="H229" s="264"/>
      <c r="I229" s="109">
        <f t="shared" si="297"/>
        <v>0</v>
      </c>
      <c r="J229" s="264"/>
      <c r="K229" s="115"/>
      <c r="L229" s="137">
        <f t="shared" si="298"/>
        <v>0</v>
      </c>
      <c r="M229" s="326"/>
      <c r="N229" s="115"/>
      <c r="O229" s="109">
        <f t="shared" si="299"/>
        <v>0</v>
      </c>
      <c r="P229" s="116"/>
    </row>
    <row r="230" spans="1:16" x14ac:dyDescent="0.25">
      <c r="A230" s="101">
        <v>6000</v>
      </c>
      <c r="B230" s="101" t="s">
        <v>210</v>
      </c>
      <c r="C230" s="102">
        <f t="shared" si="283"/>
        <v>24433</v>
      </c>
      <c r="D230" s="228">
        <f>D231+D251+D259</f>
        <v>24433</v>
      </c>
      <c r="E230" s="521">
        <f t="shared" ref="E230:F230" si="300">E231+E251+E259</f>
        <v>0</v>
      </c>
      <c r="F230" s="522">
        <f t="shared" si="300"/>
        <v>24433</v>
      </c>
      <c r="G230" s="228">
        <f>G231+G251+G259</f>
        <v>0</v>
      </c>
      <c r="H230" s="138">
        <f t="shared" ref="H230:I230" si="301">H231+H251+H259</f>
        <v>0</v>
      </c>
      <c r="I230" s="522">
        <f t="shared" si="301"/>
        <v>0</v>
      </c>
      <c r="J230" s="261">
        <f>J231+J251+J259</f>
        <v>0</v>
      </c>
      <c r="K230" s="521">
        <f t="shared" ref="K230:L230" si="302">K231+K251+K259</f>
        <v>0</v>
      </c>
      <c r="L230" s="522">
        <f t="shared" si="302"/>
        <v>0</v>
      </c>
      <c r="M230" s="102">
        <f>M231+M251+M259</f>
        <v>0</v>
      </c>
      <c r="N230" s="103">
        <f t="shared" ref="N230:O230" si="303">N231+N251+N259</f>
        <v>0</v>
      </c>
      <c r="O230" s="104">
        <f t="shared" si="303"/>
        <v>0</v>
      </c>
      <c r="P230" s="347"/>
    </row>
    <row r="231" spans="1:16" ht="14.25" hidden="1" customHeight="1" x14ac:dyDescent="0.25">
      <c r="A231" s="69">
        <v>6200</v>
      </c>
      <c r="B231" s="125" t="s">
        <v>211</v>
      </c>
      <c r="C231" s="130">
        <f t="shared" si="283"/>
        <v>0</v>
      </c>
      <c r="D231" s="237">
        <f>SUM(D232,D233,D235,D238,D244,D245,D246)</f>
        <v>0</v>
      </c>
      <c r="E231" s="131">
        <f t="shared" ref="E231:F231" si="304">SUM(E232,E233,E235,E238,E244,E245,E246)</f>
        <v>0</v>
      </c>
      <c r="F231" s="288">
        <f t="shared" si="304"/>
        <v>0</v>
      </c>
      <c r="G231" s="237">
        <f>SUM(G232,G233,G235,G238,G244,G245,G246)</f>
        <v>0</v>
      </c>
      <c r="H231" s="268">
        <f t="shared" ref="H231:I231" si="305">SUM(H232,H233,H235,H238,H244,H245,H246)</f>
        <v>0</v>
      </c>
      <c r="I231" s="294">
        <f t="shared" si="305"/>
        <v>0</v>
      </c>
      <c r="J231" s="268">
        <f>SUM(J232,J233,J235,J238,J244,J245,J246)</f>
        <v>0</v>
      </c>
      <c r="K231" s="131">
        <f t="shared" ref="K231:L231" si="306">SUM(K232,K233,K235,K238,K244,K245,K246)</f>
        <v>0</v>
      </c>
      <c r="L231" s="139">
        <f t="shared" si="306"/>
        <v>0</v>
      </c>
      <c r="M231" s="130">
        <f>SUM(M232,M233,M235,M238,M244,M245,M246)</f>
        <v>0</v>
      </c>
      <c r="N231" s="131">
        <f t="shared" ref="N231:O231" si="307">SUM(N232,N233,N235,N238,N244,N245,N246)</f>
        <v>0</v>
      </c>
      <c r="O231" s="294">
        <f t="shared" si="307"/>
        <v>0</v>
      </c>
      <c r="P231" s="348"/>
    </row>
    <row r="232" spans="1:16" ht="24" hidden="1" x14ac:dyDescent="0.25">
      <c r="A232" s="548">
        <v>6220</v>
      </c>
      <c r="B232" s="52" t="s">
        <v>212</v>
      </c>
      <c r="C232" s="53">
        <f t="shared" si="283"/>
        <v>0</v>
      </c>
      <c r="D232" s="230">
        <v>0</v>
      </c>
      <c r="E232" s="55"/>
      <c r="F232" s="287">
        <f>D232+E232</f>
        <v>0</v>
      </c>
      <c r="G232" s="230"/>
      <c r="H232" s="262"/>
      <c r="I232" s="120">
        <f>G232+H232</f>
        <v>0</v>
      </c>
      <c r="J232" s="262"/>
      <c r="K232" s="55"/>
      <c r="L232" s="140">
        <f>J232+K232</f>
        <v>0</v>
      </c>
      <c r="M232" s="324"/>
      <c r="N232" s="55"/>
      <c r="O232" s="120">
        <f>M232+N232</f>
        <v>0</v>
      </c>
      <c r="P232" s="110"/>
    </row>
    <row r="233" spans="1:16" hidden="1" x14ac:dyDescent="0.25">
      <c r="A233" s="112">
        <v>6230</v>
      </c>
      <c r="B233" s="57" t="s">
        <v>213</v>
      </c>
      <c r="C233" s="58">
        <f t="shared" si="283"/>
        <v>0</v>
      </c>
      <c r="D233" s="232">
        <f t="shared" ref="D233:O233" si="308">SUM(D234)</f>
        <v>0</v>
      </c>
      <c r="E233" s="113">
        <f t="shared" si="308"/>
        <v>0</v>
      </c>
      <c r="F233" s="147">
        <f t="shared" si="308"/>
        <v>0</v>
      </c>
      <c r="G233" s="232">
        <f t="shared" si="308"/>
        <v>0</v>
      </c>
      <c r="H233" s="121">
        <f t="shared" si="308"/>
        <v>0</v>
      </c>
      <c r="I233" s="114">
        <f t="shared" si="308"/>
        <v>0</v>
      </c>
      <c r="J233" s="121">
        <f t="shared" si="308"/>
        <v>0</v>
      </c>
      <c r="K233" s="113">
        <f t="shared" si="308"/>
        <v>0</v>
      </c>
      <c r="L233" s="136">
        <f t="shared" si="308"/>
        <v>0</v>
      </c>
      <c r="M233" s="58">
        <f t="shared" si="308"/>
        <v>0</v>
      </c>
      <c r="N233" s="113">
        <f t="shared" si="308"/>
        <v>0</v>
      </c>
      <c r="O233" s="114">
        <f t="shared" si="308"/>
        <v>0</v>
      </c>
      <c r="P233" s="111"/>
    </row>
    <row r="234" spans="1:16" ht="24" hidden="1" x14ac:dyDescent="0.25">
      <c r="A234" s="38">
        <v>6239</v>
      </c>
      <c r="B234" s="52" t="s">
        <v>214</v>
      </c>
      <c r="C234" s="58">
        <f t="shared" si="283"/>
        <v>0</v>
      </c>
      <c r="D234" s="230">
        <v>0</v>
      </c>
      <c r="E234" s="55"/>
      <c r="F234" s="287">
        <f>D234+E234</f>
        <v>0</v>
      </c>
      <c r="G234" s="230"/>
      <c r="H234" s="262"/>
      <c r="I234" s="120">
        <f>G234+H234</f>
        <v>0</v>
      </c>
      <c r="J234" s="262"/>
      <c r="K234" s="55"/>
      <c r="L234" s="140">
        <f>J234+K234</f>
        <v>0</v>
      </c>
      <c r="M234" s="324"/>
      <c r="N234" s="55"/>
      <c r="O234" s="120">
        <f>M234+N234</f>
        <v>0</v>
      </c>
      <c r="P234" s="110"/>
    </row>
    <row r="235" spans="1:16" ht="24" hidden="1" x14ac:dyDescent="0.25">
      <c r="A235" s="112">
        <v>6240</v>
      </c>
      <c r="B235" s="57" t="s">
        <v>215</v>
      </c>
      <c r="C235" s="58">
        <f t="shared" si="283"/>
        <v>0</v>
      </c>
      <c r="D235" s="232">
        <f>SUM(D236:D237)</f>
        <v>0</v>
      </c>
      <c r="E235" s="113">
        <f t="shared" ref="E235:F235" si="309">SUM(E236:E237)</f>
        <v>0</v>
      </c>
      <c r="F235" s="147">
        <f t="shared" si="309"/>
        <v>0</v>
      </c>
      <c r="G235" s="232">
        <f>SUM(G236:G237)</f>
        <v>0</v>
      </c>
      <c r="H235" s="121">
        <f t="shared" ref="H235:I235" si="310">SUM(H236:H237)</f>
        <v>0</v>
      </c>
      <c r="I235" s="114">
        <f t="shared" si="310"/>
        <v>0</v>
      </c>
      <c r="J235" s="121">
        <f>SUM(J236:J237)</f>
        <v>0</v>
      </c>
      <c r="K235" s="113">
        <f t="shared" ref="K235:L235" si="311">SUM(K236:K237)</f>
        <v>0</v>
      </c>
      <c r="L235" s="136">
        <f t="shared" si="311"/>
        <v>0</v>
      </c>
      <c r="M235" s="58">
        <f>SUM(M236:M237)</f>
        <v>0</v>
      </c>
      <c r="N235" s="113">
        <f t="shared" ref="N235:O235" si="312">SUM(N236:N237)</f>
        <v>0</v>
      </c>
      <c r="O235" s="114">
        <f t="shared" si="312"/>
        <v>0</v>
      </c>
      <c r="P235" s="111"/>
    </row>
    <row r="236" spans="1:16" hidden="1" x14ac:dyDescent="0.25">
      <c r="A236" s="38">
        <v>6241</v>
      </c>
      <c r="B236" s="57" t="s">
        <v>216</v>
      </c>
      <c r="C236" s="58">
        <f t="shared" si="283"/>
        <v>0</v>
      </c>
      <c r="D236" s="231">
        <v>0</v>
      </c>
      <c r="E236" s="60"/>
      <c r="F236" s="147">
        <f t="shared" ref="F236:F237" si="313">D236+E236</f>
        <v>0</v>
      </c>
      <c r="G236" s="231"/>
      <c r="H236" s="263"/>
      <c r="I236" s="114">
        <f t="shared" ref="I236:I237" si="314">G236+H236</f>
        <v>0</v>
      </c>
      <c r="J236" s="263"/>
      <c r="K236" s="60"/>
      <c r="L236" s="136">
        <f t="shared" ref="L236:L237" si="315">J236+K236</f>
        <v>0</v>
      </c>
      <c r="M236" s="325"/>
      <c r="N236" s="60"/>
      <c r="O236" s="114">
        <f t="shared" ref="O236:O237" si="316">M236+N236</f>
        <v>0</v>
      </c>
      <c r="P236" s="111"/>
    </row>
    <row r="237" spans="1:16" hidden="1" x14ac:dyDescent="0.25">
      <c r="A237" s="38">
        <v>6242</v>
      </c>
      <c r="B237" s="57" t="s">
        <v>217</v>
      </c>
      <c r="C237" s="58">
        <f t="shared" si="283"/>
        <v>0</v>
      </c>
      <c r="D237" s="231">
        <v>0</v>
      </c>
      <c r="E237" s="60"/>
      <c r="F237" s="147">
        <f t="shared" si="313"/>
        <v>0</v>
      </c>
      <c r="G237" s="231"/>
      <c r="H237" s="263"/>
      <c r="I237" s="114">
        <f t="shared" si="314"/>
        <v>0</v>
      </c>
      <c r="J237" s="263"/>
      <c r="K237" s="60"/>
      <c r="L237" s="136">
        <f t="shared" si="315"/>
        <v>0</v>
      </c>
      <c r="M237" s="325"/>
      <c r="N237" s="60"/>
      <c r="O237" s="114">
        <f t="shared" si="316"/>
        <v>0</v>
      </c>
      <c r="P237" s="111"/>
    </row>
    <row r="238" spans="1:16" ht="25.5" hidden="1" customHeight="1" x14ac:dyDescent="0.25">
      <c r="A238" s="112">
        <v>6250</v>
      </c>
      <c r="B238" s="57" t="s">
        <v>218</v>
      </c>
      <c r="C238" s="58">
        <f t="shared" si="283"/>
        <v>0</v>
      </c>
      <c r="D238" s="232">
        <f>SUM(D239:D243)</f>
        <v>0</v>
      </c>
      <c r="E238" s="113">
        <f t="shared" ref="E238:F238" si="317">SUM(E239:E243)</f>
        <v>0</v>
      </c>
      <c r="F238" s="147">
        <f t="shared" si="317"/>
        <v>0</v>
      </c>
      <c r="G238" s="232">
        <f>SUM(G239:G243)</f>
        <v>0</v>
      </c>
      <c r="H238" s="121">
        <f t="shared" ref="H238:I238" si="318">SUM(H239:H243)</f>
        <v>0</v>
      </c>
      <c r="I238" s="114">
        <f t="shared" si="318"/>
        <v>0</v>
      </c>
      <c r="J238" s="121">
        <f>SUM(J239:J243)</f>
        <v>0</v>
      </c>
      <c r="K238" s="113">
        <f t="shared" ref="K238:L238" si="319">SUM(K239:K243)</f>
        <v>0</v>
      </c>
      <c r="L238" s="136">
        <f t="shared" si="319"/>
        <v>0</v>
      </c>
      <c r="M238" s="58">
        <f>SUM(M239:M243)</f>
        <v>0</v>
      </c>
      <c r="N238" s="113">
        <f t="shared" ref="N238:O238" si="320">SUM(N239:N243)</f>
        <v>0</v>
      </c>
      <c r="O238" s="114">
        <f t="shared" si="320"/>
        <v>0</v>
      </c>
      <c r="P238" s="111"/>
    </row>
    <row r="239" spans="1:16" ht="14.25" hidden="1" customHeight="1" x14ac:dyDescent="0.25">
      <c r="A239" s="38">
        <v>6252</v>
      </c>
      <c r="B239" s="57" t="s">
        <v>219</v>
      </c>
      <c r="C239" s="58">
        <f t="shared" si="283"/>
        <v>0</v>
      </c>
      <c r="D239" s="231">
        <v>0</v>
      </c>
      <c r="E239" s="60"/>
      <c r="F239" s="147">
        <f t="shared" ref="F239:F245" si="321">D239+E239</f>
        <v>0</v>
      </c>
      <c r="G239" s="231"/>
      <c r="H239" s="263"/>
      <c r="I239" s="114">
        <f t="shared" ref="I239:I245" si="322">G239+H239</f>
        <v>0</v>
      </c>
      <c r="J239" s="263"/>
      <c r="K239" s="60"/>
      <c r="L239" s="136">
        <f t="shared" ref="L239:L245" si="323">J239+K239</f>
        <v>0</v>
      </c>
      <c r="M239" s="325"/>
      <c r="N239" s="60"/>
      <c r="O239" s="114">
        <f t="shared" ref="O239:O245" si="324">M239+N239</f>
        <v>0</v>
      </c>
      <c r="P239" s="111"/>
    </row>
    <row r="240" spans="1:16" ht="14.25" hidden="1" customHeight="1" x14ac:dyDescent="0.25">
      <c r="A240" s="38">
        <v>6253</v>
      </c>
      <c r="B240" s="57" t="s">
        <v>220</v>
      </c>
      <c r="C240" s="58">
        <f t="shared" si="283"/>
        <v>0</v>
      </c>
      <c r="D240" s="231">
        <v>0</v>
      </c>
      <c r="E240" s="60"/>
      <c r="F240" s="147">
        <f t="shared" si="321"/>
        <v>0</v>
      </c>
      <c r="G240" s="231"/>
      <c r="H240" s="263"/>
      <c r="I240" s="114">
        <f t="shared" si="322"/>
        <v>0</v>
      </c>
      <c r="J240" s="263"/>
      <c r="K240" s="60"/>
      <c r="L240" s="136">
        <f t="shared" si="323"/>
        <v>0</v>
      </c>
      <c r="M240" s="325"/>
      <c r="N240" s="60"/>
      <c r="O240" s="114">
        <f t="shared" si="324"/>
        <v>0</v>
      </c>
      <c r="P240" s="111"/>
    </row>
    <row r="241" spans="1:16" ht="24" hidden="1" x14ac:dyDescent="0.25">
      <c r="A241" s="38">
        <v>6254</v>
      </c>
      <c r="B241" s="57" t="s">
        <v>221</v>
      </c>
      <c r="C241" s="58">
        <f t="shared" si="283"/>
        <v>0</v>
      </c>
      <c r="D241" s="231">
        <v>0</v>
      </c>
      <c r="E241" s="60"/>
      <c r="F241" s="147">
        <f t="shared" si="321"/>
        <v>0</v>
      </c>
      <c r="G241" s="231"/>
      <c r="H241" s="263"/>
      <c r="I241" s="114">
        <f t="shared" si="322"/>
        <v>0</v>
      </c>
      <c r="J241" s="263"/>
      <c r="K241" s="60"/>
      <c r="L241" s="136">
        <f t="shared" si="323"/>
        <v>0</v>
      </c>
      <c r="M241" s="325"/>
      <c r="N241" s="60"/>
      <c r="O241" s="114">
        <f t="shared" si="324"/>
        <v>0</v>
      </c>
      <c r="P241" s="111"/>
    </row>
    <row r="242" spans="1:16" ht="24" hidden="1" x14ac:dyDescent="0.25">
      <c r="A242" s="38">
        <v>6255</v>
      </c>
      <c r="B242" s="57" t="s">
        <v>222</v>
      </c>
      <c r="C242" s="58">
        <f t="shared" si="283"/>
        <v>0</v>
      </c>
      <c r="D242" s="231">
        <v>0</v>
      </c>
      <c r="E242" s="60"/>
      <c r="F242" s="147">
        <f t="shared" si="321"/>
        <v>0</v>
      </c>
      <c r="G242" s="231"/>
      <c r="H242" s="263"/>
      <c r="I242" s="114">
        <f t="shared" si="322"/>
        <v>0</v>
      </c>
      <c r="J242" s="263"/>
      <c r="K242" s="60"/>
      <c r="L242" s="136">
        <f t="shared" si="323"/>
        <v>0</v>
      </c>
      <c r="M242" s="325"/>
      <c r="N242" s="60"/>
      <c r="O242" s="114">
        <f t="shared" si="324"/>
        <v>0</v>
      </c>
      <c r="P242" s="111"/>
    </row>
    <row r="243" spans="1:16" hidden="1" x14ac:dyDescent="0.25">
      <c r="A243" s="38">
        <v>6259</v>
      </c>
      <c r="B243" s="57" t="s">
        <v>223</v>
      </c>
      <c r="C243" s="58">
        <f t="shared" si="283"/>
        <v>0</v>
      </c>
      <c r="D243" s="231">
        <v>0</v>
      </c>
      <c r="E243" s="60"/>
      <c r="F243" s="147">
        <f t="shared" si="321"/>
        <v>0</v>
      </c>
      <c r="G243" s="231"/>
      <c r="H243" s="263"/>
      <c r="I243" s="114">
        <f t="shared" si="322"/>
        <v>0</v>
      </c>
      <c r="J243" s="263"/>
      <c r="K243" s="60"/>
      <c r="L243" s="136">
        <f t="shared" si="323"/>
        <v>0</v>
      </c>
      <c r="M243" s="325"/>
      <c r="N243" s="60"/>
      <c r="O243" s="114">
        <f t="shared" si="324"/>
        <v>0</v>
      </c>
      <c r="P243" s="111"/>
    </row>
    <row r="244" spans="1:16" ht="24" hidden="1" x14ac:dyDescent="0.25">
      <c r="A244" s="112">
        <v>6260</v>
      </c>
      <c r="B244" s="57" t="s">
        <v>224</v>
      </c>
      <c r="C244" s="58">
        <f t="shared" si="283"/>
        <v>0</v>
      </c>
      <c r="D244" s="231">
        <v>0</v>
      </c>
      <c r="E244" s="60"/>
      <c r="F244" s="147">
        <f t="shared" si="321"/>
        <v>0</v>
      </c>
      <c r="G244" s="231"/>
      <c r="H244" s="263"/>
      <c r="I244" s="114">
        <f t="shared" si="322"/>
        <v>0</v>
      </c>
      <c r="J244" s="263"/>
      <c r="K244" s="60"/>
      <c r="L244" s="136">
        <f t="shared" si="323"/>
        <v>0</v>
      </c>
      <c r="M244" s="325"/>
      <c r="N244" s="60"/>
      <c r="O244" s="114">
        <f t="shared" si="324"/>
        <v>0</v>
      </c>
      <c r="P244" s="111"/>
    </row>
    <row r="245" spans="1:16" hidden="1" x14ac:dyDescent="0.25">
      <c r="A245" s="112">
        <v>6270</v>
      </c>
      <c r="B245" s="57" t="s">
        <v>225</v>
      </c>
      <c r="C245" s="58">
        <f t="shared" si="283"/>
        <v>0</v>
      </c>
      <c r="D245" s="231">
        <v>0</v>
      </c>
      <c r="E245" s="60"/>
      <c r="F245" s="147">
        <f t="shared" si="321"/>
        <v>0</v>
      </c>
      <c r="G245" s="231"/>
      <c r="H245" s="263"/>
      <c r="I245" s="114">
        <f t="shared" si="322"/>
        <v>0</v>
      </c>
      <c r="J245" s="263"/>
      <c r="K245" s="60"/>
      <c r="L245" s="136">
        <f t="shared" si="323"/>
        <v>0</v>
      </c>
      <c r="M245" s="325"/>
      <c r="N245" s="60"/>
      <c r="O245" s="114">
        <f t="shared" si="324"/>
        <v>0</v>
      </c>
      <c r="P245" s="111"/>
    </row>
    <row r="246" spans="1:16" ht="24" hidden="1" x14ac:dyDescent="0.25">
      <c r="A246" s="548">
        <v>6290</v>
      </c>
      <c r="B246" s="52" t="s">
        <v>226</v>
      </c>
      <c r="C246" s="127">
        <f t="shared" si="283"/>
        <v>0</v>
      </c>
      <c r="D246" s="234">
        <f>SUM(D247:D250)</f>
        <v>0</v>
      </c>
      <c r="E246" s="119">
        <f t="shared" ref="E246:O246" si="325">SUM(E247:E250)</f>
        <v>0</v>
      </c>
      <c r="F246" s="287">
        <f t="shared" si="325"/>
        <v>0</v>
      </c>
      <c r="G246" s="234">
        <f t="shared" si="325"/>
        <v>0</v>
      </c>
      <c r="H246" s="265">
        <f t="shared" si="325"/>
        <v>0</v>
      </c>
      <c r="I246" s="120">
        <f t="shared" si="325"/>
        <v>0</v>
      </c>
      <c r="J246" s="265">
        <f t="shared" si="325"/>
        <v>0</v>
      </c>
      <c r="K246" s="119">
        <f t="shared" si="325"/>
        <v>0</v>
      </c>
      <c r="L246" s="140">
        <f t="shared" si="325"/>
        <v>0</v>
      </c>
      <c r="M246" s="127">
        <f t="shared" si="325"/>
        <v>0</v>
      </c>
      <c r="N246" s="305">
        <f t="shared" si="325"/>
        <v>0</v>
      </c>
      <c r="O246" s="310">
        <f t="shared" si="325"/>
        <v>0</v>
      </c>
      <c r="P246" s="158"/>
    </row>
    <row r="247" spans="1:16" hidden="1" x14ac:dyDescent="0.25">
      <c r="A247" s="38">
        <v>6291</v>
      </c>
      <c r="B247" s="57" t="s">
        <v>227</v>
      </c>
      <c r="C247" s="58">
        <f t="shared" si="283"/>
        <v>0</v>
      </c>
      <c r="D247" s="231">
        <v>0</v>
      </c>
      <c r="E247" s="60"/>
      <c r="F247" s="147">
        <f t="shared" ref="F247:F250" si="326">D247+E247</f>
        <v>0</v>
      </c>
      <c r="G247" s="231"/>
      <c r="H247" s="263"/>
      <c r="I247" s="114">
        <f t="shared" ref="I247:I250" si="327">G247+H247</f>
        <v>0</v>
      </c>
      <c r="J247" s="263"/>
      <c r="K247" s="60"/>
      <c r="L247" s="136">
        <f t="shared" ref="L247:L250" si="328">J247+K247</f>
        <v>0</v>
      </c>
      <c r="M247" s="325"/>
      <c r="N247" s="60"/>
      <c r="O247" s="114">
        <f t="shared" ref="O247:O250" si="329">M247+N247</f>
        <v>0</v>
      </c>
      <c r="P247" s="111"/>
    </row>
    <row r="248" spans="1:16" hidden="1" x14ac:dyDescent="0.25">
      <c r="A248" s="38">
        <v>6292</v>
      </c>
      <c r="B248" s="57" t="s">
        <v>228</v>
      </c>
      <c r="C248" s="58">
        <f t="shared" si="283"/>
        <v>0</v>
      </c>
      <c r="D248" s="231">
        <v>0</v>
      </c>
      <c r="E248" s="60"/>
      <c r="F248" s="147">
        <f t="shared" si="326"/>
        <v>0</v>
      </c>
      <c r="G248" s="231"/>
      <c r="H248" s="263"/>
      <c r="I248" s="114">
        <f t="shared" si="327"/>
        <v>0</v>
      </c>
      <c r="J248" s="263"/>
      <c r="K248" s="60"/>
      <c r="L248" s="136">
        <f t="shared" si="328"/>
        <v>0</v>
      </c>
      <c r="M248" s="325"/>
      <c r="N248" s="60"/>
      <c r="O248" s="114">
        <f t="shared" si="329"/>
        <v>0</v>
      </c>
      <c r="P248" s="111"/>
    </row>
    <row r="249" spans="1:16" ht="72" hidden="1" x14ac:dyDescent="0.25">
      <c r="A249" s="38">
        <v>6296</v>
      </c>
      <c r="B249" s="57" t="s">
        <v>229</v>
      </c>
      <c r="C249" s="58">
        <f t="shared" si="283"/>
        <v>0</v>
      </c>
      <c r="D249" s="231">
        <v>0</v>
      </c>
      <c r="E249" s="60"/>
      <c r="F249" s="147">
        <f t="shared" si="326"/>
        <v>0</v>
      </c>
      <c r="G249" s="231"/>
      <c r="H249" s="263"/>
      <c r="I249" s="114">
        <f t="shared" si="327"/>
        <v>0</v>
      </c>
      <c r="J249" s="263"/>
      <c r="K249" s="60"/>
      <c r="L249" s="136">
        <f t="shared" si="328"/>
        <v>0</v>
      </c>
      <c r="M249" s="325"/>
      <c r="N249" s="60"/>
      <c r="O249" s="114">
        <f t="shared" si="329"/>
        <v>0</v>
      </c>
      <c r="P249" s="111"/>
    </row>
    <row r="250" spans="1:16" ht="39.75" hidden="1" customHeight="1" x14ac:dyDescent="0.25">
      <c r="A250" s="38">
        <v>6299</v>
      </c>
      <c r="B250" s="57" t="s">
        <v>230</v>
      </c>
      <c r="C250" s="58">
        <f t="shared" si="283"/>
        <v>0</v>
      </c>
      <c r="D250" s="231">
        <v>0</v>
      </c>
      <c r="E250" s="60"/>
      <c r="F250" s="147">
        <f t="shared" si="326"/>
        <v>0</v>
      </c>
      <c r="G250" s="231"/>
      <c r="H250" s="263"/>
      <c r="I250" s="114">
        <f t="shared" si="327"/>
        <v>0</v>
      </c>
      <c r="J250" s="263"/>
      <c r="K250" s="60"/>
      <c r="L250" s="136">
        <f t="shared" si="328"/>
        <v>0</v>
      </c>
      <c r="M250" s="325"/>
      <c r="N250" s="60"/>
      <c r="O250" s="114">
        <f t="shared" si="329"/>
        <v>0</v>
      </c>
      <c r="P250" s="111"/>
    </row>
    <row r="251" spans="1:16" hidden="1" x14ac:dyDescent="0.25">
      <c r="A251" s="45">
        <v>6300</v>
      </c>
      <c r="B251" s="105" t="s">
        <v>231</v>
      </c>
      <c r="C251" s="46">
        <f t="shared" si="283"/>
        <v>0</v>
      </c>
      <c r="D251" s="229">
        <f>SUM(D252,D257,D258)</f>
        <v>0</v>
      </c>
      <c r="E251" s="50">
        <f t="shared" ref="E251:O251" si="330">SUM(E252,E257,E258)</f>
        <v>0</v>
      </c>
      <c r="F251" s="285">
        <f t="shared" si="330"/>
        <v>0</v>
      </c>
      <c r="G251" s="229">
        <f t="shared" si="330"/>
        <v>0</v>
      </c>
      <c r="H251" s="106">
        <f t="shared" si="330"/>
        <v>0</v>
      </c>
      <c r="I251" s="117">
        <f t="shared" si="330"/>
        <v>0</v>
      </c>
      <c r="J251" s="106">
        <f t="shared" si="330"/>
        <v>0</v>
      </c>
      <c r="K251" s="50">
        <f t="shared" si="330"/>
        <v>0</v>
      </c>
      <c r="L251" s="126">
        <f t="shared" si="330"/>
        <v>0</v>
      </c>
      <c r="M251" s="166">
        <f t="shared" si="330"/>
        <v>0</v>
      </c>
      <c r="N251" s="167">
        <f t="shared" si="330"/>
        <v>0</v>
      </c>
      <c r="O251" s="168">
        <f t="shared" si="330"/>
        <v>0</v>
      </c>
      <c r="P251" s="349"/>
    </row>
    <row r="252" spans="1:16" ht="24" hidden="1" x14ac:dyDescent="0.25">
      <c r="A252" s="548">
        <v>6320</v>
      </c>
      <c r="B252" s="52" t="s">
        <v>303</v>
      </c>
      <c r="C252" s="127">
        <f t="shared" si="283"/>
        <v>0</v>
      </c>
      <c r="D252" s="234">
        <f>SUM(D253:D256)</f>
        <v>0</v>
      </c>
      <c r="E252" s="119">
        <f t="shared" ref="E252:O252" si="331">SUM(E253:E256)</f>
        <v>0</v>
      </c>
      <c r="F252" s="287">
        <f t="shared" si="331"/>
        <v>0</v>
      </c>
      <c r="G252" s="234">
        <f t="shared" si="331"/>
        <v>0</v>
      </c>
      <c r="H252" s="265">
        <f t="shared" si="331"/>
        <v>0</v>
      </c>
      <c r="I252" s="120">
        <f t="shared" si="331"/>
        <v>0</v>
      </c>
      <c r="J252" s="265">
        <f t="shared" si="331"/>
        <v>0</v>
      </c>
      <c r="K252" s="119">
        <f t="shared" si="331"/>
        <v>0</v>
      </c>
      <c r="L252" s="140">
        <f t="shared" si="331"/>
        <v>0</v>
      </c>
      <c r="M252" s="53">
        <f t="shared" si="331"/>
        <v>0</v>
      </c>
      <c r="N252" s="119">
        <f t="shared" si="331"/>
        <v>0</v>
      </c>
      <c r="O252" s="120">
        <f t="shared" si="331"/>
        <v>0</v>
      </c>
      <c r="P252" s="110"/>
    </row>
    <row r="253" spans="1:16" hidden="1" x14ac:dyDescent="0.25">
      <c r="A253" s="38">
        <v>6322</v>
      </c>
      <c r="B253" s="57" t="s">
        <v>232</v>
      </c>
      <c r="C253" s="58">
        <f t="shared" si="283"/>
        <v>0</v>
      </c>
      <c r="D253" s="231">
        <v>0</v>
      </c>
      <c r="E253" s="60"/>
      <c r="F253" s="147">
        <f t="shared" ref="F253:F258" si="332">D253+E253</f>
        <v>0</v>
      </c>
      <c r="G253" s="231"/>
      <c r="H253" s="263"/>
      <c r="I253" s="114">
        <f t="shared" ref="I253:I258" si="333">G253+H253</f>
        <v>0</v>
      </c>
      <c r="J253" s="263"/>
      <c r="K253" s="60"/>
      <c r="L253" s="136">
        <f t="shared" ref="L253:L258" si="334">J253+K253</f>
        <v>0</v>
      </c>
      <c r="M253" s="325"/>
      <c r="N253" s="60"/>
      <c r="O253" s="114">
        <f t="shared" ref="O253:O258" si="335">M253+N253</f>
        <v>0</v>
      </c>
      <c r="P253" s="111"/>
    </row>
    <row r="254" spans="1:16" ht="24" hidden="1" x14ac:dyDescent="0.25">
      <c r="A254" s="38">
        <v>6323</v>
      </c>
      <c r="B254" s="57" t="s">
        <v>233</v>
      </c>
      <c r="C254" s="58">
        <f t="shared" si="283"/>
        <v>0</v>
      </c>
      <c r="D254" s="231">
        <v>0</v>
      </c>
      <c r="E254" s="60"/>
      <c r="F254" s="147">
        <f t="shared" si="332"/>
        <v>0</v>
      </c>
      <c r="G254" s="231"/>
      <c r="H254" s="263"/>
      <c r="I254" s="114">
        <f t="shared" si="333"/>
        <v>0</v>
      </c>
      <c r="J254" s="263"/>
      <c r="K254" s="60"/>
      <c r="L254" s="136">
        <f t="shared" si="334"/>
        <v>0</v>
      </c>
      <c r="M254" s="325"/>
      <c r="N254" s="60"/>
      <c r="O254" s="114">
        <f t="shared" si="335"/>
        <v>0</v>
      </c>
      <c r="P254" s="111"/>
    </row>
    <row r="255" spans="1:16" ht="24" hidden="1" x14ac:dyDescent="0.25">
      <c r="A255" s="38">
        <v>6324</v>
      </c>
      <c r="B255" s="57" t="s">
        <v>287</v>
      </c>
      <c r="C255" s="58">
        <f t="shared" si="283"/>
        <v>0</v>
      </c>
      <c r="D255" s="231">
        <v>0</v>
      </c>
      <c r="E255" s="60"/>
      <c r="F255" s="147">
        <f t="shared" si="332"/>
        <v>0</v>
      </c>
      <c r="G255" s="231"/>
      <c r="H255" s="263"/>
      <c r="I255" s="114">
        <f t="shared" si="333"/>
        <v>0</v>
      </c>
      <c r="J255" s="263"/>
      <c r="K255" s="60"/>
      <c r="L255" s="136">
        <f t="shared" si="334"/>
        <v>0</v>
      </c>
      <c r="M255" s="325"/>
      <c r="N255" s="60"/>
      <c r="O255" s="114">
        <f t="shared" si="335"/>
        <v>0</v>
      </c>
      <c r="P255" s="111"/>
    </row>
    <row r="256" spans="1:16" hidden="1" x14ac:dyDescent="0.25">
      <c r="A256" s="33">
        <v>6329</v>
      </c>
      <c r="B256" s="52" t="s">
        <v>288</v>
      </c>
      <c r="C256" s="53">
        <f t="shared" si="283"/>
        <v>0</v>
      </c>
      <c r="D256" s="230">
        <v>0</v>
      </c>
      <c r="E256" s="55"/>
      <c r="F256" s="287">
        <f t="shared" si="332"/>
        <v>0</v>
      </c>
      <c r="G256" s="230"/>
      <c r="H256" s="262"/>
      <c r="I256" s="120">
        <f t="shared" si="333"/>
        <v>0</v>
      </c>
      <c r="J256" s="262"/>
      <c r="K256" s="55"/>
      <c r="L256" s="140">
        <f t="shared" si="334"/>
        <v>0</v>
      </c>
      <c r="M256" s="324"/>
      <c r="N256" s="55"/>
      <c r="O256" s="120">
        <f t="shared" si="335"/>
        <v>0</v>
      </c>
      <c r="P256" s="110"/>
    </row>
    <row r="257" spans="1:16" ht="24" hidden="1" x14ac:dyDescent="0.25">
      <c r="A257" s="143">
        <v>6330</v>
      </c>
      <c r="B257" s="144" t="s">
        <v>234</v>
      </c>
      <c r="C257" s="127">
        <f t="shared" si="283"/>
        <v>0</v>
      </c>
      <c r="D257" s="236">
        <v>0</v>
      </c>
      <c r="E257" s="129"/>
      <c r="F257" s="142">
        <f t="shared" si="332"/>
        <v>0</v>
      </c>
      <c r="G257" s="236"/>
      <c r="H257" s="267"/>
      <c r="I257" s="310">
        <f t="shared" si="333"/>
        <v>0</v>
      </c>
      <c r="J257" s="267"/>
      <c r="K257" s="129"/>
      <c r="L257" s="141">
        <f t="shared" si="334"/>
        <v>0</v>
      </c>
      <c r="M257" s="328"/>
      <c r="N257" s="129"/>
      <c r="O257" s="310">
        <f t="shared" si="335"/>
        <v>0</v>
      </c>
      <c r="P257" s="158"/>
    </row>
    <row r="258" spans="1:16" hidden="1" x14ac:dyDescent="0.25">
      <c r="A258" s="112">
        <v>6360</v>
      </c>
      <c r="B258" s="57" t="s">
        <v>235</v>
      </c>
      <c r="C258" s="58">
        <f t="shared" si="283"/>
        <v>0</v>
      </c>
      <c r="D258" s="231">
        <v>0</v>
      </c>
      <c r="E258" s="60"/>
      <c r="F258" s="147">
        <f t="shared" si="332"/>
        <v>0</v>
      </c>
      <c r="G258" s="231"/>
      <c r="H258" s="263"/>
      <c r="I258" s="114">
        <f t="shared" si="333"/>
        <v>0</v>
      </c>
      <c r="J258" s="263"/>
      <c r="K258" s="60"/>
      <c r="L258" s="136">
        <f t="shared" si="334"/>
        <v>0</v>
      </c>
      <c r="M258" s="325"/>
      <c r="N258" s="60"/>
      <c r="O258" s="114">
        <f t="shared" si="335"/>
        <v>0</v>
      </c>
      <c r="P258" s="111"/>
    </row>
    <row r="259" spans="1:16" ht="36" x14ac:dyDescent="0.25">
      <c r="A259" s="45">
        <v>6400</v>
      </c>
      <c r="B259" s="105" t="s">
        <v>236</v>
      </c>
      <c r="C259" s="46">
        <f t="shared" si="283"/>
        <v>24433</v>
      </c>
      <c r="D259" s="229">
        <f>SUM(D260,D264)</f>
        <v>24433</v>
      </c>
      <c r="E259" s="523">
        <f t="shared" ref="E259:O259" si="336">SUM(E260,E264)</f>
        <v>0</v>
      </c>
      <c r="F259" s="490">
        <f t="shared" si="336"/>
        <v>24433</v>
      </c>
      <c r="G259" s="229">
        <f t="shared" si="336"/>
        <v>0</v>
      </c>
      <c r="H259" s="126">
        <f t="shared" si="336"/>
        <v>0</v>
      </c>
      <c r="I259" s="490">
        <f t="shared" si="336"/>
        <v>0</v>
      </c>
      <c r="J259" s="106">
        <f t="shared" si="336"/>
        <v>0</v>
      </c>
      <c r="K259" s="523">
        <f t="shared" si="336"/>
        <v>0</v>
      </c>
      <c r="L259" s="490">
        <f t="shared" si="336"/>
        <v>0</v>
      </c>
      <c r="M259" s="166">
        <f t="shared" si="336"/>
        <v>0</v>
      </c>
      <c r="N259" s="167">
        <f t="shared" si="336"/>
        <v>0</v>
      </c>
      <c r="O259" s="168">
        <f t="shared" si="336"/>
        <v>0</v>
      </c>
      <c r="P259" s="349"/>
    </row>
    <row r="260" spans="1:16" ht="24" hidden="1" x14ac:dyDescent="0.25">
      <c r="A260" s="548">
        <v>6410</v>
      </c>
      <c r="B260" s="52" t="s">
        <v>237</v>
      </c>
      <c r="C260" s="53">
        <f t="shared" si="283"/>
        <v>0</v>
      </c>
      <c r="D260" s="234">
        <f>SUM(D261:D263)</f>
        <v>0</v>
      </c>
      <c r="E260" s="119">
        <f t="shared" ref="E260:O260" si="337">SUM(E261:E263)</f>
        <v>0</v>
      </c>
      <c r="F260" s="287">
        <f t="shared" si="337"/>
        <v>0</v>
      </c>
      <c r="G260" s="234">
        <f t="shared" si="337"/>
        <v>0</v>
      </c>
      <c r="H260" s="265">
        <f t="shared" si="337"/>
        <v>0</v>
      </c>
      <c r="I260" s="120">
        <f t="shared" si="337"/>
        <v>0</v>
      </c>
      <c r="J260" s="265">
        <f t="shared" si="337"/>
        <v>0</v>
      </c>
      <c r="K260" s="119">
        <f t="shared" si="337"/>
        <v>0</v>
      </c>
      <c r="L260" s="140">
        <f t="shared" si="337"/>
        <v>0</v>
      </c>
      <c r="M260" s="64">
        <f t="shared" si="337"/>
        <v>0</v>
      </c>
      <c r="N260" s="304">
        <f t="shared" si="337"/>
        <v>0</v>
      </c>
      <c r="O260" s="309">
        <f t="shared" si="337"/>
        <v>0</v>
      </c>
      <c r="P260" s="155"/>
    </row>
    <row r="261" spans="1:16" hidden="1" x14ac:dyDescent="0.25">
      <c r="A261" s="38">
        <v>6411</v>
      </c>
      <c r="B261" s="146" t="s">
        <v>238</v>
      </c>
      <c r="C261" s="58">
        <f t="shared" si="283"/>
        <v>0</v>
      </c>
      <c r="D261" s="231">
        <v>0</v>
      </c>
      <c r="E261" s="60"/>
      <c r="F261" s="147">
        <f t="shared" ref="F261:F263" si="338">D261+E261</f>
        <v>0</v>
      </c>
      <c r="G261" s="231"/>
      <c r="H261" s="263"/>
      <c r="I261" s="114">
        <f t="shared" ref="I261:I263" si="339">G261+H261</f>
        <v>0</v>
      </c>
      <c r="J261" s="263"/>
      <c r="K261" s="60"/>
      <c r="L261" s="136">
        <f t="shared" ref="L261:L263" si="340">J261+K261</f>
        <v>0</v>
      </c>
      <c r="M261" s="325"/>
      <c r="N261" s="60"/>
      <c r="O261" s="114">
        <f t="shared" ref="O261:O263" si="341">M261+N261</f>
        <v>0</v>
      </c>
      <c r="P261" s="111"/>
    </row>
    <row r="262" spans="1:16" ht="36" hidden="1" x14ac:dyDescent="0.25">
      <c r="A262" s="38">
        <v>6412</v>
      </c>
      <c r="B262" s="57" t="s">
        <v>239</v>
      </c>
      <c r="C262" s="58">
        <f t="shared" si="283"/>
        <v>0</v>
      </c>
      <c r="D262" s="231">
        <v>0</v>
      </c>
      <c r="E262" s="60"/>
      <c r="F262" s="147">
        <f t="shared" si="338"/>
        <v>0</v>
      </c>
      <c r="G262" s="231"/>
      <c r="H262" s="263"/>
      <c r="I262" s="114">
        <f t="shared" si="339"/>
        <v>0</v>
      </c>
      <c r="J262" s="263"/>
      <c r="K262" s="60"/>
      <c r="L262" s="136">
        <f t="shared" si="340"/>
        <v>0</v>
      </c>
      <c r="M262" s="325"/>
      <c r="N262" s="60"/>
      <c r="O262" s="114">
        <f t="shared" si="341"/>
        <v>0</v>
      </c>
      <c r="P262" s="111"/>
    </row>
    <row r="263" spans="1:16" ht="36" hidden="1" x14ac:dyDescent="0.25">
      <c r="A263" s="38">
        <v>6419</v>
      </c>
      <c r="B263" s="57" t="s">
        <v>240</v>
      </c>
      <c r="C263" s="58">
        <f t="shared" si="283"/>
        <v>0</v>
      </c>
      <c r="D263" s="231">
        <v>0</v>
      </c>
      <c r="E263" s="60"/>
      <c r="F263" s="147">
        <f t="shared" si="338"/>
        <v>0</v>
      </c>
      <c r="G263" s="231"/>
      <c r="H263" s="263"/>
      <c r="I263" s="114">
        <f t="shared" si="339"/>
        <v>0</v>
      </c>
      <c r="J263" s="263"/>
      <c r="K263" s="60"/>
      <c r="L263" s="136">
        <f t="shared" si="340"/>
        <v>0</v>
      </c>
      <c r="M263" s="325"/>
      <c r="N263" s="60"/>
      <c r="O263" s="114">
        <f t="shared" si="341"/>
        <v>0</v>
      </c>
      <c r="P263" s="111"/>
    </row>
    <row r="264" spans="1:16" ht="36" x14ac:dyDescent="0.25">
      <c r="A264" s="112">
        <v>6420</v>
      </c>
      <c r="B264" s="57" t="s">
        <v>241</v>
      </c>
      <c r="C264" s="58">
        <f t="shared" si="283"/>
        <v>24433</v>
      </c>
      <c r="D264" s="232">
        <f>SUM(D265:D268)</f>
        <v>24433</v>
      </c>
      <c r="E264" s="529">
        <f t="shared" ref="E264:F264" si="342">SUM(E265:E268)</f>
        <v>0</v>
      </c>
      <c r="F264" s="486">
        <f t="shared" si="342"/>
        <v>24433</v>
      </c>
      <c r="G264" s="232">
        <f>SUM(G265:G268)</f>
        <v>0</v>
      </c>
      <c r="H264" s="136">
        <f t="shared" ref="H264:I264" si="343">SUM(H265:H268)</f>
        <v>0</v>
      </c>
      <c r="I264" s="486">
        <f t="shared" si="343"/>
        <v>0</v>
      </c>
      <c r="J264" s="121">
        <f>SUM(J265:J268)</f>
        <v>0</v>
      </c>
      <c r="K264" s="529">
        <f t="shared" ref="K264:L264" si="344">SUM(K265:K268)</f>
        <v>0</v>
      </c>
      <c r="L264" s="486">
        <f t="shared" si="344"/>
        <v>0</v>
      </c>
      <c r="M264" s="58">
        <f>SUM(M265:M268)</f>
        <v>0</v>
      </c>
      <c r="N264" s="113">
        <f t="shared" ref="N264:O264" si="345">SUM(N265:N268)</f>
        <v>0</v>
      </c>
      <c r="O264" s="114">
        <f t="shared" si="345"/>
        <v>0</v>
      </c>
      <c r="P264" s="111"/>
    </row>
    <row r="265" spans="1:16" hidden="1" x14ac:dyDescent="0.25">
      <c r="A265" s="38">
        <v>6421</v>
      </c>
      <c r="B265" s="57" t="s">
        <v>242</v>
      </c>
      <c r="C265" s="58">
        <f t="shared" si="283"/>
        <v>0</v>
      </c>
      <c r="D265" s="231">
        <v>0</v>
      </c>
      <c r="E265" s="60"/>
      <c r="F265" s="147">
        <f t="shared" ref="F265:F268" si="346">D265+E265</f>
        <v>0</v>
      </c>
      <c r="G265" s="231"/>
      <c r="H265" s="263"/>
      <c r="I265" s="114">
        <f t="shared" ref="I265:I268" si="347">G265+H265</f>
        <v>0</v>
      </c>
      <c r="J265" s="263"/>
      <c r="K265" s="60"/>
      <c r="L265" s="136">
        <f t="shared" ref="L265:L268" si="348">J265+K265</f>
        <v>0</v>
      </c>
      <c r="M265" s="325"/>
      <c r="N265" s="60"/>
      <c r="O265" s="114">
        <f t="shared" ref="O265:O268" si="349">M265+N265</f>
        <v>0</v>
      </c>
      <c r="P265" s="111"/>
    </row>
    <row r="266" spans="1:16" x14ac:dyDescent="0.25">
      <c r="A266" s="38">
        <v>6422</v>
      </c>
      <c r="B266" s="57" t="s">
        <v>243</v>
      </c>
      <c r="C266" s="58">
        <f t="shared" si="283"/>
        <v>24433</v>
      </c>
      <c r="D266" s="231">
        <f>21470+2963</f>
        <v>24433</v>
      </c>
      <c r="E266" s="528"/>
      <c r="F266" s="486">
        <f t="shared" si="346"/>
        <v>24433</v>
      </c>
      <c r="G266" s="231"/>
      <c r="H266" s="561"/>
      <c r="I266" s="486">
        <f t="shared" si="347"/>
        <v>0</v>
      </c>
      <c r="J266" s="263"/>
      <c r="K266" s="528"/>
      <c r="L266" s="486">
        <f t="shared" si="348"/>
        <v>0</v>
      </c>
      <c r="M266" s="325"/>
      <c r="N266" s="60"/>
      <c r="O266" s="114">
        <f t="shared" si="349"/>
        <v>0</v>
      </c>
      <c r="P266" s="111"/>
    </row>
    <row r="267" spans="1:16" ht="13.5" hidden="1" customHeight="1" x14ac:dyDescent="0.25">
      <c r="A267" s="38">
        <v>6423</v>
      </c>
      <c r="B267" s="57" t="s">
        <v>244</v>
      </c>
      <c r="C267" s="58">
        <f t="shared" si="283"/>
        <v>0</v>
      </c>
      <c r="D267" s="231">
        <v>0</v>
      </c>
      <c r="E267" s="60"/>
      <c r="F267" s="147">
        <f t="shared" si="346"/>
        <v>0</v>
      </c>
      <c r="G267" s="231"/>
      <c r="H267" s="263"/>
      <c r="I267" s="114">
        <f t="shared" si="347"/>
        <v>0</v>
      </c>
      <c r="J267" s="263"/>
      <c r="K267" s="60"/>
      <c r="L267" s="136">
        <f t="shared" si="348"/>
        <v>0</v>
      </c>
      <c r="M267" s="325"/>
      <c r="N267" s="60"/>
      <c r="O267" s="114">
        <f t="shared" si="349"/>
        <v>0</v>
      </c>
      <c r="P267" s="111"/>
    </row>
    <row r="268" spans="1:16" ht="36" hidden="1" x14ac:dyDescent="0.25">
      <c r="A268" s="38">
        <v>6424</v>
      </c>
      <c r="B268" s="57" t="s">
        <v>245</v>
      </c>
      <c r="C268" s="58">
        <f t="shared" si="283"/>
        <v>0</v>
      </c>
      <c r="D268" s="231">
        <v>0</v>
      </c>
      <c r="E268" s="60"/>
      <c r="F268" s="147">
        <f t="shared" si="346"/>
        <v>0</v>
      </c>
      <c r="G268" s="231"/>
      <c r="H268" s="263"/>
      <c r="I268" s="114">
        <f t="shared" si="347"/>
        <v>0</v>
      </c>
      <c r="J268" s="263"/>
      <c r="K268" s="60"/>
      <c r="L268" s="136">
        <f t="shared" si="348"/>
        <v>0</v>
      </c>
      <c r="M268" s="325"/>
      <c r="N268" s="60"/>
      <c r="O268" s="114">
        <f t="shared" si="349"/>
        <v>0</v>
      </c>
      <c r="P268" s="111"/>
    </row>
    <row r="269" spans="1:16" ht="36" hidden="1" x14ac:dyDescent="0.25">
      <c r="A269" s="149">
        <v>7000</v>
      </c>
      <c r="B269" s="149" t="s">
        <v>246</v>
      </c>
      <c r="C269" s="152">
        <f t="shared" si="283"/>
        <v>0</v>
      </c>
      <c r="D269" s="238">
        <f>SUM(D270,D281)</f>
        <v>0</v>
      </c>
      <c r="E269" s="151">
        <f t="shared" ref="E269:F269" si="350">SUM(E270,E281)</f>
        <v>0</v>
      </c>
      <c r="F269" s="289">
        <f t="shared" si="350"/>
        <v>0</v>
      </c>
      <c r="G269" s="238">
        <f>SUM(G270,G281)</f>
        <v>0</v>
      </c>
      <c r="H269" s="269">
        <f t="shared" ref="H269:I269" si="351">SUM(H270,H281)</f>
        <v>0</v>
      </c>
      <c r="I269" s="295">
        <f t="shared" si="351"/>
        <v>0</v>
      </c>
      <c r="J269" s="269">
        <f>SUM(J270,J281)</f>
        <v>0</v>
      </c>
      <c r="K269" s="151">
        <f t="shared" ref="K269:L269" si="352">SUM(K270,K281)</f>
        <v>0</v>
      </c>
      <c r="L269" s="150">
        <f t="shared" si="352"/>
        <v>0</v>
      </c>
      <c r="M269" s="330">
        <f>SUM(M270,M281)</f>
        <v>0</v>
      </c>
      <c r="N269" s="307">
        <f t="shared" ref="N269:O269" si="353">SUM(N270,N281)</f>
        <v>0</v>
      </c>
      <c r="O269" s="312">
        <f t="shared" si="353"/>
        <v>0</v>
      </c>
      <c r="P269" s="351"/>
    </row>
    <row r="270" spans="1:16" ht="24" hidden="1" x14ac:dyDescent="0.25">
      <c r="A270" s="45">
        <v>7200</v>
      </c>
      <c r="B270" s="105" t="s">
        <v>247</v>
      </c>
      <c r="C270" s="46">
        <f t="shared" si="283"/>
        <v>0</v>
      </c>
      <c r="D270" s="229">
        <f>SUM(D271,D272,D275,D276,D280)</f>
        <v>0</v>
      </c>
      <c r="E270" s="50">
        <f t="shared" ref="E270:F270" si="354">SUM(E271,E272,E275,E276,E280)</f>
        <v>0</v>
      </c>
      <c r="F270" s="285">
        <f t="shared" si="354"/>
        <v>0</v>
      </c>
      <c r="G270" s="229">
        <f>SUM(G271,G272,G275,G276,G280)</f>
        <v>0</v>
      </c>
      <c r="H270" s="106">
        <f t="shared" ref="H270:I270" si="355">SUM(H271,H272,H275,H276,H280)</f>
        <v>0</v>
      </c>
      <c r="I270" s="117">
        <f t="shared" si="355"/>
        <v>0</v>
      </c>
      <c r="J270" s="106">
        <f>SUM(J271,J272,J275,J276,J280)</f>
        <v>0</v>
      </c>
      <c r="K270" s="50">
        <f t="shared" ref="K270:L270" si="356">SUM(K271,K272,K275,K276,K280)</f>
        <v>0</v>
      </c>
      <c r="L270" s="126">
        <f t="shared" si="356"/>
        <v>0</v>
      </c>
      <c r="M270" s="130">
        <f>SUM(M271,M272,M275,M276,M280)</f>
        <v>0</v>
      </c>
      <c r="N270" s="131">
        <f t="shared" ref="N270:O270" si="357">SUM(N271,N272,N275,N276,N280)</f>
        <v>0</v>
      </c>
      <c r="O270" s="294">
        <f t="shared" si="357"/>
        <v>0</v>
      </c>
      <c r="P270" s="348"/>
    </row>
    <row r="271" spans="1:16" ht="24" hidden="1" x14ac:dyDescent="0.25">
      <c r="A271" s="548">
        <v>7210</v>
      </c>
      <c r="B271" s="52" t="s">
        <v>248</v>
      </c>
      <c r="C271" s="53">
        <f t="shared" si="283"/>
        <v>0</v>
      </c>
      <c r="D271" s="230">
        <v>0</v>
      </c>
      <c r="E271" s="55"/>
      <c r="F271" s="287">
        <f>D271+E271</f>
        <v>0</v>
      </c>
      <c r="G271" s="230"/>
      <c r="H271" s="262"/>
      <c r="I271" s="120">
        <f>G271+H271</f>
        <v>0</v>
      </c>
      <c r="J271" s="262"/>
      <c r="K271" s="55"/>
      <c r="L271" s="140">
        <f>J271+K271</f>
        <v>0</v>
      </c>
      <c r="M271" s="324"/>
      <c r="N271" s="55"/>
      <c r="O271" s="120">
        <f>M271+N271</f>
        <v>0</v>
      </c>
      <c r="P271" s="110"/>
    </row>
    <row r="272" spans="1:16" s="148" customFormat="1" ht="36" hidden="1" x14ac:dyDescent="0.25">
      <c r="A272" s="112">
        <v>7220</v>
      </c>
      <c r="B272" s="57" t="s">
        <v>249</v>
      </c>
      <c r="C272" s="58">
        <f t="shared" si="283"/>
        <v>0</v>
      </c>
      <c r="D272" s="232">
        <f>SUM(D273:D274)</f>
        <v>0</v>
      </c>
      <c r="E272" s="113">
        <f t="shared" ref="E272:F272" si="358">SUM(E273:E274)</f>
        <v>0</v>
      </c>
      <c r="F272" s="147">
        <f t="shared" si="358"/>
        <v>0</v>
      </c>
      <c r="G272" s="232">
        <f>SUM(G273:G274)</f>
        <v>0</v>
      </c>
      <c r="H272" s="121">
        <f t="shared" ref="H272:I272" si="359">SUM(H273:H274)</f>
        <v>0</v>
      </c>
      <c r="I272" s="114">
        <f t="shared" si="359"/>
        <v>0</v>
      </c>
      <c r="J272" s="121">
        <f>SUM(J273:J274)</f>
        <v>0</v>
      </c>
      <c r="K272" s="113">
        <f t="shared" ref="K272:L272" si="360">SUM(K273:K274)</f>
        <v>0</v>
      </c>
      <c r="L272" s="136">
        <f t="shared" si="360"/>
        <v>0</v>
      </c>
      <c r="M272" s="58">
        <f>SUM(M273:M274)</f>
        <v>0</v>
      </c>
      <c r="N272" s="113">
        <f t="shared" ref="N272:O272" si="361">SUM(N273:N274)</f>
        <v>0</v>
      </c>
      <c r="O272" s="114">
        <f t="shared" si="361"/>
        <v>0</v>
      </c>
      <c r="P272" s="111"/>
    </row>
    <row r="273" spans="1:16" s="148" customFormat="1" ht="36" hidden="1" x14ac:dyDescent="0.25">
      <c r="A273" s="38">
        <v>7221</v>
      </c>
      <c r="B273" s="57" t="s">
        <v>250</v>
      </c>
      <c r="C273" s="58">
        <f t="shared" si="283"/>
        <v>0</v>
      </c>
      <c r="D273" s="231">
        <v>0</v>
      </c>
      <c r="E273" s="60"/>
      <c r="F273" s="147">
        <f t="shared" ref="F273:F275" si="362">D273+E273</f>
        <v>0</v>
      </c>
      <c r="G273" s="231"/>
      <c r="H273" s="263"/>
      <c r="I273" s="114">
        <f t="shared" ref="I273:I275" si="363">G273+H273</f>
        <v>0</v>
      </c>
      <c r="J273" s="263"/>
      <c r="K273" s="60"/>
      <c r="L273" s="136">
        <f t="shared" ref="L273:L275" si="364">J273+K273</f>
        <v>0</v>
      </c>
      <c r="M273" s="325"/>
      <c r="N273" s="60"/>
      <c r="O273" s="114">
        <f t="shared" ref="O273:O275" si="365">M273+N273</f>
        <v>0</v>
      </c>
      <c r="P273" s="111"/>
    </row>
    <row r="274" spans="1:16" s="148" customFormat="1" ht="36" hidden="1" x14ac:dyDescent="0.25">
      <c r="A274" s="38">
        <v>7222</v>
      </c>
      <c r="B274" s="57" t="s">
        <v>251</v>
      </c>
      <c r="C274" s="58">
        <f t="shared" si="283"/>
        <v>0</v>
      </c>
      <c r="D274" s="231">
        <v>0</v>
      </c>
      <c r="E274" s="60"/>
      <c r="F274" s="147">
        <f t="shared" si="362"/>
        <v>0</v>
      </c>
      <c r="G274" s="231"/>
      <c r="H274" s="263"/>
      <c r="I274" s="114">
        <f t="shared" si="363"/>
        <v>0</v>
      </c>
      <c r="J274" s="263"/>
      <c r="K274" s="60"/>
      <c r="L274" s="136">
        <f t="shared" si="364"/>
        <v>0</v>
      </c>
      <c r="M274" s="325"/>
      <c r="N274" s="60"/>
      <c r="O274" s="114">
        <f t="shared" si="365"/>
        <v>0</v>
      </c>
      <c r="P274" s="111"/>
    </row>
    <row r="275" spans="1:16" ht="24" hidden="1" x14ac:dyDescent="0.25">
      <c r="A275" s="112">
        <v>7230</v>
      </c>
      <c r="B275" s="57" t="s">
        <v>292</v>
      </c>
      <c r="C275" s="58">
        <f t="shared" si="283"/>
        <v>0</v>
      </c>
      <c r="D275" s="231">
        <v>0</v>
      </c>
      <c r="E275" s="60"/>
      <c r="F275" s="147">
        <f t="shared" si="362"/>
        <v>0</v>
      </c>
      <c r="G275" s="231"/>
      <c r="H275" s="263"/>
      <c r="I275" s="114">
        <f t="shared" si="363"/>
        <v>0</v>
      </c>
      <c r="J275" s="263"/>
      <c r="K275" s="60"/>
      <c r="L275" s="136">
        <f t="shared" si="364"/>
        <v>0</v>
      </c>
      <c r="M275" s="325"/>
      <c r="N275" s="60"/>
      <c r="O275" s="114">
        <f t="shared" si="365"/>
        <v>0</v>
      </c>
      <c r="P275" s="111"/>
    </row>
    <row r="276" spans="1:16" ht="24" hidden="1" x14ac:dyDescent="0.25">
      <c r="A276" s="112">
        <v>7240</v>
      </c>
      <c r="B276" s="57" t="s">
        <v>252</v>
      </c>
      <c r="C276" s="58">
        <f t="shared" si="283"/>
        <v>0</v>
      </c>
      <c r="D276" s="232">
        <f t="shared" ref="D276:O276" si="366">SUM(D277:D279)</f>
        <v>0</v>
      </c>
      <c r="E276" s="113">
        <f t="shared" si="366"/>
        <v>0</v>
      </c>
      <c r="F276" s="147">
        <f t="shared" si="366"/>
        <v>0</v>
      </c>
      <c r="G276" s="232">
        <f t="shared" si="366"/>
        <v>0</v>
      </c>
      <c r="H276" s="121">
        <f t="shared" si="366"/>
        <v>0</v>
      </c>
      <c r="I276" s="114">
        <f t="shared" si="366"/>
        <v>0</v>
      </c>
      <c r="J276" s="121">
        <f>SUM(J277:J279)</f>
        <v>0</v>
      </c>
      <c r="K276" s="113">
        <f t="shared" ref="K276:L276" si="367">SUM(K277:K279)</f>
        <v>0</v>
      </c>
      <c r="L276" s="136">
        <f t="shared" si="367"/>
        <v>0</v>
      </c>
      <c r="M276" s="58">
        <f t="shared" si="366"/>
        <v>0</v>
      </c>
      <c r="N276" s="113">
        <f t="shared" si="366"/>
        <v>0</v>
      </c>
      <c r="O276" s="114">
        <f t="shared" si="366"/>
        <v>0</v>
      </c>
      <c r="P276" s="111"/>
    </row>
    <row r="277" spans="1:16" ht="48" hidden="1" x14ac:dyDescent="0.25">
      <c r="A277" s="38">
        <v>7245</v>
      </c>
      <c r="B277" s="57" t="s">
        <v>253</v>
      </c>
      <c r="C277" s="58">
        <f t="shared" ref="C277:C298" si="368">F277+I277+L277+O277</f>
        <v>0</v>
      </c>
      <c r="D277" s="231">
        <v>0</v>
      </c>
      <c r="E277" s="60"/>
      <c r="F277" s="147">
        <f t="shared" ref="F277:F280" si="369">D277+E277</f>
        <v>0</v>
      </c>
      <c r="G277" s="231"/>
      <c r="H277" s="263"/>
      <c r="I277" s="114">
        <f t="shared" ref="I277:I280" si="370">G277+H277</f>
        <v>0</v>
      </c>
      <c r="J277" s="263"/>
      <c r="K277" s="60"/>
      <c r="L277" s="136">
        <f t="shared" ref="L277:L280" si="371">J277+K277</f>
        <v>0</v>
      </c>
      <c r="M277" s="325"/>
      <c r="N277" s="60"/>
      <c r="O277" s="114">
        <f t="shared" ref="O277:O280" si="372">M277+N277</f>
        <v>0</v>
      </c>
      <c r="P277" s="111"/>
    </row>
    <row r="278" spans="1:16" ht="84.75" hidden="1" customHeight="1" x14ac:dyDescent="0.25">
      <c r="A278" s="38">
        <v>7246</v>
      </c>
      <c r="B278" s="57" t="s">
        <v>254</v>
      </c>
      <c r="C278" s="58">
        <f t="shared" si="368"/>
        <v>0</v>
      </c>
      <c r="D278" s="231">
        <v>0</v>
      </c>
      <c r="E278" s="60"/>
      <c r="F278" s="147">
        <f t="shared" si="369"/>
        <v>0</v>
      </c>
      <c r="G278" s="231"/>
      <c r="H278" s="263"/>
      <c r="I278" s="114">
        <f t="shared" si="370"/>
        <v>0</v>
      </c>
      <c r="J278" s="263"/>
      <c r="K278" s="60"/>
      <c r="L278" s="136">
        <f t="shared" si="371"/>
        <v>0</v>
      </c>
      <c r="M278" s="325"/>
      <c r="N278" s="60"/>
      <c r="O278" s="114">
        <f t="shared" si="372"/>
        <v>0</v>
      </c>
      <c r="P278" s="111"/>
    </row>
    <row r="279" spans="1:16" ht="36" hidden="1" x14ac:dyDescent="0.25">
      <c r="A279" s="38">
        <v>7247</v>
      </c>
      <c r="B279" s="57" t="s">
        <v>309</v>
      </c>
      <c r="C279" s="58">
        <f t="shared" si="368"/>
        <v>0</v>
      </c>
      <c r="D279" s="231">
        <v>0</v>
      </c>
      <c r="E279" s="60"/>
      <c r="F279" s="147">
        <f t="shared" si="369"/>
        <v>0</v>
      </c>
      <c r="G279" s="231"/>
      <c r="H279" s="263"/>
      <c r="I279" s="114">
        <f t="shared" si="370"/>
        <v>0</v>
      </c>
      <c r="J279" s="263"/>
      <c r="K279" s="60"/>
      <c r="L279" s="136">
        <f t="shared" si="371"/>
        <v>0</v>
      </c>
      <c r="M279" s="325"/>
      <c r="N279" s="60"/>
      <c r="O279" s="114">
        <f t="shared" si="372"/>
        <v>0</v>
      </c>
      <c r="P279" s="111"/>
    </row>
    <row r="280" spans="1:16" ht="24" hidden="1" x14ac:dyDescent="0.25">
      <c r="A280" s="548">
        <v>7260</v>
      </c>
      <c r="B280" s="52" t="s">
        <v>255</v>
      </c>
      <c r="C280" s="53">
        <f t="shared" si="368"/>
        <v>0</v>
      </c>
      <c r="D280" s="230">
        <v>0</v>
      </c>
      <c r="E280" s="55"/>
      <c r="F280" s="287">
        <f t="shared" si="369"/>
        <v>0</v>
      </c>
      <c r="G280" s="230"/>
      <c r="H280" s="262"/>
      <c r="I280" s="120">
        <f t="shared" si="370"/>
        <v>0</v>
      </c>
      <c r="J280" s="262"/>
      <c r="K280" s="55"/>
      <c r="L280" s="140">
        <f t="shared" si="371"/>
        <v>0</v>
      </c>
      <c r="M280" s="324"/>
      <c r="N280" s="55"/>
      <c r="O280" s="120">
        <f t="shared" si="372"/>
        <v>0</v>
      </c>
      <c r="P280" s="110"/>
    </row>
    <row r="281" spans="1:16" hidden="1" x14ac:dyDescent="0.25">
      <c r="A281" s="73">
        <v>7700</v>
      </c>
      <c r="B281" s="165" t="s">
        <v>284</v>
      </c>
      <c r="C281" s="166">
        <f t="shared" si="368"/>
        <v>0</v>
      </c>
      <c r="D281" s="239">
        <f t="shared" ref="D281:O281" si="373">D282</f>
        <v>0</v>
      </c>
      <c r="E281" s="167">
        <f t="shared" si="373"/>
        <v>0</v>
      </c>
      <c r="F281" s="290">
        <f t="shared" si="373"/>
        <v>0</v>
      </c>
      <c r="G281" s="239">
        <f t="shared" si="373"/>
        <v>0</v>
      </c>
      <c r="H281" s="270">
        <f t="shared" si="373"/>
        <v>0</v>
      </c>
      <c r="I281" s="168">
        <f t="shared" si="373"/>
        <v>0</v>
      </c>
      <c r="J281" s="270">
        <f t="shared" si="373"/>
        <v>0</v>
      </c>
      <c r="K281" s="167">
        <f t="shared" si="373"/>
        <v>0</v>
      </c>
      <c r="L281" s="202">
        <f t="shared" si="373"/>
        <v>0</v>
      </c>
      <c r="M281" s="166">
        <f t="shared" si="373"/>
        <v>0</v>
      </c>
      <c r="N281" s="167">
        <f t="shared" si="373"/>
        <v>0</v>
      </c>
      <c r="O281" s="168">
        <f t="shared" si="373"/>
        <v>0</v>
      </c>
      <c r="P281" s="349"/>
    </row>
    <row r="282" spans="1:16" hidden="1" x14ac:dyDescent="0.25">
      <c r="A282" s="107">
        <v>7720</v>
      </c>
      <c r="B282" s="52" t="s">
        <v>285</v>
      </c>
      <c r="C282" s="64">
        <f t="shared" si="368"/>
        <v>0</v>
      </c>
      <c r="D282" s="240">
        <v>0</v>
      </c>
      <c r="E282" s="66"/>
      <c r="F282" s="145">
        <f>D282+E282</f>
        <v>0</v>
      </c>
      <c r="G282" s="240"/>
      <c r="H282" s="271"/>
      <c r="I282" s="309">
        <f>G282+H282</f>
        <v>0</v>
      </c>
      <c r="J282" s="271"/>
      <c r="K282" s="66"/>
      <c r="L282" s="201">
        <f>J282+K282</f>
        <v>0</v>
      </c>
      <c r="M282" s="331"/>
      <c r="N282" s="66"/>
      <c r="O282" s="309">
        <f>M282+N282</f>
        <v>0</v>
      </c>
      <c r="P282" s="155"/>
    </row>
    <row r="283" spans="1:16" hidden="1" x14ac:dyDescent="0.25">
      <c r="A283" s="146"/>
      <c r="B283" s="57" t="s">
        <v>256</v>
      </c>
      <c r="C283" s="58">
        <f t="shared" si="368"/>
        <v>0</v>
      </c>
      <c r="D283" s="232">
        <f>SUM(D284:D285)</f>
        <v>0</v>
      </c>
      <c r="E283" s="113">
        <f t="shared" ref="E283:F283" si="374">SUM(E284:E285)</f>
        <v>0</v>
      </c>
      <c r="F283" s="147">
        <f t="shared" si="374"/>
        <v>0</v>
      </c>
      <c r="G283" s="232">
        <f>SUM(G284:G285)</f>
        <v>0</v>
      </c>
      <c r="H283" s="121">
        <f t="shared" ref="H283:I283" si="375">SUM(H284:H285)</f>
        <v>0</v>
      </c>
      <c r="I283" s="114">
        <f t="shared" si="375"/>
        <v>0</v>
      </c>
      <c r="J283" s="121">
        <f>SUM(J284:J285)</f>
        <v>0</v>
      </c>
      <c r="K283" s="113">
        <f t="shared" ref="K283:L283" si="376">SUM(K284:K285)</f>
        <v>0</v>
      </c>
      <c r="L283" s="136">
        <f t="shared" si="376"/>
        <v>0</v>
      </c>
      <c r="M283" s="58">
        <f>SUM(M284:M285)</f>
        <v>0</v>
      </c>
      <c r="N283" s="113">
        <f t="shared" ref="N283:O283" si="377">SUM(N284:N285)</f>
        <v>0</v>
      </c>
      <c r="O283" s="114">
        <f t="shared" si="377"/>
        <v>0</v>
      </c>
      <c r="P283" s="111"/>
    </row>
    <row r="284" spans="1:16" hidden="1" x14ac:dyDescent="0.25">
      <c r="A284" s="146" t="s">
        <v>257</v>
      </c>
      <c r="B284" s="38" t="s">
        <v>258</v>
      </c>
      <c r="C284" s="58">
        <f t="shared" si="368"/>
        <v>0</v>
      </c>
      <c r="D284" s="231">
        <v>0</v>
      </c>
      <c r="E284" s="60"/>
      <c r="F284" s="147">
        <f t="shared" ref="F284:F285" si="378">D284+E284</f>
        <v>0</v>
      </c>
      <c r="G284" s="231"/>
      <c r="H284" s="263"/>
      <c r="I284" s="114">
        <f t="shared" ref="I284:I285" si="379">G284+H284</f>
        <v>0</v>
      </c>
      <c r="J284" s="263"/>
      <c r="K284" s="60"/>
      <c r="L284" s="136">
        <f t="shared" ref="L284:L285" si="380">J284+K284</f>
        <v>0</v>
      </c>
      <c r="M284" s="325"/>
      <c r="N284" s="60"/>
      <c r="O284" s="114">
        <f t="shared" ref="O284:O285" si="381">M284+N284</f>
        <v>0</v>
      </c>
      <c r="P284" s="111"/>
    </row>
    <row r="285" spans="1:16" ht="24" hidden="1" x14ac:dyDescent="0.25">
      <c r="A285" s="146" t="s">
        <v>259</v>
      </c>
      <c r="B285" s="153" t="s">
        <v>260</v>
      </c>
      <c r="C285" s="53">
        <f t="shared" si="368"/>
        <v>0</v>
      </c>
      <c r="D285" s="230">
        <v>0</v>
      </c>
      <c r="E285" s="55"/>
      <c r="F285" s="287">
        <f t="shared" si="378"/>
        <v>0</v>
      </c>
      <c r="G285" s="230"/>
      <c r="H285" s="262"/>
      <c r="I285" s="120">
        <f t="shared" si="379"/>
        <v>0</v>
      </c>
      <c r="J285" s="262"/>
      <c r="K285" s="55"/>
      <c r="L285" s="140">
        <f t="shared" si="380"/>
        <v>0</v>
      </c>
      <c r="M285" s="324"/>
      <c r="N285" s="55"/>
      <c r="O285" s="120">
        <f t="shared" si="381"/>
        <v>0</v>
      </c>
      <c r="P285" s="110"/>
    </row>
    <row r="286" spans="1:16" ht="12.75" thickBot="1" x14ac:dyDescent="0.3">
      <c r="A286" s="174"/>
      <c r="B286" s="174" t="s">
        <v>261</v>
      </c>
      <c r="C286" s="313">
        <f t="shared" si="368"/>
        <v>69503</v>
      </c>
      <c r="D286" s="241">
        <f t="shared" ref="D286:O286" si="382">SUM(D283,D269,D230,D195,D187,D173,D75,D53)</f>
        <v>70589</v>
      </c>
      <c r="E286" s="541">
        <f t="shared" si="382"/>
        <v>-1086</v>
      </c>
      <c r="F286" s="542">
        <f t="shared" si="382"/>
        <v>69503</v>
      </c>
      <c r="G286" s="241">
        <f t="shared" si="382"/>
        <v>0</v>
      </c>
      <c r="H286" s="209">
        <f t="shared" si="382"/>
        <v>0</v>
      </c>
      <c r="I286" s="542">
        <f t="shared" si="382"/>
        <v>0</v>
      </c>
      <c r="J286" s="176">
        <f t="shared" si="382"/>
        <v>0</v>
      </c>
      <c r="K286" s="541">
        <f t="shared" si="382"/>
        <v>0</v>
      </c>
      <c r="L286" s="542">
        <f t="shared" si="382"/>
        <v>0</v>
      </c>
      <c r="M286" s="313">
        <f t="shared" si="382"/>
        <v>0</v>
      </c>
      <c r="N286" s="175">
        <f t="shared" si="382"/>
        <v>0</v>
      </c>
      <c r="O286" s="296">
        <f t="shared" si="382"/>
        <v>0</v>
      </c>
      <c r="P286" s="352"/>
    </row>
    <row r="287" spans="1:16" s="21" customFormat="1" ht="13.5" hidden="1" thickTop="1" thickBot="1" x14ac:dyDescent="0.3">
      <c r="A287" s="989" t="s">
        <v>262</v>
      </c>
      <c r="B287" s="990"/>
      <c r="C287" s="183">
        <f t="shared" si="368"/>
        <v>0</v>
      </c>
      <c r="D287" s="242">
        <f>SUM(D24,D25,D41)-D51</f>
        <v>0</v>
      </c>
      <c r="E287" s="178">
        <f t="shared" ref="E287:F287" si="383">SUM(E24,E25,E41)-E51</f>
        <v>0</v>
      </c>
      <c r="F287" s="179">
        <f t="shared" si="383"/>
        <v>0</v>
      </c>
      <c r="G287" s="242">
        <f>SUM(G24,G25,G41)-G51</f>
        <v>0</v>
      </c>
      <c r="H287" s="272">
        <f t="shared" ref="H287:I287" si="384">SUM(H24,H25,H41)-H51</f>
        <v>0</v>
      </c>
      <c r="I287" s="297">
        <f t="shared" si="384"/>
        <v>0</v>
      </c>
      <c r="J287" s="272">
        <f>(J26+J43)-J51</f>
        <v>0</v>
      </c>
      <c r="K287" s="178">
        <f t="shared" ref="K287:L287" si="385">(K26+K43)-K51</f>
        <v>0</v>
      </c>
      <c r="L287" s="177">
        <f t="shared" si="385"/>
        <v>0</v>
      </c>
      <c r="M287" s="183">
        <f>M45-M51</f>
        <v>0</v>
      </c>
      <c r="N287" s="178">
        <f t="shared" ref="N287:O287" si="386">N45-N51</f>
        <v>0</v>
      </c>
      <c r="O287" s="297">
        <f t="shared" si="386"/>
        <v>0</v>
      </c>
      <c r="P287" s="185"/>
    </row>
    <row r="288" spans="1:16" s="21" customFormat="1" ht="12.75" hidden="1" thickTop="1" x14ac:dyDescent="0.25">
      <c r="A288" s="991" t="s">
        <v>263</v>
      </c>
      <c r="B288" s="992"/>
      <c r="C288" s="163">
        <f t="shared" si="368"/>
        <v>0</v>
      </c>
      <c r="D288" s="243">
        <f t="shared" ref="D288:O288" si="387">SUM(D289,D290)-D297+D298</f>
        <v>0</v>
      </c>
      <c r="E288" s="160">
        <f t="shared" si="387"/>
        <v>0</v>
      </c>
      <c r="F288" s="173">
        <f t="shared" si="387"/>
        <v>0</v>
      </c>
      <c r="G288" s="243">
        <f t="shared" si="387"/>
        <v>0</v>
      </c>
      <c r="H288" s="273">
        <f t="shared" si="387"/>
        <v>0</v>
      </c>
      <c r="I288" s="161">
        <f t="shared" si="387"/>
        <v>0</v>
      </c>
      <c r="J288" s="273">
        <f t="shared" si="387"/>
        <v>0</v>
      </c>
      <c r="K288" s="160">
        <f t="shared" si="387"/>
        <v>0</v>
      </c>
      <c r="L288" s="159">
        <f t="shared" si="387"/>
        <v>0</v>
      </c>
      <c r="M288" s="163">
        <f t="shared" si="387"/>
        <v>0</v>
      </c>
      <c r="N288" s="160">
        <f t="shared" si="387"/>
        <v>0</v>
      </c>
      <c r="O288" s="161">
        <f t="shared" si="387"/>
        <v>0</v>
      </c>
      <c r="P288" s="353"/>
    </row>
    <row r="289" spans="1:16" s="21" customFormat="1" ht="13.5" hidden="1" thickTop="1" thickBot="1" x14ac:dyDescent="0.3">
      <c r="A289" s="88" t="s">
        <v>264</v>
      </c>
      <c r="B289" s="88" t="s">
        <v>265</v>
      </c>
      <c r="C289" s="89">
        <f t="shared" si="368"/>
        <v>0</v>
      </c>
      <c r="D289" s="225">
        <f t="shared" ref="D289:O289" si="388">D21-D283</f>
        <v>0</v>
      </c>
      <c r="E289" s="90">
        <f t="shared" si="388"/>
        <v>0</v>
      </c>
      <c r="F289" s="283">
        <f t="shared" si="388"/>
        <v>0</v>
      </c>
      <c r="G289" s="225">
        <f t="shared" si="388"/>
        <v>0</v>
      </c>
      <c r="H289" s="258">
        <f t="shared" si="388"/>
        <v>0</v>
      </c>
      <c r="I289" s="91">
        <f t="shared" si="388"/>
        <v>0</v>
      </c>
      <c r="J289" s="258">
        <f t="shared" si="388"/>
        <v>0</v>
      </c>
      <c r="K289" s="90">
        <f t="shared" si="388"/>
        <v>0</v>
      </c>
      <c r="L289" s="181">
        <f t="shared" si="388"/>
        <v>0</v>
      </c>
      <c r="M289" s="89">
        <f t="shared" si="388"/>
        <v>0</v>
      </c>
      <c r="N289" s="90">
        <f t="shared" si="388"/>
        <v>0</v>
      </c>
      <c r="O289" s="91">
        <f t="shared" si="388"/>
        <v>0</v>
      </c>
      <c r="P289" s="344"/>
    </row>
    <row r="290" spans="1:16" s="21" customFormat="1" ht="12.75" hidden="1" thickTop="1" x14ac:dyDescent="0.25">
      <c r="A290" s="180" t="s">
        <v>266</v>
      </c>
      <c r="B290" s="180" t="s">
        <v>267</v>
      </c>
      <c r="C290" s="163">
        <f t="shared" si="368"/>
        <v>0</v>
      </c>
      <c r="D290" s="243">
        <f t="shared" ref="D290:O290" si="389">SUM(D291,D293,D295)-SUM(D292,D294,D296)</f>
        <v>0</v>
      </c>
      <c r="E290" s="160">
        <f t="shared" si="389"/>
        <v>0</v>
      </c>
      <c r="F290" s="173">
        <f t="shared" si="389"/>
        <v>0</v>
      </c>
      <c r="G290" s="243">
        <f t="shared" si="389"/>
        <v>0</v>
      </c>
      <c r="H290" s="273">
        <f t="shared" si="389"/>
        <v>0</v>
      </c>
      <c r="I290" s="161">
        <f t="shared" si="389"/>
        <v>0</v>
      </c>
      <c r="J290" s="273">
        <f t="shared" si="389"/>
        <v>0</v>
      </c>
      <c r="K290" s="160">
        <f t="shared" si="389"/>
        <v>0</v>
      </c>
      <c r="L290" s="159">
        <f t="shared" si="389"/>
        <v>0</v>
      </c>
      <c r="M290" s="163">
        <f t="shared" si="389"/>
        <v>0</v>
      </c>
      <c r="N290" s="160">
        <f t="shared" si="389"/>
        <v>0</v>
      </c>
      <c r="O290" s="161">
        <f t="shared" si="389"/>
        <v>0</v>
      </c>
      <c r="P290" s="353"/>
    </row>
    <row r="291" spans="1:16" ht="12.75" hidden="1" thickTop="1" x14ac:dyDescent="0.25">
      <c r="A291" s="154" t="s">
        <v>268</v>
      </c>
      <c r="B291" s="83" t="s">
        <v>269</v>
      </c>
      <c r="C291" s="64">
        <f t="shared" si="368"/>
        <v>0</v>
      </c>
      <c r="D291" s="240"/>
      <c r="E291" s="66"/>
      <c r="F291" s="145">
        <f t="shared" ref="F291:F298" si="390">D291+E291</f>
        <v>0</v>
      </c>
      <c r="G291" s="240"/>
      <c r="H291" s="271"/>
      <c r="I291" s="309">
        <f t="shared" ref="I291:I298" si="391">G291+H291</f>
        <v>0</v>
      </c>
      <c r="J291" s="271"/>
      <c r="K291" s="66"/>
      <c r="L291" s="201">
        <f t="shared" ref="L291:L298" si="392">J291+K291</f>
        <v>0</v>
      </c>
      <c r="M291" s="331"/>
      <c r="N291" s="66"/>
      <c r="O291" s="309">
        <f t="shared" ref="O291:O298" si="393">M291+N291</f>
        <v>0</v>
      </c>
      <c r="P291" s="155"/>
    </row>
    <row r="292" spans="1:16" ht="24.75" hidden="1" thickTop="1" x14ac:dyDescent="0.25">
      <c r="A292" s="146" t="s">
        <v>270</v>
      </c>
      <c r="B292" s="37" t="s">
        <v>271</v>
      </c>
      <c r="C292" s="58">
        <f t="shared" si="368"/>
        <v>0</v>
      </c>
      <c r="D292" s="231"/>
      <c r="E292" s="60"/>
      <c r="F292" s="147">
        <f t="shared" si="390"/>
        <v>0</v>
      </c>
      <c r="G292" s="231"/>
      <c r="H292" s="263"/>
      <c r="I292" s="114">
        <f t="shared" si="391"/>
        <v>0</v>
      </c>
      <c r="J292" s="263"/>
      <c r="K292" s="60"/>
      <c r="L292" s="136">
        <f t="shared" si="392"/>
        <v>0</v>
      </c>
      <c r="M292" s="325"/>
      <c r="N292" s="60"/>
      <c r="O292" s="114">
        <f t="shared" si="393"/>
        <v>0</v>
      </c>
      <c r="P292" s="111"/>
    </row>
    <row r="293" spans="1:16" ht="12.75" hidden="1" thickTop="1" x14ac:dyDescent="0.25">
      <c r="A293" s="146" t="s">
        <v>272</v>
      </c>
      <c r="B293" s="37" t="s">
        <v>273</v>
      </c>
      <c r="C293" s="58">
        <f t="shared" si="368"/>
        <v>0</v>
      </c>
      <c r="D293" s="231"/>
      <c r="E293" s="60"/>
      <c r="F293" s="147">
        <f t="shared" si="390"/>
        <v>0</v>
      </c>
      <c r="G293" s="231"/>
      <c r="H293" s="263"/>
      <c r="I293" s="114">
        <f t="shared" si="391"/>
        <v>0</v>
      </c>
      <c r="J293" s="263"/>
      <c r="K293" s="60"/>
      <c r="L293" s="136">
        <f t="shared" si="392"/>
        <v>0</v>
      </c>
      <c r="M293" s="325"/>
      <c r="N293" s="60"/>
      <c r="O293" s="114">
        <f t="shared" si="393"/>
        <v>0</v>
      </c>
      <c r="P293" s="111"/>
    </row>
    <row r="294" spans="1:16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60"/>
      <c r="F294" s="147">
        <f t="shared" si="390"/>
        <v>0</v>
      </c>
      <c r="G294" s="231"/>
      <c r="H294" s="263"/>
      <c r="I294" s="114">
        <f t="shared" si="391"/>
        <v>0</v>
      </c>
      <c r="J294" s="263"/>
      <c r="K294" s="60"/>
      <c r="L294" s="136">
        <f t="shared" si="392"/>
        <v>0</v>
      </c>
      <c r="M294" s="325"/>
      <c r="N294" s="60"/>
      <c r="O294" s="114">
        <f t="shared" si="393"/>
        <v>0</v>
      </c>
      <c r="P294" s="111"/>
    </row>
    <row r="295" spans="1:16" ht="12.75" hidden="1" thickTop="1" x14ac:dyDescent="0.25">
      <c r="A295" s="146" t="s">
        <v>276</v>
      </c>
      <c r="B295" s="37" t="s">
        <v>277</v>
      </c>
      <c r="C295" s="58">
        <f t="shared" si="368"/>
        <v>0</v>
      </c>
      <c r="D295" s="231"/>
      <c r="E295" s="60"/>
      <c r="F295" s="147">
        <f t="shared" si="390"/>
        <v>0</v>
      </c>
      <c r="G295" s="231"/>
      <c r="H295" s="263"/>
      <c r="I295" s="114">
        <f t="shared" si="391"/>
        <v>0</v>
      </c>
      <c r="J295" s="263"/>
      <c r="K295" s="60"/>
      <c r="L295" s="136">
        <f t="shared" si="392"/>
        <v>0</v>
      </c>
      <c r="M295" s="325"/>
      <c r="N295" s="60"/>
      <c r="O295" s="114">
        <f t="shared" si="393"/>
        <v>0</v>
      </c>
      <c r="P295" s="111"/>
    </row>
    <row r="296" spans="1:16" ht="24.75" hidden="1" thickTop="1" x14ac:dyDescent="0.25">
      <c r="A296" s="156" t="s">
        <v>278</v>
      </c>
      <c r="B296" s="157" t="s">
        <v>279</v>
      </c>
      <c r="C296" s="127">
        <f t="shared" si="368"/>
        <v>0</v>
      </c>
      <c r="D296" s="236"/>
      <c r="E296" s="129"/>
      <c r="F296" s="142">
        <f t="shared" si="390"/>
        <v>0</v>
      </c>
      <c r="G296" s="236"/>
      <c r="H296" s="267"/>
      <c r="I296" s="310">
        <f t="shared" si="391"/>
        <v>0</v>
      </c>
      <c r="J296" s="267"/>
      <c r="K296" s="129"/>
      <c r="L296" s="141">
        <f t="shared" si="392"/>
        <v>0</v>
      </c>
      <c r="M296" s="328"/>
      <c r="N296" s="129"/>
      <c r="O296" s="310">
        <f t="shared" si="393"/>
        <v>0</v>
      </c>
      <c r="P296" s="158"/>
    </row>
    <row r="297" spans="1:16" s="21" customFormat="1" ht="13.5" hidden="1" thickTop="1" thickBot="1" x14ac:dyDescent="0.3">
      <c r="A297" s="182" t="s">
        <v>280</v>
      </c>
      <c r="B297" s="182" t="s">
        <v>281</v>
      </c>
      <c r="C297" s="183">
        <f t="shared" si="368"/>
        <v>0</v>
      </c>
      <c r="D297" s="244"/>
      <c r="E297" s="184"/>
      <c r="F297" s="179">
        <f t="shared" si="390"/>
        <v>0</v>
      </c>
      <c r="G297" s="244"/>
      <c r="H297" s="274"/>
      <c r="I297" s="297">
        <f t="shared" si="391"/>
        <v>0</v>
      </c>
      <c r="J297" s="274"/>
      <c r="K297" s="184"/>
      <c r="L297" s="177">
        <f t="shared" si="392"/>
        <v>0</v>
      </c>
      <c r="M297" s="332"/>
      <c r="N297" s="184"/>
      <c r="O297" s="297">
        <f t="shared" si="393"/>
        <v>0</v>
      </c>
      <c r="P297" s="185"/>
    </row>
    <row r="298" spans="1:16" s="21" customFormat="1" ht="48.75" hidden="1" thickTop="1" x14ac:dyDescent="0.25">
      <c r="A298" s="180" t="s">
        <v>282</v>
      </c>
      <c r="B298" s="162" t="s">
        <v>283</v>
      </c>
      <c r="C298" s="163">
        <f t="shared" si="368"/>
        <v>0</v>
      </c>
      <c r="D298" s="235"/>
      <c r="E298" s="122"/>
      <c r="F298" s="285">
        <f t="shared" si="390"/>
        <v>0</v>
      </c>
      <c r="G298" s="235"/>
      <c r="H298" s="266"/>
      <c r="I298" s="117">
        <f t="shared" si="391"/>
        <v>0</v>
      </c>
      <c r="J298" s="266"/>
      <c r="K298" s="122"/>
      <c r="L298" s="126">
        <f t="shared" si="392"/>
        <v>0</v>
      </c>
      <c r="M298" s="327"/>
      <c r="N298" s="122"/>
      <c r="O298" s="117">
        <f t="shared" si="393"/>
        <v>0</v>
      </c>
      <c r="P298" s="123"/>
    </row>
    <row r="299" spans="1:16" ht="12.75" thickTop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</sheetData>
  <sheetProtection algorithmName="SHA-512" hashValue="IzlLQzQ/ug62UcZDA8nHvo1JNn1f9CKcX1SfpqENP103JinHqZD/ozpim1pD2QoWHTVZlb0K22GeBl9DFcE8aw==" saltValue="MFtkqdeXuMonroHeN7/zqA==" spinCount="100000" sheet="1" objects="1" scenarios="1" formatCells="0" formatColumns="0" formatRows="0"/>
  <autoFilter ref="A18:P298">
    <filterColumn colId="2">
      <filters blank="1">
        <filter val="1 000"/>
        <filter val="1 825"/>
        <filter val="1 978"/>
        <filter val="10 081"/>
        <filter val="10 483"/>
        <filter val="11 353"/>
        <filter val="2 520"/>
        <filter val="2 600"/>
        <filter val="23 234"/>
        <filter val="24 433"/>
        <filter val="33 717"/>
        <filter val="45 070"/>
        <filter val="69 503"/>
        <filter val="7 033"/>
        <filter val="8 571"/>
        <filter val="8 658"/>
        <filter val="87"/>
        <filter val="9 375"/>
        <filter val="9 633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7:B287"/>
    <mergeCell ref="A288:B288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48.pielikums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26"/>
  <sheetViews>
    <sheetView view="pageLayout" zoomScaleNormal="100" workbookViewId="0">
      <selection activeCell="U5" sqref="U5"/>
    </sheetView>
  </sheetViews>
  <sheetFormatPr defaultRowHeight="12" outlineLevelCol="1" x14ac:dyDescent="0.25"/>
  <cols>
    <col min="1" max="1" width="8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6.5703125" style="6" hidden="1" customWidth="1" outlineLevel="1"/>
    <col min="14" max="14" width="6.140625" style="1" hidden="1" customWidth="1" outlineLevel="1"/>
    <col min="15" max="15" width="5.140625" style="1" customWidth="1" collapsed="1"/>
    <col min="16" max="16" width="33.4257812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164"/>
      <c r="O1" s="369" t="s">
        <v>809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810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 t="s">
        <v>811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812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544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27.75" customHeight="1" x14ac:dyDescent="0.25">
      <c r="A7" s="2" t="s">
        <v>4</v>
      </c>
      <c r="B7" s="3"/>
      <c r="C7" s="956" t="s">
        <v>813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25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 t="s">
        <v>814</v>
      </c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 t="s">
        <v>815</v>
      </c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/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 t="s">
        <v>816</v>
      </c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70" t="s">
        <v>13</v>
      </c>
      <c r="D16" s="972" t="s">
        <v>311</v>
      </c>
      <c r="E16" s="974" t="s">
        <v>312</v>
      </c>
      <c r="F16" s="976" t="s">
        <v>14</v>
      </c>
      <c r="G16" s="978" t="s">
        <v>313</v>
      </c>
      <c r="H16" s="979" t="s">
        <v>319</v>
      </c>
      <c r="I16" s="993" t="s">
        <v>308</v>
      </c>
      <c r="J16" s="994" t="s">
        <v>314</v>
      </c>
      <c r="K16" s="994" t="s">
        <v>317</v>
      </c>
      <c r="L16" s="984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16" s="11" customFormat="1" ht="71.25" customHeight="1" thickBot="1" x14ac:dyDescent="0.3">
      <c r="A17" s="964"/>
      <c r="B17" s="966"/>
      <c r="C17" s="971"/>
      <c r="D17" s="973"/>
      <c r="E17" s="975"/>
      <c r="F17" s="977"/>
      <c r="G17" s="978"/>
      <c r="H17" s="979"/>
      <c r="I17" s="993"/>
      <c r="J17" s="995"/>
      <c r="K17" s="995"/>
      <c r="L17" s="985"/>
      <c r="M17" s="987"/>
      <c r="N17" s="975"/>
      <c r="O17" s="981"/>
      <c r="P17" s="983"/>
    </row>
    <row r="18" spans="1:16" s="11" customFormat="1" ht="9.75" customHeight="1" thickTop="1" x14ac:dyDescent="0.25">
      <c r="A18" s="12" t="s">
        <v>17</v>
      </c>
      <c r="B18" s="12">
        <v>2</v>
      </c>
      <c r="C18" s="12">
        <v>3</v>
      </c>
      <c r="D18" s="210">
        <v>4</v>
      </c>
      <c r="E18" s="14">
        <v>5</v>
      </c>
      <c r="F18" s="659">
        <v>6</v>
      </c>
      <c r="G18" s="210">
        <v>7</v>
      </c>
      <c r="H18" s="245">
        <v>8</v>
      </c>
      <c r="I18" s="15">
        <v>9</v>
      </c>
      <c r="J18" s="245">
        <v>10</v>
      </c>
      <c r="K18" s="14">
        <v>11</v>
      </c>
      <c r="L18" s="659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21" customFormat="1" x14ac:dyDescent="0.25">
      <c r="A19" s="16"/>
      <c r="B19" s="17" t="s">
        <v>18</v>
      </c>
      <c r="C19" s="97"/>
      <c r="D19" s="211"/>
      <c r="E19" s="19"/>
      <c r="F19" s="660"/>
      <c r="G19" s="211"/>
      <c r="H19" s="246"/>
      <c r="I19" s="355"/>
      <c r="J19" s="246"/>
      <c r="K19" s="19"/>
      <c r="L19" s="660"/>
      <c r="M19" s="314"/>
      <c r="N19" s="19"/>
      <c r="O19" s="355"/>
      <c r="P19" s="20"/>
    </row>
    <row r="20" spans="1:16" s="21" customFormat="1" ht="12.75" thickBot="1" x14ac:dyDescent="0.3">
      <c r="A20" s="22"/>
      <c r="B20" s="23" t="s">
        <v>19</v>
      </c>
      <c r="C20" s="480">
        <f>F20+I20+L20+O20</f>
        <v>1530425</v>
      </c>
      <c r="D20" s="212">
        <f>SUM(D21,D24,D25,D41,D43)</f>
        <v>676871</v>
      </c>
      <c r="E20" s="25">
        <f t="shared" ref="E20:F20" si="0">SUM(E21,E24,E25,E41,E43)</f>
        <v>0</v>
      </c>
      <c r="F20" s="661">
        <f t="shared" si="0"/>
        <v>676871</v>
      </c>
      <c r="G20" s="212">
        <f>SUM(G21,G24,G43)</f>
        <v>834141</v>
      </c>
      <c r="H20" s="247">
        <f t="shared" ref="H20:I20" si="1">SUM(H21,H24,H43)</f>
        <v>0</v>
      </c>
      <c r="I20" s="26">
        <f t="shared" si="1"/>
        <v>834141</v>
      </c>
      <c r="J20" s="247">
        <f>SUM(J21,J26,J43)</f>
        <v>19413</v>
      </c>
      <c r="K20" s="25">
        <f t="shared" ref="K20:L20" si="2">SUM(K21,K26,K43)</f>
        <v>0</v>
      </c>
      <c r="L20" s="661">
        <f t="shared" si="2"/>
        <v>19413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</row>
    <row r="21" spans="1:16" ht="12.75" thickTop="1" x14ac:dyDescent="0.25">
      <c r="A21" s="27"/>
      <c r="B21" s="28" t="s">
        <v>20</v>
      </c>
      <c r="C21" s="482">
        <f t="shared" ref="C21:C84" si="4">F21+I21+L21+O21</f>
        <v>8270</v>
      </c>
      <c r="D21" s="213">
        <f>SUM(D22:D23)</f>
        <v>0</v>
      </c>
      <c r="E21" s="30">
        <f t="shared" ref="E21" si="5">SUM(E22:E23)</f>
        <v>0</v>
      </c>
      <c r="F21" s="275">
        <f>SUM(F22:F23)</f>
        <v>0</v>
      </c>
      <c r="G21" s="213">
        <f>SUM(G22:G23)</f>
        <v>0</v>
      </c>
      <c r="H21" s="248">
        <f t="shared" ref="H21:I21" si="6">SUM(H22:H23)</f>
        <v>0</v>
      </c>
      <c r="I21" s="31">
        <f t="shared" si="6"/>
        <v>0</v>
      </c>
      <c r="J21" s="248">
        <f>SUM(J22:J23)</f>
        <v>8270</v>
      </c>
      <c r="K21" s="30">
        <f t="shared" ref="K21:L21" si="7">SUM(K22:K23)</f>
        <v>0</v>
      </c>
      <c r="L21" s="275">
        <f t="shared" si="7"/>
        <v>8270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</row>
    <row r="22" spans="1:16" hidden="1" x14ac:dyDescent="0.25">
      <c r="A22" s="32"/>
      <c r="B22" s="33" t="s">
        <v>21</v>
      </c>
      <c r="C22" s="34">
        <f t="shared" si="4"/>
        <v>0</v>
      </c>
      <c r="D22" s="214"/>
      <c r="E22" s="35"/>
      <c r="F22" s="354">
        <f>D22+E22</f>
        <v>0</v>
      </c>
      <c r="G22" s="214"/>
      <c r="H22" s="249"/>
      <c r="I22" s="356">
        <f>G22+H22</f>
        <v>0</v>
      </c>
      <c r="J22" s="249"/>
      <c r="K22" s="35"/>
      <c r="L22" s="199">
        <f>J22+K22</f>
        <v>0</v>
      </c>
      <c r="M22" s="315"/>
      <c r="N22" s="35"/>
      <c r="O22" s="356">
        <f>M22+N22</f>
        <v>0</v>
      </c>
      <c r="P22" s="36"/>
    </row>
    <row r="23" spans="1:16" ht="39" customHeight="1" x14ac:dyDescent="0.25">
      <c r="A23" s="37"/>
      <c r="B23" s="38" t="s">
        <v>22</v>
      </c>
      <c r="C23" s="563">
        <f t="shared" si="4"/>
        <v>8270</v>
      </c>
      <c r="D23" s="215"/>
      <c r="E23" s="40"/>
      <c r="F23" s="147">
        <f>D23+E23</f>
        <v>0</v>
      </c>
      <c r="G23" s="215"/>
      <c r="H23" s="250"/>
      <c r="I23" s="308">
        <f>G23+H23</f>
        <v>0</v>
      </c>
      <c r="J23" s="250">
        <v>8270</v>
      </c>
      <c r="K23" s="40"/>
      <c r="L23" s="662">
        <f>J23+K23</f>
        <v>8270</v>
      </c>
      <c r="M23" s="367"/>
      <c r="N23" s="40"/>
      <c r="O23" s="308">
        <f>M23+N23</f>
        <v>0</v>
      </c>
      <c r="P23" s="692"/>
    </row>
    <row r="24" spans="1:16" s="21" customFormat="1" ht="24.75" thickBot="1" x14ac:dyDescent="0.3">
      <c r="A24" s="41">
        <v>19300</v>
      </c>
      <c r="B24" s="41" t="s">
        <v>304</v>
      </c>
      <c r="C24" s="488">
        <f>F24+I24</f>
        <v>1511012</v>
      </c>
      <c r="D24" s="216">
        <v>676871</v>
      </c>
      <c r="E24" s="663"/>
      <c r="F24" s="664">
        <f>D24+E24</f>
        <v>676871</v>
      </c>
      <c r="G24" s="216">
        <v>834141</v>
      </c>
      <c r="H24" s="251"/>
      <c r="I24" s="357">
        <f>G24+H24</f>
        <v>834141</v>
      </c>
      <c r="J24" s="291" t="s">
        <v>23</v>
      </c>
      <c r="K24" s="43" t="s">
        <v>23</v>
      </c>
      <c r="L24" s="665" t="s">
        <v>23</v>
      </c>
      <c r="M24" s="316" t="s">
        <v>23</v>
      </c>
      <c r="N24" s="43" t="s">
        <v>23</v>
      </c>
      <c r="O24" s="44" t="s">
        <v>23</v>
      </c>
      <c r="P24" s="372"/>
    </row>
    <row r="25" spans="1:16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7"/>
      <c r="F25" s="285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298" t="s">
        <v>23</v>
      </c>
      <c r="M25" s="317" t="s">
        <v>23</v>
      </c>
      <c r="N25" s="48" t="s">
        <v>23</v>
      </c>
      <c r="O25" s="49" t="s">
        <v>23</v>
      </c>
      <c r="P25" s="336"/>
    </row>
    <row r="26" spans="1:16" s="21" customFormat="1" ht="36.75" thickTop="1" x14ac:dyDescent="0.25">
      <c r="A26" s="45">
        <v>21300</v>
      </c>
      <c r="B26" s="45" t="s">
        <v>305</v>
      </c>
      <c r="C26" s="490">
        <f>L26</f>
        <v>11083</v>
      </c>
      <c r="D26" s="218" t="s">
        <v>23</v>
      </c>
      <c r="E26" s="48" t="s">
        <v>23</v>
      </c>
      <c r="F26" s="276" t="s">
        <v>23</v>
      </c>
      <c r="G26" s="218" t="s">
        <v>23</v>
      </c>
      <c r="H26" s="252" t="s">
        <v>23</v>
      </c>
      <c r="I26" s="49" t="s">
        <v>23</v>
      </c>
      <c r="J26" s="106">
        <f>SUM(J27,J31,J33,J36)</f>
        <v>11083</v>
      </c>
      <c r="K26" s="50">
        <f t="shared" ref="K26:L26" si="9">SUM(K27,K31,K33,K36)</f>
        <v>0</v>
      </c>
      <c r="L26" s="285">
        <f t="shared" si="9"/>
        <v>11083</v>
      </c>
      <c r="M26" s="317" t="s">
        <v>23</v>
      </c>
      <c r="N26" s="48" t="s">
        <v>23</v>
      </c>
      <c r="O26" s="49" t="s">
        <v>23</v>
      </c>
      <c r="P26" s="336"/>
    </row>
    <row r="27" spans="1:16" s="21" customFormat="1" ht="24" hidden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8" t="s">
        <v>23</v>
      </c>
      <c r="F27" s="276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26">
        <f t="shared" si="11"/>
        <v>0</v>
      </c>
      <c r="M27" s="317" t="s">
        <v>23</v>
      </c>
      <c r="N27" s="48" t="s">
        <v>23</v>
      </c>
      <c r="O27" s="49" t="s">
        <v>23</v>
      </c>
      <c r="P27" s="336"/>
    </row>
    <row r="28" spans="1:16" hidden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54" t="s">
        <v>23</v>
      </c>
      <c r="F28" s="277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199">
        <f>J28+K28</f>
        <v>0</v>
      </c>
      <c r="M28" s="318" t="s">
        <v>23</v>
      </c>
      <c r="N28" s="54" t="s">
        <v>23</v>
      </c>
      <c r="O28" s="56" t="s">
        <v>23</v>
      </c>
      <c r="P28" s="337"/>
    </row>
    <row r="29" spans="1:16" hidden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59" t="s">
        <v>23</v>
      </c>
      <c r="F29" s="278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200">
        <f>J29+K29</f>
        <v>0</v>
      </c>
      <c r="M29" s="319" t="s">
        <v>23</v>
      </c>
      <c r="N29" s="59" t="s">
        <v>23</v>
      </c>
      <c r="O29" s="61" t="s">
        <v>23</v>
      </c>
      <c r="P29" s="338"/>
    </row>
    <row r="30" spans="1:16" ht="24" hidden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59" t="s">
        <v>23</v>
      </c>
      <c r="F30" s="278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200">
        <f>J30+K30</f>
        <v>0</v>
      </c>
      <c r="M30" s="319" t="s">
        <v>23</v>
      </c>
      <c r="N30" s="59" t="s">
        <v>23</v>
      </c>
      <c r="O30" s="61" t="s">
        <v>23</v>
      </c>
      <c r="P30" s="338"/>
    </row>
    <row r="31" spans="1:16" s="21" customFormat="1" ht="36" hidden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8" t="s">
        <v>23</v>
      </c>
      <c r="F31" s="276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26">
        <f t="shared" si="12"/>
        <v>0</v>
      </c>
      <c r="M31" s="317" t="s">
        <v>23</v>
      </c>
      <c r="N31" s="48" t="s">
        <v>23</v>
      </c>
      <c r="O31" s="49" t="s">
        <v>23</v>
      </c>
      <c r="P31" s="336"/>
    </row>
    <row r="32" spans="1:16" ht="36" hidden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65" t="s">
        <v>23</v>
      </c>
      <c r="F32" s="71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9">
        <f>J32+K32</f>
        <v>0</v>
      </c>
      <c r="M32" s="320" t="s">
        <v>23</v>
      </c>
      <c r="N32" s="65" t="s">
        <v>23</v>
      </c>
      <c r="O32" s="67" t="s">
        <v>23</v>
      </c>
      <c r="P32" s="339"/>
    </row>
    <row r="33" spans="1:16" s="21" customFormat="1" x14ac:dyDescent="0.25">
      <c r="A33" s="51">
        <v>21380</v>
      </c>
      <c r="B33" s="45" t="s">
        <v>31</v>
      </c>
      <c r="C33" s="490">
        <f t="shared" si="10"/>
        <v>5458</v>
      </c>
      <c r="D33" s="218" t="s">
        <v>23</v>
      </c>
      <c r="E33" s="48" t="s">
        <v>23</v>
      </c>
      <c r="F33" s="276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5458</v>
      </c>
      <c r="K33" s="50">
        <f t="shared" ref="K33:L33" si="13">SUM(K34:K35)</f>
        <v>0</v>
      </c>
      <c r="L33" s="285">
        <f t="shared" si="13"/>
        <v>5458</v>
      </c>
      <c r="M33" s="317" t="s">
        <v>23</v>
      </c>
      <c r="N33" s="48" t="s">
        <v>23</v>
      </c>
      <c r="O33" s="49" t="s">
        <v>23</v>
      </c>
      <c r="P33" s="336"/>
    </row>
    <row r="34" spans="1:16" x14ac:dyDescent="0.25">
      <c r="A34" s="33">
        <v>21381</v>
      </c>
      <c r="B34" s="52" t="s">
        <v>306</v>
      </c>
      <c r="C34" s="527">
        <f t="shared" si="10"/>
        <v>5458</v>
      </c>
      <c r="D34" s="219" t="s">
        <v>23</v>
      </c>
      <c r="E34" s="54" t="s">
        <v>23</v>
      </c>
      <c r="F34" s="277" t="s">
        <v>23</v>
      </c>
      <c r="G34" s="219" t="s">
        <v>23</v>
      </c>
      <c r="H34" s="253" t="s">
        <v>23</v>
      </c>
      <c r="I34" s="56" t="s">
        <v>23</v>
      </c>
      <c r="J34" s="262">
        <v>5458</v>
      </c>
      <c r="K34" s="55"/>
      <c r="L34" s="354">
        <f>J34+K34</f>
        <v>5458</v>
      </c>
      <c r="M34" s="318" t="s">
        <v>23</v>
      </c>
      <c r="N34" s="54" t="s">
        <v>23</v>
      </c>
      <c r="O34" s="56" t="s">
        <v>23</v>
      </c>
      <c r="P34" s="337"/>
    </row>
    <row r="35" spans="1:16" ht="24" hidden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59" t="s">
        <v>23</v>
      </c>
      <c r="F35" s="278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200">
        <f>J35+K35</f>
        <v>0</v>
      </c>
      <c r="M35" s="319" t="s">
        <v>23</v>
      </c>
      <c r="N35" s="59" t="s">
        <v>23</v>
      </c>
      <c r="O35" s="61" t="s">
        <v>23</v>
      </c>
      <c r="P35" s="338"/>
    </row>
    <row r="36" spans="1:16" s="21" customFormat="1" ht="25.5" customHeight="1" x14ac:dyDescent="0.25">
      <c r="A36" s="51">
        <v>21390</v>
      </c>
      <c r="B36" s="45" t="s">
        <v>307</v>
      </c>
      <c r="C36" s="490">
        <f t="shared" si="10"/>
        <v>5625</v>
      </c>
      <c r="D36" s="218" t="s">
        <v>23</v>
      </c>
      <c r="E36" s="48" t="s">
        <v>23</v>
      </c>
      <c r="F36" s="276" t="s">
        <v>23</v>
      </c>
      <c r="G36" s="218" t="s">
        <v>23</v>
      </c>
      <c r="H36" s="252" t="s">
        <v>23</v>
      </c>
      <c r="I36" s="49" t="s">
        <v>23</v>
      </c>
      <c r="J36" s="106">
        <f>SUM(J37:J40)</f>
        <v>5625</v>
      </c>
      <c r="K36" s="50">
        <f t="shared" ref="K36:L36" si="14">SUM(K37:K40)</f>
        <v>0</v>
      </c>
      <c r="L36" s="285">
        <f t="shared" si="14"/>
        <v>5625</v>
      </c>
      <c r="M36" s="317" t="s">
        <v>23</v>
      </c>
      <c r="N36" s="48" t="s">
        <v>23</v>
      </c>
      <c r="O36" s="49" t="s">
        <v>23</v>
      </c>
      <c r="P36" s="336"/>
    </row>
    <row r="37" spans="1:16" ht="24" hidden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54" t="s">
        <v>23</v>
      </c>
      <c r="F37" s="277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199">
        <f>J37+K37</f>
        <v>0</v>
      </c>
      <c r="M37" s="318" t="s">
        <v>23</v>
      </c>
      <c r="N37" s="54" t="s">
        <v>23</v>
      </c>
      <c r="O37" s="56" t="s">
        <v>23</v>
      </c>
      <c r="P37" s="337"/>
    </row>
    <row r="38" spans="1:16" hidden="1" x14ac:dyDescent="0.25">
      <c r="A38" s="38">
        <v>21393</v>
      </c>
      <c r="B38" s="57" t="s">
        <v>34</v>
      </c>
      <c r="C38" s="58">
        <f t="shared" si="10"/>
        <v>0</v>
      </c>
      <c r="D38" s="220" t="s">
        <v>23</v>
      </c>
      <c r="E38" s="59" t="s">
        <v>23</v>
      </c>
      <c r="F38" s="278" t="s">
        <v>23</v>
      </c>
      <c r="G38" s="220" t="s">
        <v>23</v>
      </c>
      <c r="H38" s="254" t="s">
        <v>23</v>
      </c>
      <c r="I38" s="61" t="s">
        <v>23</v>
      </c>
      <c r="J38" s="263"/>
      <c r="K38" s="60"/>
      <c r="L38" s="200">
        <f>J38+K38</f>
        <v>0</v>
      </c>
      <c r="M38" s="319" t="s">
        <v>23</v>
      </c>
      <c r="N38" s="59" t="s">
        <v>23</v>
      </c>
      <c r="O38" s="61" t="s">
        <v>23</v>
      </c>
      <c r="P38" s="338"/>
    </row>
    <row r="39" spans="1:16" hidden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59" t="s">
        <v>23</v>
      </c>
      <c r="F39" s="278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200">
        <f>J39+K39</f>
        <v>0</v>
      </c>
      <c r="M39" s="319" t="s">
        <v>23</v>
      </c>
      <c r="N39" s="59" t="s">
        <v>23</v>
      </c>
      <c r="O39" s="61" t="s">
        <v>23</v>
      </c>
      <c r="P39" s="338"/>
    </row>
    <row r="40" spans="1:16" ht="24" x14ac:dyDescent="0.25">
      <c r="A40" s="190">
        <v>21399</v>
      </c>
      <c r="B40" s="165" t="s">
        <v>36</v>
      </c>
      <c r="C40" s="505">
        <f t="shared" si="10"/>
        <v>5625</v>
      </c>
      <c r="D40" s="222" t="s">
        <v>23</v>
      </c>
      <c r="E40" s="76" t="s">
        <v>23</v>
      </c>
      <c r="F40" s="279" t="s">
        <v>23</v>
      </c>
      <c r="G40" s="222" t="s">
        <v>23</v>
      </c>
      <c r="H40" s="256" t="s">
        <v>23</v>
      </c>
      <c r="I40" s="192" t="s">
        <v>23</v>
      </c>
      <c r="J40" s="292">
        <v>5625</v>
      </c>
      <c r="K40" s="191"/>
      <c r="L40" s="666">
        <f>J40+K40</f>
        <v>5625</v>
      </c>
      <c r="M40" s="321" t="s">
        <v>23</v>
      </c>
      <c r="N40" s="76" t="s">
        <v>23</v>
      </c>
      <c r="O40" s="192" t="s">
        <v>23</v>
      </c>
      <c r="P40" s="340"/>
    </row>
    <row r="41" spans="1:16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170">
        <f t="shared" ref="E41:F41" si="15">SUM(E42)</f>
        <v>0</v>
      </c>
      <c r="F41" s="280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299" t="s">
        <v>23</v>
      </c>
      <c r="M41" s="322" t="s">
        <v>23</v>
      </c>
      <c r="N41" s="80" t="s">
        <v>23</v>
      </c>
      <c r="O41" s="189" t="s">
        <v>23</v>
      </c>
      <c r="P41" s="341"/>
    </row>
    <row r="42" spans="1:16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195"/>
      <c r="F42" s="290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300" t="s">
        <v>23</v>
      </c>
      <c r="M42" s="321" t="s">
        <v>23</v>
      </c>
      <c r="N42" s="76" t="s">
        <v>23</v>
      </c>
      <c r="O42" s="192" t="s">
        <v>23</v>
      </c>
      <c r="P42" s="340"/>
    </row>
    <row r="43" spans="1:16" s="21" customFormat="1" ht="24" x14ac:dyDescent="0.25">
      <c r="A43" s="51">
        <v>21490</v>
      </c>
      <c r="B43" s="45" t="s">
        <v>38</v>
      </c>
      <c r="C43" s="507">
        <f>F43+I43+L43</f>
        <v>60</v>
      </c>
      <c r="D43" s="74">
        <f>D44</f>
        <v>0</v>
      </c>
      <c r="E43" s="75">
        <f t="shared" ref="E43:L43" si="16">E44</f>
        <v>0</v>
      </c>
      <c r="F43" s="281">
        <f t="shared" si="16"/>
        <v>0</v>
      </c>
      <c r="G43" s="74">
        <f t="shared" si="16"/>
        <v>0</v>
      </c>
      <c r="H43" s="204">
        <f t="shared" si="16"/>
        <v>0</v>
      </c>
      <c r="I43" s="293">
        <f t="shared" si="16"/>
        <v>0</v>
      </c>
      <c r="J43" s="204">
        <f t="shared" si="16"/>
        <v>60</v>
      </c>
      <c r="K43" s="75">
        <f t="shared" si="16"/>
        <v>0</v>
      </c>
      <c r="L43" s="281">
        <f t="shared" si="16"/>
        <v>60</v>
      </c>
      <c r="M43" s="317" t="s">
        <v>23</v>
      </c>
      <c r="N43" s="48" t="s">
        <v>23</v>
      </c>
      <c r="O43" s="49" t="s">
        <v>23</v>
      </c>
      <c r="P43" s="336"/>
    </row>
    <row r="44" spans="1:16" s="21" customFormat="1" ht="24" x14ac:dyDescent="0.25">
      <c r="A44" s="38">
        <v>21499</v>
      </c>
      <c r="B44" s="57" t="s">
        <v>39</v>
      </c>
      <c r="C44" s="693">
        <f>F44+I44+L44</f>
        <v>60</v>
      </c>
      <c r="D44" s="301"/>
      <c r="E44" s="70"/>
      <c r="F44" s="145">
        <f>D44+E44</f>
        <v>0</v>
      </c>
      <c r="G44" s="301"/>
      <c r="H44" s="302"/>
      <c r="I44" s="358">
        <f>G44+H44</f>
        <v>0</v>
      </c>
      <c r="J44" s="302">
        <v>60</v>
      </c>
      <c r="K44" s="70"/>
      <c r="L44" s="694">
        <f>J44+K44</f>
        <v>60</v>
      </c>
      <c r="M44" s="320" t="s">
        <v>23</v>
      </c>
      <c r="N44" s="65" t="s">
        <v>23</v>
      </c>
      <c r="O44" s="67" t="s">
        <v>23</v>
      </c>
      <c r="P44" s="372"/>
    </row>
    <row r="45" spans="1:16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8" t="s">
        <v>23</v>
      </c>
      <c r="F45" s="276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298" t="s">
        <v>23</v>
      </c>
      <c r="M45" s="68">
        <f>SUM(M46:M47)</f>
        <v>0</v>
      </c>
      <c r="N45" s="75">
        <f t="shared" ref="N45:O45" si="17">SUM(N46:N47)</f>
        <v>0</v>
      </c>
      <c r="O45" s="293">
        <f t="shared" si="17"/>
        <v>0</v>
      </c>
      <c r="P45" s="342"/>
    </row>
    <row r="46" spans="1:16" ht="24" hidden="1" x14ac:dyDescent="0.25">
      <c r="A46" s="77">
        <v>23410</v>
      </c>
      <c r="B46" s="78" t="s">
        <v>41</v>
      </c>
      <c r="C46" s="82">
        <f t="shared" ref="C46:C47" si="18">O46</f>
        <v>0</v>
      </c>
      <c r="D46" s="224" t="s">
        <v>23</v>
      </c>
      <c r="E46" s="80" t="s">
        <v>23</v>
      </c>
      <c r="F46" s="282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299" t="s">
        <v>23</v>
      </c>
      <c r="M46" s="323"/>
      <c r="N46" s="303"/>
      <c r="O46" s="171">
        <f>M46+N46</f>
        <v>0</v>
      </c>
      <c r="P46" s="81"/>
    </row>
    <row r="47" spans="1:16" ht="24" hidden="1" x14ac:dyDescent="0.25">
      <c r="A47" s="77">
        <v>23510</v>
      </c>
      <c r="B47" s="78" t="s">
        <v>42</v>
      </c>
      <c r="C47" s="82">
        <f t="shared" si="18"/>
        <v>0</v>
      </c>
      <c r="D47" s="224" t="s">
        <v>23</v>
      </c>
      <c r="E47" s="80" t="s">
        <v>23</v>
      </c>
      <c r="F47" s="282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299" t="s">
        <v>23</v>
      </c>
      <c r="M47" s="323"/>
      <c r="N47" s="303"/>
      <c r="O47" s="171">
        <f>M47+N47</f>
        <v>0</v>
      </c>
      <c r="P47" s="81"/>
    </row>
    <row r="48" spans="1:16" x14ac:dyDescent="0.25">
      <c r="A48" s="83"/>
      <c r="B48" s="78"/>
      <c r="C48" s="525"/>
      <c r="D48" s="361"/>
      <c r="E48" s="601"/>
      <c r="F48" s="282"/>
      <c r="G48" s="361"/>
      <c r="H48" s="364"/>
      <c r="I48" s="308"/>
      <c r="J48" s="366"/>
      <c r="K48" s="303"/>
      <c r="L48" s="280"/>
      <c r="M48" s="323"/>
      <c r="N48" s="303"/>
      <c r="O48" s="171"/>
      <c r="P48" s="81"/>
    </row>
    <row r="49" spans="1:16" s="21" customFormat="1" x14ac:dyDescent="0.25">
      <c r="A49" s="85"/>
      <c r="B49" s="86" t="s">
        <v>43</v>
      </c>
      <c r="C49" s="514"/>
      <c r="D49" s="362"/>
      <c r="E49" s="363"/>
      <c r="F49" s="667"/>
      <c r="G49" s="362"/>
      <c r="H49" s="365"/>
      <c r="I49" s="172"/>
      <c r="J49" s="365"/>
      <c r="K49" s="363"/>
      <c r="L49" s="667"/>
      <c r="M49" s="368"/>
      <c r="N49" s="363"/>
      <c r="O49" s="172"/>
      <c r="P49" s="343"/>
    </row>
    <row r="50" spans="1:16" s="21" customFormat="1" ht="12.75" thickBot="1" x14ac:dyDescent="0.3">
      <c r="A50" s="88"/>
      <c r="B50" s="22" t="s">
        <v>44</v>
      </c>
      <c r="C50" s="516">
        <f t="shared" si="4"/>
        <v>1530425</v>
      </c>
      <c r="D50" s="225">
        <f>SUM(D51,D283)</f>
        <v>676871</v>
      </c>
      <c r="E50" s="90">
        <f t="shared" ref="E50:F50" si="19">SUM(E51,E283)</f>
        <v>0</v>
      </c>
      <c r="F50" s="283">
        <f t="shared" si="19"/>
        <v>676871</v>
      </c>
      <c r="G50" s="225">
        <f>SUM(G51,G283)</f>
        <v>834141</v>
      </c>
      <c r="H50" s="258">
        <f t="shared" ref="H50:I50" si="20">SUM(H51,H283)</f>
        <v>0</v>
      </c>
      <c r="I50" s="91">
        <f t="shared" si="20"/>
        <v>834141</v>
      </c>
      <c r="J50" s="258">
        <f>SUM(J51,J283)</f>
        <v>19413</v>
      </c>
      <c r="K50" s="90">
        <f t="shared" ref="K50:L50" si="21">SUM(K51,K283)</f>
        <v>0</v>
      </c>
      <c r="L50" s="283">
        <f t="shared" si="21"/>
        <v>19413</v>
      </c>
      <c r="M50" s="89">
        <f>SUM(M51,M283)</f>
        <v>0</v>
      </c>
      <c r="N50" s="90">
        <f t="shared" ref="N50:O50" si="22">SUM(N51,N283)</f>
        <v>0</v>
      </c>
      <c r="O50" s="91">
        <f t="shared" si="22"/>
        <v>0</v>
      </c>
      <c r="P50" s="344"/>
    </row>
    <row r="51" spans="1:16" s="21" customFormat="1" ht="36.75" thickTop="1" x14ac:dyDescent="0.25">
      <c r="A51" s="92"/>
      <c r="B51" s="93" t="s">
        <v>45</v>
      </c>
      <c r="C51" s="518">
        <f t="shared" si="4"/>
        <v>1530425</v>
      </c>
      <c r="D51" s="226">
        <f>SUM(D52,D194)</f>
        <v>676871</v>
      </c>
      <c r="E51" s="95">
        <f t="shared" ref="E51:F51" si="23">SUM(E52,E194)</f>
        <v>0</v>
      </c>
      <c r="F51" s="668">
        <f t="shared" si="23"/>
        <v>676871</v>
      </c>
      <c r="G51" s="226">
        <f>SUM(G52,G194)</f>
        <v>834141</v>
      </c>
      <c r="H51" s="259">
        <f t="shared" ref="H51:I51" si="24">SUM(H52,H194)</f>
        <v>0</v>
      </c>
      <c r="I51" s="96">
        <f t="shared" si="24"/>
        <v>834141</v>
      </c>
      <c r="J51" s="259">
        <f>SUM(J52,J194)</f>
        <v>19413</v>
      </c>
      <c r="K51" s="95">
        <f t="shared" ref="K51:L51" si="25">SUM(K52,K194)</f>
        <v>0</v>
      </c>
      <c r="L51" s="668">
        <f t="shared" si="25"/>
        <v>19413</v>
      </c>
      <c r="M51" s="94">
        <f>SUM(M52,M194)</f>
        <v>0</v>
      </c>
      <c r="N51" s="95">
        <f t="shared" ref="N51:O51" si="26">SUM(N52,N194)</f>
        <v>0</v>
      </c>
      <c r="O51" s="96">
        <f t="shared" si="26"/>
        <v>0</v>
      </c>
      <c r="P51" s="345"/>
    </row>
    <row r="52" spans="1:16" s="21" customFormat="1" ht="24" x14ac:dyDescent="0.25">
      <c r="A52" s="97"/>
      <c r="B52" s="16" t="s">
        <v>46</v>
      </c>
      <c r="C52" s="520">
        <f t="shared" si="4"/>
        <v>1487270</v>
      </c>
      <c r="D52" s="227">
        <f>SUM(D53,D75,D173,D187)</f>
        <v>643216</v>
      </c>
      <c r="E52" s="99">
        <f t="shared" ref="E52:F52" si="27">SUM(E53,E75,E173,E187)</f>
        <v>0</v>
      </c>
      <c r="F52" s="586">
        <f t="shared" si="27"/>
        <v>643216</v>
      </c>
      <c r="G52" s="227">
        <f>SUM(G53,G75,G173,G187)</f>
        <v>827641</v>
      </c>
      <c r="H52" s="260">
        <f t="shared" ref="H52:I52" si="28">SUM(H53,H75,H173,H187)</f>
        <v>0</v>
      </c>
      <c r="I52" s="100">
        <f t="shared" si="28"/>
        <v>827641</v>
      </c>
      <c r="J52" s="260">
        <f>SUM(J53,J75,J173,J187)</f>
        <v>16413</v>
      </c>
      <c r="K52" s="99">
        <f t="shared" ref="K52:L52" si="29">SUM(K53,K75,K173,K187)</f>
        <v>0</v>
      </c>
      <c r="L52" s="586">
        <f t="shared" si="29"/>
        <v>16413</v>
      </c>
      <c r="M52" s="98">
        <f>SUM(M53,M75,M173,M187)</f>
        <v>0</v>
      </c>
      <c r="N52" s="99">
        <f t="shared" ref="N52:O52" si="30">SUM(N53,N75,N173,N187)</f>
        <v>0</v>
      </c>
      <c r="O52" s="100">
        <f t="shared" si="30"/>
        <v>0</v>
      </c>
      <c r="P52" s="346"/>
    </row>
    <row r="53" spans="1:16" s="21" customFormat="1" x14ac:dyDescent="0.25">
      <c r="A53" s="101">
        <v>1000</v>
      </c>
      <c r="B53" s="101" t="s">
        <v>47</v>
      </c>
      <c r="C53" s="522">
        <f t="shared" si="4"/>
        <v>1307169</v>
      </c>
      <c r="D53" s="228">
        <f>SUM(D54,D67)</f>
        <v>487028</v>
      </c>
      <c r="E53" s="103">
        <f t="shared" ref="E53:F53" si="31">SUM(E54,E67)</f>
        <v>0</v>
      </c>
      <c r="F53" s="284">
        <f t="shared" si="31"/>
        <v>487028</v>
      </c>
      <c r="G53" s="228">
        <f>SUM(G54,G67)</f>
        <v>820141</v>
      </c>
      <c r="H53" s="261">
        <f t="shared" ref="H53:I53" si="32">SUM(H54,H67)</f>
        <v>0</v>
      </c>
      <c r="I53" s="104">
        <f t="shared" si="32"/>
        <v>820141</v>
      </c>
      <c r="J53" s="261">
        <f>SUM(J54,J67)</f>
        <v>0</v>
      </c>
      <c r="K53" s="103">
        <f t="shared" ref="K53:L53" si="33">SUM(K54,K67)</f>
        <v>0</v>
      </c>
      <c r="L53" s="284">
        <f t="shared" si="33"/>
        <v>0</v>
      </c>
      <c r="M53" s="102">
        <f>SUM(M54,M67)</f>
        <v>0</v>
      </c>
      <c r="N53" s="103">
        <f t="shared" ref="N53:O53" si="34">SUM(N54,N67)</f>
        <v>0</v>
      </c>
      <c r="O53" s="104">
        <f t="shared" si="34"/>
        <v>0</v>
      </c>
      <c r="P53" s="347"/>
    </row>
    <row r="54" spans="1:16" x14ac:dyDescent="0.25">
      <c r="A54" s="45">
        <v>1100</v>
      </c>
      <c r="B54" s="105" t="s">
        <v>48</v>
      </c>
      <c r="C54" s="490">
        <f t="shared" si="4"/>
        <v>987913</v>
      </c>
      <c r="D54" s="229">
        <f>SUM(D55,D58,D66)</f>
        <v>332089</v>
      </c>
      <c r="E54" s="50">
        <f t="shared" ref="E54:F54" si="35">SUM(E55,E58,E66)</f>
        <v>-500</v>
      </c>
      <c r="F54" s="285">
        <f t="shared" si="35"/>
        <v>331589</v>
      </c>
      <c r="G54" s="229">
        <f>SUM(G55,G58,G66)</f>
        <v>656324</v>
      </c>
      <c r="H54" s="106">
        <f t="shared" ref="H54:I54" si="36">SUM(H55,H58,H66)</f>
        <v>0</v>
      </c>
      <c r="I54" s="117">
        <f t="shared" si="36"/>
        <v>656324</v>
      </c>
      <c r="J54" s="106">
        <f>SUM(J55,J58,J66)</f>
        <v>0</v>
      </c>
      <c r="K54" s="50">
        <f t="shared" ref="K54:L54" si="37">SUM(K55,K58,K66)</f>
        <v>0</v>
      </c>
      <c r="L54" s="285">
        <f t="shared" si="37"/>
        <v>0</v>
      </c>
      <c r="M54" s="130">
        <f>SUM(M55,M58,M66)</f>
        <v>0</v>
      </c>
      <c r="N54" s="131">
        <f t="shared" ref="N54:O54" si="38">SUM(N55,N58,N66)</f>
        <v>0</v>
      </c>
      <c r="O54" s="294">
        <f t="shared" si="38"/>
        <v>0</v>
      </c>
      <c r="P54" s="348"/>
    </row>
    <row r="55" spans="1:16" x14ac:dyDescent="0.25">
      <c r="A55" s="107">
        <v>1110</v>
      </c>
      <c r="B55" s="78" t="s">
        <v>49</v>
      </c>
      <c r="C55" s="525">
        <f t="shared" si="4"/>
        <v>910111</v>
      </c>
      <c r="D55" s="132">
        <f>SUM(D56:D57)</f>
        <v>276102</v>
      </c>
      <c r="E55" s="108">
        <f t="shared" ref="E55:F55" si="39">SUM(E56:E57)</f>
        <v>0</v>
      </c>
      <c r="F55" s="286">
        <f t="shared" si="39"/>
        <v>276102</v>
      </c>
      <c r="G55" s="132">
        <f>SUM(G56:G57)</f>
        <v>634009</v>
      </c>
      <c r="H55" s="207">
        <f t="shared" ref="H55:I55" si="40">SUM(H56:H57)</f>
        <v>0</v>
      </c>
      <c r="I55" s="109">
        <f t="shared" si="40"/>
        <v>634009</v>
      </c>
      <c r="J55" s="207">
        <f>SUM(J56:J57)</f>
        <v>0</v>
      </c>
      <c r="K55" s="108">
        <f t="shared" ref="K55:L55" si="41">SUM(K56:K57)</f>
        <v>0</v>
      </c>
      <c r="L55" s="286">
        <f t="shared" si="41"/>
        <v>0</v>
      </c>
      <c r="M55" s="84">
        <f>SUM(M56:M57)</f>
        <v>0</v>
      </c>
      <c r="N55" s="108">
        <f t="shared" ref="N55:O55" si="42">SUM(N56:N57)</f>
        <v>0</v>
      </c>
      <c r="O55" s="109">
        <f t="shared" si="42"/>
        <v>0</v>
      </c>
      <c r="P55" s="116"/>
    </row>
    <row r="56" spans="1:16" hidden="1" x14ac:dyDescent="0.25">
      <c r="A56" s="33">
        <v>1111</v>
      </c>
      <c r="B56" s="52" t="s">
        <v>50</v>
      </c>
      <c r="C56" s="53">
        <f t="shared" si="4"/>
        <v>0</v>
      </c>
      <c r="D56" s="230"/>
      <c r="E56" s="55"/>
      <c r="F56" s="287">
        <f t="shared" ref="F56:F57" si="43">D56+E56</f>
        <v>0</v>
      </c>
      <c r="G56" s="230"/>
      <c r="H56" s="262"/>
      <c r="I56" s="120">
        <f t="shared" ref="I56:I57" si="44">G56+H56</f>
        <v>0</v>
      </c>
      <c r="J56" s="262"/>
      <c r="K56" s="55"/>
      <c r="L56" s="140">
        <f t="shared" ref="L56:L57" si="45">J56+K56</f>
        <v>0</v>
      </c>
      <c r="M56" s="324"/>
      <c r="N56" s="55"/>
      <c r="O56" s="120">
        <f>M56+N56</f>
        <v>0</v>
      </c>
      <c r="P56" s="110"/>
    </row>
    <row r="57" spans="1:16" ht="30.75" customHeight="1" x14ac:dyDescent="0.25">
      <c r="A57" s="38">
        <v>1119</v>
      </c>
      <c r="B57" s="57" t="s">
        <v>51</v>
      </c>
      <c r="C57" s="486">
        <f t="shared" si="4"/>
        <v>910111</v>
      </c>
      <c r="D57" s="231">
        <v>276102</v>
      </c>
      <c r="E57" s="60"/>
      <c r="F57" s="147">
        <f t="shared" si="43"/>
        <v>276102</v>
      </c>
      <c r="G57" s="231">
        <v>634009</v>
      </c>
      <c r="H57" s="263"/>
      <c r="I57" s="114">
        <f t="shared" si="44"/>
        <v>634009</v>
      </c>
      <c r="J57" s="263"/>
      <c r="K57" s="60"/>
      <c r="L57" s="147">
        <f t="shared" si="45"/>
        <v>0</v>
      </c>
      <c r="M57" s="325"/>
      <c r="N57" s="60"/>
      <c r="O57" s="114">
        <f>M57+N57</f>
        <v>0</v>
      </c>
      <c r="P57" s="372"/>
    </row>
    <row r="58" spans="1:16" x14ac:dyDescent="0.25">
      <c r="A58" s="112">
        <v>1140</v>
      </c>
      <c r="B58" s="57" t="s">
        <v>295</v>
      </c>
      <c r="C58" s="486">
        <f t="shared" si="4"/>
        <v>73527</v>
      </c>
      <c r="D58" s="232">
        <f>SUM(D59:D65)</f>
        <v>51712</v>
      </c>
      <c r="E58" s="113">
        <f t="shared" ref="E58:F58" si="46">SUM(E59:E65)</f>
        <v>-500</v>
      </c>
      <c r="F58" s="147">
        <f t="shared" si="46"/>
        <v>51212</v>
      </c>
      <c r="G58" s="232">
        <f>SUM(G59:G65)</f>
        <v>22315</v>
      </c>
      <c r="H58" s="121">
        <f t="shared" ref="H58:I58" si="47">SUM(H59:H65)</f>
        <v>0</v>
      </c>
      <c r="I58" s="114">
        <f t="shared" si="47"/>
        <v>22315</v>
      </c>
      <c r="J58" s="121">
        <f>SUM(J59:J65)</f>
        <v>0</v>
      </c>
      <c r="K58" s="113">
        <f t="shared" ref="K58:L58" si="48">SUM(K59:K65)</f>
        <v>0</v>
      </c>
      <c r="L58" s="147">
        <f t="shared" si="48"/>
        <v>0</v>
      </c>
      <c r="M58" s="58">
        <f>SUM(M59:M65)</f>
        <v>0</v>
      </c>
      <c r="N58" s="113">
        <f t="shared" ref="N58:O58" si="49">SUM(N59:N65)</f>
        <v>0</v>
      </c>
      <c r="O58" s="114">
        <f t="shared" si="49"/>
        <v>0</v>
      </c>
      <c r="P58" s="111"/>
    </row>
    <row r="59" spans="1:16" x14ac:dyDescent="0.25">
      <c r="A59" s="38">
        <v>1141</v>
      </c>
      <c r="B59" s="57" t="s">
        <v>52</v>
      </c>
      <c r="C59" s="486">
        <f t="shared" si="4"/>
        <v>8305</v>
      </c>
      <c r="D59" s="231">
        <v>8305</v>
      </c>
      <c r="E59" s="60"/>
      <c r="F59" s="147">
        <f t="shared" ref="F59:F66" si="50">D59+E59</f>
        <v>8305</v>
      </c>
      <c r="G59" s="231"/>
      <c r="H59" s="263"/>
      <c r="I59" s="114">
        <f t="shared" ref="I59:I66" si="51">G59+H59</f>
        <v>0</v>
      </c>
      <c r="J59" s="263"/>
      <c r="K59" s="60"/>
      <c r="L59" s="147">
        <f t="shared" ref="L59:L66" si="52">J59+K59</f>
        <v>0</v>
      </c>
      <c r="M59" s="325"/>
      <c r="N59" s="60"/>
      <c r="O59" s="114">
        <f t="shared" ref="O59:O66" si="53">M59+N59</f>
        <v>0</v>
      </c>
      <c r="P59" s="111"/>
    </row>
    <row r="60" spans="1:16" ht="24.75" customHeight="1" x14ac:dyDescent="0.25">
      <c r="A60" s="38">
        <v>1142</v>
      </c>
      <c r="B60" s="57" t="s">
        <v>53</v>
      </c>
      <c r="C60" s="486">
        <f t="shared" si="4"/>
        <v>2185</v>
      </c>
      <c r="D60" s="231">
        <v>2185</v>
      </c>
      <c r="E60" s="60"/>
      <c r="F60" s="147">
        <f t="shared" si="50"/>
        <v>2185</v>
      </c>
      <c r="G60" s="231"/>
      <c r="H60" s="263"/>
      <c r="I60" s="114">
        <f t="shared" si="51"/>
        <v>0</v>
      </c>
      <c r="J60" s="263"/>
      <c r="K60" s="60"/>
      <c r="L60" s="147">
        <f>J60+K60</f>
        <v>0</v>
      </c>
      <c r="M60" s="325"/>
      <c r="N60" s="60"/>
      <c r="O60" s="114">
        <f t="shared" si="53"/>
        <v>0</v>
      </c>
      <c r="P60" s="111"/>
    </row>
    <row r="61" spans="1:16" ht="24" hidden="1" x14ac:dyDescent="0.25">
      <c r="A61" s="38">
        <v>1145</v>
      </c>
      <c r="B61" s="57" t="s">
        <v>54</v>
      </c>
      <c r="C61" s="58">
        <f t="shared" si="4"/>
        <v>0</v>
      </c>
      <c r="D61" s="231"/>
      <c r="E61" s="60"/>
      <c r="F61" s="147">
        <f t="shared" si="50"/>
        <v>0</v>
      </c>
      <c r="G61" s="231"/>
      <c r="H61" s="263"/>
      <c r="I61" s="114">
        <f t="shared" si="51"/>
        <v>0</v>
      </c>
      <c r="J61" s="263"/>
      <c r="K61" s="60"/>
      <c r="L61" s="136">
        <f t="shared" si="52"/>
        <v>0</v>
      </c>
      <c r="M61" s="325"/>
      <c r="N61" s="60"/>
      <c r="O61" s="114">
        <f>M61+N61</f>
        <v>0</v>
      </c>
      <c r="P61" s="111"/>
    </row>
    <row r="62" spans="1:16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/>
      <c r="E62" s="60"/>
      <c r="F62" s="147">
        <f t="shared" si="50"/>
        <v>0</v>
      </c>
      <c r="G62" s="231"/>
      <c r="H62" s="263"/>
      <c r="I62" s="114">
        <f t="shared" si="51"/>
        <v>0</v>
      </c>
      <c r="J62" s="263"/>
      <c r="K62" s="60"/>
      <c r="L62" s="136">
        <f t="shared" si="52"/>
        <v>0</v>
      </c>
      <c r="M62" s="325"/>
      <c r="N62" s="60"/>
      <c r="O62" s="114">
        <f t="shared" si="53"/>
        <v>0</v>
      </c>
      <c r="P62" s="111"/>
    </row>
    <row r="63" spans="1:16" ht="24" x14ac:dyDescent="0.25">
      <c r="A63" s="38">
        <v>1147</v>
      </c>
      <c r="B63" s="57" t="s">
        <v>56</v>
      </c>
      <c r="C63" s="486">
        <f t="shared" si="4"/>
        <v>3901</v>
      </c>
      <c r="D63" s="231">
        <v>4401</v>
      </c>
      <c r="E63" s="60">
        <v>-500</v>
      </c>
      <c r="F63" s="147">
        <f t="shared" si="50"/>
        <v>3901</v>
      </c>
      <c r="G63" s="231"/>
      <c r="H63" s="263"/>
      <c r="I63" s="114">
        <f t="shared" si="51"/>
        <v>0</v>
      </c>
      <c r="J63" s="263"/>
      <c r="K63" s="60"/>
      <c r="L63" s="147">
        <f t="shared" si="52"/>
        <v>0</v>
      </c>
      <c r="M63" s="325"/>
      <c r="N63" s="60"/>
      <c r="O63" s="114">
        <f t="shared" si="53"/>
        <v>0</v>
      </c>
      <c r="P63" s="372" t="s">
        <v>817</v>
      </c>
    </row>
    <row r="64" spans="1:16" x14ac:dyDescent="0.25">
      <c r="A64" s="38">
        <v>1148</v>
      </c>
      <c r="B64" s="57" t="s">
        <v>57</v>
      </c>
      <c r="C64" s="486">
        <f t="shared" si="4"/>
        <v>36227</v>
      </c>
      <c r="D64" s="231">
        <v>36227</v>
      </c>
      <c r="E64" s="60"/>
      <c r="F64" s="147">
        <f t="shared" si="50"/>
        <v>36227</v>
      </c>
      <c r="G64" s="231"/>
      <c r="H64" s="263"/>
      <c r="I64" s="114">
        <f t="shared" si="51"/>
        <v>0</v>
      </c>
      <c r="J64" s="263"/>
      <c r="K64" s="60"/>
      <c r="L64" s="147">
        <f t="shared" si="52"/>
        <v>0</v>
      </c>
      <c r="M64" s="325"/>
      <c r="N64" s="60"/>
      <c r="O64" s="114">
        <f t="shared" si="53"/>
        <v>0</v>
      </c>
      <c r="P64" s="111"/>
    </row>
    <row r="65" spans="1:16" ht="27.75" customHeight="1" x14ac:dyDescent="0.25">
      <c r="A65" s="38">
        <v>1149</v>
      </c>
      <c r="B65" s="57" t="s">
        <v>58</v>
      </c>
      <c r="C65" s="486">
        <f>F65+I65+L65+O65</f>
        <v>22909</v>
      </c>
      <c r="D65" s="231">
        <v>594</v>
      </c>
      <c r="E65" s="60"/>
      <c r="F65" s="147">
        <f t="shared" si="50"/>
        <v>594</v>
      </c>
      <c r="G65" s="231">
        <v>22315</v>
      </c>
      <c r="H65" s="263"/>
      <c r="I65" s="114">
        <f t="shared" si="51"/>
        <v>22315</v>
      </c>
      <c r="J65" s="263"/>
      <c r="K65" s="60"/>
      <c r="L65" s="147">
        <f t="shared" si="52"/>
        <v>0</v>
      </c>
      <c r="M65" s="325"/>
      <c r="N65" s="60"/>
      <c r="O65" s="114">
        <f t="shared" si="53"/>
        <v>0</v>
      </c>
      <c r="P65" s="372"/>
    </row>
    <row r="66" spans="1:16" ht="36" x14ac:dyDescent="0.25">
      <c r="A66" s="107">
        <v>1150</v>
      </c>
      <c r="B66" s="78" t="s">
        <v>59</v>
      </c>
      <c r="C66" s="525">
        <f>F66+I66+L66+O66</f>
        <v>4275</v>
      </c>
      <c r="D66" s="233">
        <v>4275</v>
      </c>
      <c r="E66" s="115"/>
      <c r="F66" s="286">
        <f t="shared" si="50"/>
        <v>4275</v>
      </c>
      <c r="G66" s="233"/>
      <c r="H66" s="264"/>
      <c r="I66" s="109">
        <f t="shared" si="51"/>
        <v>0</v>
      </c>
      <c r="J66" s="264"/>
      <c r="K66" s="115"/>
      <c r="L66" s="286">
        <f t="shared" si="52"/>
        <v>0</v>
      </c>
      <c r="M66" s="326"/>
      <c r="N66" s="115"/>
      <c r="O66" s="109">
        <f t="shared" si="53"/>
        <v>0</v>
      </c>
      <c r="P66" s="116"/>
    </row>
    <row r="67" spans="1:16" ht="24" x14ac:dyDescent="0.25">
      <c r="A67" s="45">
        <v>1200</v>
      </c>
      <c r="B67" s="105" t="s">
        <v>296</v>
      </c>
      <c r="C67" s="490">
        <f t="shared" si="4"/>
        <v>319256</v>
      </c>
      <c r="D67" s="229">
        <f>SUM(D68:D69)</f>
        <v>154939</v>
      </c>
      <c r="E67" s="50">
        <f t="shared" ref="E67:F67" si="54">SUM(E68:E69)</f>
        <v>500</v>
      </c>
      <c r="F67" s="285">
        <f t="shared" si="54"/>
        <v>155439</v>
      </c>
      <c r="G67" s="229">
        <f>SUM(G68:G69)</f>
        <v>163817</v>
      </c>
      <c r="H67" s="106">
        <f t="shared" ref="H67:I67" si="55">SUM(H68:H69)</f>
        <v>0</v>
      </c>
      <c r="I67" s="117">
        <f t="shared" si="55"/>
        <v>163817</v>
      </c>
      <c r="J67" s="106">
        <f>SUM(J68:J69)</f>
        <v>0</v>
      </c>
      <c r="K67" s="50">
        <f t="shared" ref="K67:L67" si="56">SUM(K68:K69)</f>
        <v>0</v>
      </c>
      <c r="L67" s="285">
        <f t="shared" si="56"/>
        <v>0</v>
      </c>
      <c r="M67" s="46">
        <f>SUM(M68:M69)</f>
        <v>0</v>
      </c>
      <c r="N67" s="50">
        <f t="shared" ref="N67:O67" si="57">SUM(N68:N69)</f>
        <v>0</v>
      </c>
      <c r="O67" s="117">
        <f t="shared" si="57"/>
        <v>0</v>
      </c>
      <c r="P67" s="123"/>
    </row>
    <row r="68" spans="1:16" ht="24" x14ac:dyDescent="0.25">
      <c r="A68" s="565">
        <v>1210</v>
      </c>
      <c r="B68" s="52" t="s">
        <v>60</v>
      </c>
      <c r="C68" s="527">
        <f t="shared" si="4"/>
        <v>249084</v>
      </c>
      <c r="D68" s="230">
        <v>89867</v>
      </c>
      <c r="E68" s="55"/>
      <c r="F68" s="287">
        <f>D68+E68</f>
        <v>89867</v>
      </c>
      <c r="G68" s="230">
        <v>159217</v>
      </c>
      <c r="H68" s="262"/>
      <c r="I68" s="120">
        <f>G68+H68</f>
        <v>159217</v>
      </c>
      <c r="J68" s="262"/>
      <c r="K68" s="55"/>
      <c r="L68" s="287">
        <f>J68+K68</f>
        <v>0</v>
      </c>
      <c r="M68" s="324"/>
      <c r="N68" s="55"/>
      <c r="O68" s="120">
        <f>M68+N68</f>
        <v>0</v>
      </c>
      <c r="P68" s="110"/>
    </row>
    <row r="69" spans="1:16" ht="24" x14ac:dyDescent="0.25">
      <c r="A69" s="112">
        <v>1220</v>
      </c>
      <c r="B69" s="57" t="s">
        <v>61</v>
      </c>
      <c r="C69" s="486">
        <f t="shared" si="4"/>
        <v>70172</v>
      </c>
      <c r="D69" s="232">
        <f>SUM(D70:D74)</f>
        <v>65072</v>
      </c>
      <c r="E69" s="113">
        <f t="shared" ref="E69:F69" si="58">SUM(E70:E74)</f>
        <v>500</v>
      </c>
      <c r="F69" s="147">
        <f t="shared" si="58"/>
        <v>65572</v>
      </c>
      <c r="G69" s="232">
        <f>SUM(G70:G74)</f>
        <v>4600</v>
      </c>
      <c r="H69" s="121">
        <f t="shared" ref="H69:I69" si="59">SUM(H70:H74)</f>
        <v>0</v>
      </c>
      <c r="I69" s="114">
        <f t="shared" si="59"/>
        <v>4600</v>
      </c>
      <c r="J69" s="121">
        <f>SUM(J70:J74)</f>
        <v>0</v>
      </c>
      <c r="K69" s="113">
        <f t="shared" ref="K69:L69" si="60">SUM(K70:K74)</f>
        <v>0</v>
      </c>
      <c r="L69" s="147">
        <f t="shared" si="60"/>
        <v>0</v>
      </c>
      <c r="M69" s="58">
        <f>SUM(M70:M74)</f>
        <v>0</v>
      </c>
      <c r="N69" s="113">
        <f t="shared" ref="N69:O69" si="61">SUM(N70:N74)</f>
        <v>0</v>
      </c>
      <c r="O69" s="114">
        <f t="shared" si="61"/>
        <v>0</v>
      </c>
      <c r="P69" s="111"/>
    </row>
    <row r="70" spans="1:16" ht="48" x14ac:dyDescent="0.25">
      <c r="A70" s="38">
        <v>1221</v>
      </c>
      <c r="B70" s="57" t="s">
        <v>297</v>
      </c>
      <c r="C70" s="486">
        <f t="shared" si="4"/>
        <v>45061</v>
      </c>
      <c r="D70" s="231">
        <v>40461</v>
      </c>
      <c r="E70" s="60"/>
      <c r="F70" s="147">
        <f t="shared" ref="F70:F74" si="62">D70+E70</f>
        <v>40461</v>
      </c>
      <c r="G70" s="231">
        <v>4600</v>
      </c>
      <c r="H70" s="263"/>
      <c r="I70" s="114">
        <f t="shared" ref="I70:I74" si="63">G70+H70</f>
        <v>4600</v>
      </c>
      <c r="J70" s="263"/>
      <c r="K70" s="60"/>
      <c r="L70" s="147">
        <f t="shared" ref="L70:L74" si="64">J70+K70</f>
        <v>0</v>
      </c>
      <c r="M70" s="325"/>
      <c r="N70" s="60"/>
      <c r="O70" s="114">
        <f t="shared" ref="O70:O74" si="65">M70+N70</f>
        <v>0</v>
      </c>
      <c r="P70" s="372"/>
    </row>
    <row r="71" spans="1:16" hidden="1" x14ac:dyDescent="0.25">
      <c r="A71" s="38">
        <v>1223</v>
      </c>
      <c r="B71" s="57" t="s">
        <v>62</v>
      </c>
      <c r="C71" s="58">
        <f t="shared" si="4"/>
        <v>0</v>
      </c>
      <c r="D71" s="231"/>
      <c r="E71" s="60"/>
      <c r="F71" s="147">
        <f t="shared" si="62"/>
        <v>0</v>
      </c>
      <c r="G71" s="231"/>
      <c r="H71" s="263"/>
      <c r="I71" s="114">
        <f t="shared" si="63"/>
        <v>0</v>
      </c>
      <c r="J71" s="263"/>
      <c r="K71" s="60"/>
      <c r="L71" s="136">
        <f t="shared" si="64"/>
        <v>0</v>
      </c>
      <c r="M71" s="325"/>
      <c r="N71" s="60"/>
      <c r="O71" s="114">
        <f t="shared" si="65"/>
        <v>0</v>
      </c>
      <c r="P71" s="111"/>
    </row>
    <row r="72" spans="1:16" hidden="1" x14ac:dyDescent="0.25">
      <c r="A72" s="38">
        <v>1225</v>
      </c>
      <c r="B72" s="57" t="s">
        <v>63</v>
      </c>
      <c r="C72" s="58">
        <f t="shared" si="4"/>
        <v>0</v>
      </c>
      <c r="D72" s="231"/>
      <c r="E72" s="60"/>
      <c r="F72" s="147">
        <f t="shared" si="62"/>
        <v>0</v>
      </c>
      <c r="G72" s="231"/>
      <c r="H72" s="263"/>
      <c r="I72" s="114">
        <f t="shared" si="63"/>
        <v>0</v>
      </c>
      <c r="J72" s="263"/>
      <c r="K72" s="60"/>
      <c r="L72" s="136">
        <f t="shared" si="64"/>
        <v>0</v>
      </c>
      <c r="M72" s="325"/>
      <c r="N72" s="60"/>
      <c r="O72" s="114">
        <f t="shared" si="65"/>
        <v>0</v>
      </c>
      <c r="P72" s="111"/>
    </row>
    <row r="73" spans="1:16" ht="36" x14ac:dyDescent="0.25">
      <c r="A73" s="38">
        <v>1227</v>
      </c>
      <c r="B73" s="57" t="s">
        <v>64</v>
      </c>
      <c r="C73" s="486">
        <f t="shared" si="4"/>
        <v>23051</v>
      </c>
      <c r="D73" s="231">
        <v>23051</v>
      </c>
      <c r="E73" s="60"/>
      <c r="F73" s="147">
        <f t="shared" si="62"/>
        <v>23051</v>
      </c>
      <c r="G73" s="231"/>
      <c r="H73" s="263"/>
      <c r="I73" s="114">
        <f t="shared" si="63"/>
        <v>0</v>
      </c>
      <c r="J73" s="263"/>
      <c r="K73" s="60"/>
      <c r="L73" s="147">
        <f t="shared" si="64"/>
        <v>0</v>
      </c>
      <c r="M73" s="325"/>
      <c r="N73" s="60"/>
      <c r="O73" s="114">
        <f t="shared" si="65"/>
        <v>0</v>
      </c>
      <c r="P73" s="111"/>
    </row>
    <row r="74" spans="1:16" ht="48" x14ac:dyDescent="0.25">
      <c r="A74" s="38">
        <v>1228</v>
      </c>
      <c r="B74" s="57" t="s">
        <v>298</v>
      </c>
      <c r="C74" s="486">
        <f t="shared" si="4"/>
        <v>2060</v>
      </c>
      <c r="D74" s="231">
        <v>1560</v>
      </c>
      <c r="E74" s="60">
        <v>500</v>
      </c>
      <c r="F74" s="147">
        <f t="shared" si="62"/>
        <v>2060</v>
      </c>
      <c r="G74" s="231"/>
      <c r="H74" s="263"/>
      <c r="I74" s="114">
        <f t="shared" si="63"/>
        <v>0</v>
      </c>
      <c r="J74" s="263"/>
      <c r="K74" s="60"/>
      <c r="L74" s="147">
        <f t="shared" si="64"/>
        <v>0</v>
      </c>
      <c r="M74" s="325"/>
      <c r="N74" s="60"/>
      <c r="O74" s="114">
        <f t="shared" si="65"/>
        <v>0</v>
      </c>
      <c r="P74" s="372" t="s">
        <v>818</v>
      </c>
    </row>
    <row r="75" spans="1:16" x14ac:dyDescent="0.25">
      <c r="A75" s="101">
        <v>2000</v>
      </c>
      <c r="B75" s="101" t="s">
        <v>65</v>
      </c>
      <c r="C75" s="522">
        <f t="shared" si="4"/>
        <v>180101</v>
      </c>
      <c r="D75" s="228">
        <f>SUM(D76,D83,D130,D164,D165,D172)</f>
        <v>156188</v>
      </c>
      <c r="E75" s="103">
        <f t="shared" ref="E75:F75" si="66">SUM(E76,E83,E130,E164,E165,E172)</f>
        <v>0</v>
      </c>
      <c r="F75" s="284">
        <f t="shared" si="66"/>
        <v>156188</v>
      </c>
      <c r="G75" s="228">
        <f>SUM(G76,G83,G130,G164,G165,G172)</f>
        <v>7500</v>
      </c>
      <c r="H75" s="261">
        <f t="shared" ref="H75:I75" si="67">SUM(H76,H83,H130,H164,H165,H172)</f>
        <v>0</v>
      </c>
      <c r="I75" s="104">
        <f t="shared" si="67"/>
        <v>7500</v>
      </c>
      <c r="J75" s="261">
        <f>SUM(J76,J83,J130,J164,J165,J172)</f>
        <v>16413</v>
      </c>
      <c r="K75" s="103">
        <f t="shared" ref="K75:L75" si="68">SUM(K76,K83,K130,K164,K165,K172)</f>
        <v>0</v>
      </c>
      <c r="L75" s="284">
        <f t="shared" si="68"/>
        <v>16413</v>
      </c>
      <c r="M75" s="102">
        <f>SUM(M76,M83,M130,M164,M165,M172)</f>
        <v>0</v>
      </c>
      <c r="N75" s="103">
        <f t="shared" ref="N75:O75" si="69">SUM(N76,N83,N130,N164,N165,N172)</f>
        <v>0</v>
      </c>
      <c r="O75" s="104">
        <f t="shared" si="69"/>
        <v>0</v>
      </c>
      <c r="P75" s="347"/>
    </row>
    <row r="76" spans="1:16" ht="24" x14ac:dyDescent="0.25">
      <c r="A76" s="45">
        <v>2100</v>
      </c>
      <c r="B76" s="105" t="s">
        <v>66</v>
      </c>
      <c r="C76" s="490">
        <f t="shared" si="4"/>
        <v>455</v>
      </c>
      <c r="D76" s="229">
        <f>SUM(D77,D80)</f>
        <v>455</v>
      </c>
      <c r="E76" s="50">
        <f t="shared" ref="E76:F76" si="70">SUM(E77,E80)</f>
        <v>0</v>
      </c>
      <c r="F76" s="285">
        <f t="shared" si="70"/>
        <v>455</v>
      </c>
      <c r="G76" s="229">
        <f>SUM(G77,G80)</f>
        <v>0</v>
      </c>
      <c r="H76" s="106">
        <f t="shared" ref="H76:I76" si="71">SUM(H77,H80)</f>
        <v>0</v>
      </c>
      <c r="I76" s="117">
        <f t="shared" si="71"/>
        <v>0</v>
      </c>
      <c r="J76" s="106">
        <f>SUM(J77,J80)</f>
        <v>0</v>
      </c>
      <c r="K76" s="50">
        <f t="shared" ref="K76:L76" si="72">SUM(K77,K80)</f>
        <v>0</v>
      </c>
      <c r="L76" s="285">
        <f t="shared" si="72"/>
        <v>0</v>
      </c>
      <c r="M76" s="46">
        <f>SUM(M77,M80)</f>
        <v>0</v>
      </c>
      <c r="N76" s="50">
        <f t="shared" ref="N76:O76" si="73">SUM(N77,N80)</f>
        <v>0</v>
      </c>
      <c r="O76" s="117">
        <f t="shared" si="73"/>
        <v>0</v>
      </c>
      <c r="P76" s="123"/>
    </row>
    <row r="77" spans="1:16" ht="24" x14ac:dyDescent="0.25">
      <c r="A77" s="565">
        <v>2110</v>
      </c>
      <c r="B77" s="52" t="s">
        <v>67</v>
      </c>
      <c r="C77" s="527">
        <f t="shared" si="4"/>
        <v>455</v>
      </c>
      <c r="D77" s="234">
        <f>SUM(D78:D79)</f>
        <v>455</v>
      </c>
      <c r="E77" s="119">
        <f t="shared" ref="E77:F77" si="74">SUM(E78:E79)</f>
        <v>0</v>
      </c>
      <c r="F77" s="287">
        <f t="shared" si="74"/>
        <v>455</v>
      </c>
      <c r="G77" s="234">
        <f>SUM(G78:G79)</f>
        <v>0</v>
      </c>
      <c r="H77" s="265">
        <f t="shared" ref="H77:I77" si="75">SUM(H78:H79)</f>
        <v>0</v>
      </c>
      <c r="I77" s="120">
        <f t="shared" si="75"/>
        <v>0</v>
      </c>
      <c r="J77" s="265">
        <f>SUM(J78:J79)</f>
        <v>0</v>
      </c>
      <c r="K77" s="119">
        <f t="shared" ref="K77:L77" si="76">SUM(K78:K79)</f>
        <v>0</v>
      </c>
      <c r="L77" s="287">
        <f t="shared" si="76"/>
        <v>0</v>
      </c>
      <c r="M77" s="53">
        <f>SUM(M78:M79)</f>
        <v>0</v>
      </c>
      <c r="N77" s="119">
        <f t="shared" ref="N77:O77" si="77">SUM(N78:N79)</f>
        <v>0</v>
      </c>
      <c r="O77" s="120">
        <f t="shared" si="77"/>
        <v>0</v>
      </c>
      <c r="P77" s="110"/>
    </row>
    <row r="78" spans="1:16" x14ac:dyDescent="0.25">
      <c r="A78" s="38">
        <v>2111</v>
      </c>
      <c r="B78" s="57" t="s">
        <v>68</v>
      </c>
      <c r="C78" s="486">
        <f t="shared" si="4"/>
        <v>390</v>
      </c>
      <c r="D78" s="231">
        <v>390</v>
      </c>
      <c r="E78" s="60"/>
      <c r="F78" s="147">
        <f t="shared" ref="F78:F79" si="78">D78+E78</f>
        <v>390</v>
      </c>
      <c r="G78" s="231"/>
      <c r="H78" s="263"/>
      <c r="I78" s="114">
        <f t="shared" ref="I78:I79" si="79">G78+H78</f>
        <v>0</v>
      </c>
      <c r="J78" s="263"/>
      <c r="K78" s="60"/>
      <c r="L78" s="147">
        <f t="shared" ref="L78:L79" si="80">J78+K78</f>
        <v>0</v>
      </c>
      <c r="M78" s="325"/>
      <c r="N78" s="60"/>
      <c r="O78" s="114">
        <f t="shared" ref="O78:O79" si="81">M78+N78</f>
        <v>0</v>
      </c>
      <c r="P78" s="111"/>
    </row>
    <row r="79" spans="1:16" ht="24" x14ac:dyDescent="0.25">
      <c r="A79" s="38">
        <v>2112</v>
      </c>
      <c r="B79" s="57" t="s">
        <v>69</v>
      </c>
      <c r="C79" s="486">
        <f t="shared" si="4"/>
        <v>65</v>
      </c>
      <c r="D79" s="231">
        <v>65</v>
      </c>
      <c r="E79" s="60"/>
      <c r="F79" s="147">
        <f t="shared" si="78"/>
        <v>65</v>
      </c>
      <c r="G79" s="231"/>
      <c r="H79" s="263"/>
      <c r="I79" s="114">
        <f t="shared" si="79"/>
        <v>0</v>
      </c>
      <c r="J79" s="263"/>
      <c r="K79" s="60"/>
      <c r="L79" s="147">
        <f t="shared" si="80"/>
        <v>0</v>
      </c>
      <c r="M79" s="325"/>
      <c r="N79" s="60"/>
      <c r="O79" s="114">
        <f t="shared" si="81"/>
        <v>0</v>
      </c>
      <c r="P79" s="111"/>
    </row>
    <row r="80" spans="1:16" ht="24" hidden="1" x14ac:dyDescent="0.25">
      <c r="A80" s="112">
        <v>2120</v>
      </c>
      <c r="B80" s="57" t="s">
        <v>70</v>
      </c>
      <c r="C80" s="58">
        <f t="shared" si="4"/>
        <v>0</v>
      </c>
      <c r="D80" s="232">
        <f>SUM(D81:D82)</f>
        <v>0</v>
      </c>
      <c r="E80" s="113">
        <f t="shared" ref="E80:F80" si="82">SUM(E81:E82)</f>
        <v>0</v>
      </c>
      <c r="F80" s="147">
        <f t="shared" si="82"/>
        <v>0</v>
      </c>
      <c r="G80" s="232">
        <f>SUM(G81:G82)</f>
        <v>0</v>
      </c>
      <c r="H80" s="121">
        <f t="shared" ref="H80:I80" si="83">SUM(H81:H82)</f>
        <v>0</v>
      </c>
      <c r="I80" s="114">
        <f t="shared" si="83"/>
        <v>0</v>
      </c>
      <c r="J80" s="121">
        <f>SUM(J81:J82)</f>
        <v>0</v>
      </c>
      <c r="K80" s="113">
        <f t="shared" ref="K80:L80" si="84">SUM(K81:K82)</f>
        <v>0</v>
      </c>
      <c r="L80" s="136">
        <f t="shared" si="84"/>
        <v>0</v>
      </c>
      <c r="M80" s="58">
        <f>SUM(M81:M82)</f>
        <v>0</v>
      </c>
      <c r="N80" s="113">
        <f t="shared" ref="N80:O80" si="85">SUM(N81:N82)</f>
        <v>0</v>
      </c>
      <c r="O80" s="114">
        <f t="shared" si="85"/>
        <v>0</v>
      </c>
      <c r="P80" s="111"/>
    </row>
    <row r="81" spans="1:16" hidden="1" x14ac:dyDescent="0.25">
      <c r="A81" s="38">
        <v>2121</v>
      </c>
      <c r="B81" s="57" t="s">
        <v>68</v>
      </c>
      <c r="C81" s="58">
        <f t="shared" si="4"/>
        <v>0</v>
      </c>
      <c r="D81" s="231"/>
      <c r="E81" s="60"/>
      <c r="F81" s="147">
        <f t="shared" ref="F81:F82" si="86">D81+E81</f>
        <v>0</v>
      </c>
      <c r="G81" s="231"/>
      <c r="H81" s="263"/>
      <c r="I81" s="114">
        <f t="shared" ref="I81:I82" si="87">G81+H81</f>
        <v>0</v>
      </c>
      <c r="J81" s="263"/>
      <c r="K81" s="60"/>
      <c r="L81" s="136">
        <f t="shared" ref="L81:L82" si="88">J81+K81</f>
        <v>0</v>
      </c>
      <c r="M81" s="325"/>
      <c r="N81" s="60"/>
      <c r="O81" s="114">
        <f t="shared" ref="O81:O82" si="89">M81+N81</f>
        <v>0</v>
      </c>
      <c r="P81" s="111"/>
    </row>
    <row r="82" spans="1:16" ht="24" hidden="1" x14ac:dyDescent="0.25">
      <c r="A82" s="38">
        <v>2122</v>
      </c>
      <c r="B82" s="57" t="s">
        <v>69</v>
      </c>
      <c r="C82" s="58">
        <f t="shared" si="4"/>
        <v>0</v>
      </c>
      <c r="D82" s="231"/>
      <c r="E82" s="60"/>
      <c r="F82" s="147">
        <f t="shared" si="86"/>
        <v>0</v>
      </c>
      <c r="G82" s="231"/>
      <c r="H82" s="263"/>
      <c r="I82" s="114">
        <f t="shared" si="87"/>
        <v>0</v>
      </c>
      <c r="J82" s="263"/>
      <c r="K82" s="60"/>
      <c r="L82" s="136">
        <f t="shared" si="88"/>
        <v>0</v>
      </c>
      <c r="M82" s="325"/>
      <c r="N82" s="60"/>
      <c r="O82" s="114">
        <f t="shared" si="89"/>
        <v>0</v>
      </c>
      <c r="P82" s="111"/>
    </row>
    <row r="83" spans="1:16" x14ac:dyDescent="0.25">
      <c r="A83" s="45">
        <v>2200</v>
      </c>
      <c r="B83" s="105" t="s">
        <v>71</v>
      </c>
      <c r="C83" s="490">
        <f t="shared" si="4"/>
        <v>119320</v>
      </c>
      <c r="D83" s="229">
        <f>SUM(D84,D89,D95,D103,D112,D116,D122,D128)</f>
        <v>107069</v>
      </c>
      <c r="E83" s="50">
        <f t="shared" ref="E83:F83" si="90">SUM(E84,E89,E95,E103,E112,E116,E122,E128)</f>
        <v>0</v>
      </c>
      <c r="F83" s="285">
        <f t="shared" si="90"/>
        <v>107069</v>
      </c>
      <c r="G83" s="229">
        <f>SUM(G84,G89,G95,G103,G112,G116,G122,G128)</f>
        <v>0</v>
      </c>
      <c r="H83" s="106">
        <f t="shared" ref="H83:I83" si="91">SUM(H84,H89,H95,H103,H112,H116,H122,H128)</f>
        <v>0</v>
      </c>
      <c r="I83" s="117">
        <f t="shared" si="91"/>
        <v>0</v>
      </c>
      <c r="J83" s="106">
        <f>SUM(J84,J89,J95,J103,J112,J116,J122,J128)</f>
        <v>12251</v>
      </c>
      <c r="K83" s="50">
        <f t="shared" ref="K83:L83" si="92">SUM(K84,K89,K95,K103,K112,K116,K122,K128)</f>
        <v>0</v>
      </c>
      <c r="L83" s="285">
        <f t="shared" si="92"/>
        <v>12251</v>
      </c>
      <c r="M83" s="166">
        <f>SUM(M84,M89,M95,M103,M112,M116,M122,M128)</f>
        <v>0</v>
      </c>
      <c r="N83" s="167">
        <f t="shared" ref="N83:O83" si="93">SUM(N84,N89,N95,N103,N112,N116,N122,N128)</f>
        <v>0</v>
      </c>
      <c r="O83" s="168">
        <f t="shared" si="93"/>
        <v>0</v>
      </c>
      <c r="P83" s="349"/>
    </row>
    <row r="84" spans="1:16" ht="24" x14ac:dyDescent="0.25">
      <c r="A84" s="107">
        <v>2210</v>
      </c>
      <c r="B84" s="78" t="s">
        <v>72</v>
      </c>
      <c r="C84" s="525">
        <f t="shared" si="4"/>
        <v>1871</v>
      </c>
      <c r="D84" s="132">
        <f>SUM(D85:D88)</f>
        <v>1831</v>
      </c>
      <c r="E84" s="108">
        <f t="shared" ref="E84:F84" si="94">SUM(E85:E88)</f>
        <v>0</v>
      </c>
      <c r="F84" s="286">
        <f t="shared" si="94"/>
        <v>1831</v>
      </c>
      <c r="G84" s="132">
        <f>SUM(G85:G88)</f>
        <v>0</v>
      </c>
      <c r="H84" s="207">
        <f t="shared" ref="H84:I84" si="95">SUM(H85:H88)</f>
        <v>0</v>
      </c>
      <c r="I84" s="109">
        <f t="shared" si="95"/>
        <v>0</v>
      </c>
      <c r="J84" s="207">
        <f>SUM(J85:J88)</f>
        <v>40</v>
      </c>
      <c r="K84" s="108">
        <f t="shared" ref="K84:L84" si="96">SUM(K85:K88)</f>
        <v>0</v>
      </c>
      <c r="L84" s="286">
        <f t="shared" si="96"/>
        <v>40</v>
      </c>
      <c r="M84" s="84">
        <f>SUM(M85:M88)</f>
        <v>0</v>
      </c>
      <c r="N84" s="108">
        <f t="shared" ref="N84:O84" si="97">SUM(N85:N88)</f>
        <v>0</v>
      </c>
      <c r="O84" s="109">
        <f t="shared" si="97"/>
        <v>0</v>
      </c>
      <c r="P84" s="116"/>
    </row>
    <row r="85" spans="1:16" ht="24" hidden="1" x14ac:dyDescent="0.25">
      <c r="A85" s="33">
        <v>2211</v>
      </c>
      <c r="B85" s="52" t="s">
        <v>73</v>
      </c>
      <c r="C85" s="53">
        <f t="shared" ref="C85:C148" si="98">F85+I85+L85+O85</f>
        <v>0</v>
      </c>
      <c r="D85" s="230"/>
      <c r="E85" s="55"/>
      <c r="F85" s="287">
        <f t="shared" ref="F85:F88" si="99">D85+E85</f>
        <v>0</v>
      </c>
      <c r="G85" s="230"/>
      <c r="H85" s="262"/>
      <c r="I85" s="120">
        <f t="shared" ref="I85:I88" si="100">G85+H85</f>
        <v>0</v>
      </c>
      <c r="J85" s="262"/>
      <c r="K85" s="55"/>
      <c r="L85" s="140">
        <f t="shared" ref="L85:L88" si="101">J85+K85</f>
        <v>0</v>
      </c>
      <c r="M85" s="324"/>
      <c r="N85" s="55"/>
      <c r="O85" s="120">
        <f t="shared" ref="O85:O88" si="102">M85+N85</f>
        <v>0</v>
      </c>
      <c r="P85" s="110"/>
    </row>
    <row r="86" spans="1:16" ht="36" x14ac:dyDescent="0.25">
      <c r="A86" s="38">
        <v>2212</v>
      </c>
      <c r="B86" s="57" t="s">
        <v>74</v>
      </c>
      <c r="C86" s="486">
        <f t="shared" si="98"/>
        <v>1492</v>
      </c>
      <c r="D86" s="231">
        <v>1472</v>
      </c>
      <c r="E86" s="60"/>
      <c r="F86" s="147">
        <f t="shared" si="99"/>
        <v>1472</v>
      </c>
      <c r="G86" s="231"/>
      <c r="H86" s="263"/>
      <c r="I86" s="114">
        <f t="shared" si="100"/>
        <v>0</v>
      </c>
      <c r="J86" s="263">
        <v>20</v>
      </c>
      <c r="K86" s="60"/>
      <c r="L86" s="147">
        <f t="shared" si="101"/>
        <v>20</v>
      </c>
      <c r="M86" s="325"/>
      <c r="N86" s="60"/>
      <c r="O86" s="114">
        <f t="shared" si="102"/>
        <v>0</v>
      </c>
      <c r="P86" s="372"/>
    </row>
    <row r="87" spans="1:16" ht="24" x14ac:dyDescent="0.25">
      <c r="A87" s="38">
        <v>2214</v>
      </c>
      <c r="B87" s="57" t="s">
        <v>75</v>
      </c>
      <c r="C87" s="486">
        <f t="shared" si="98"/>
        <v>379</v>
      </c>
      <c r="D87" s="231">
        <v>359</v>
      </c>
      <c r="E87" s="60"/>
      <c r="F87" s="147">
        <f t="shared" si="99"/>
        <v>359</v>
      </c>
      <c r="G87" s="231"/>
      <c r="H87" s="263"/>
      <c r="I87" s="114">
        <f t="shared" si="100"/>
        <v>0</v>
      </c>
      <c r="J87" s="263">
        <v>20</v>
      </c>
      <c r="K87" s="60"/>
      <c r="L87" s="147">
        <f t="shared" si="101"/>
        <v>20</v>
      </c>
      <c r="M87" s="325"/>
      <c r="N87" s="60"/>
      <c r="O87" s="114">
        <f t="shared" si="102"/>
        <v>0</v>
      </c>
      <c r="P87" s="372"/>
    </row>
    <row r="88" spans="1:16" hidden="1" x14ac:dyDescent="0.25">
      <c r="A88" s="38">
        <v>2219</v>
      </c>
      <c r="B88" s="57" t="s">
        <v>76</v>
      </c>
      <c r="C88" s="58">
        <f t="shared" si="98"/>
        <v>0</v>
      </c>
      <c r="D88" s="231"/>
      <c r="E88" s="60"/>
      <c r="F88" s="147">
        <f t="shared" si="99"/>
        <v>0</v>
      </c>
      <c r="G88" s="231"/>
      <c r="H88" s="263"/>
      <c r="I88" s="114">
        <f t="shared" si="100"/>
        <v>0</v>
      </c>
      <c r="J88" s="263"/>
      <c r="K88" s="60"/>
      <c r="L88" s="136">
        <f t="shared" si="101"/>
        <v>0</v>
      </c>
      <c r="M88" s="325"/>
      <c r="N88" s="60"/>
      <c r="O88" s="114">
        <f t="shared" si="102"/>
        <v>0</v>
      </c>
      <c r="P88" s="111"/>
    </row>
    <row r="89" spans="1:16" ht="24" x14ac:dyDescent="0.25">
      <c r="A89" s="112">
        <v>2220</v>
      </c>
      <c r="B89" s="57" t="s">
        <v>77</v>
      </c>
      <c r="C89" s="486">
        <f t="shared" si="98"/>
        <v>94392</v>
      </c>
      <c r="D89" s="232">
        <f>SUM(D90:D94)</f>
        <v>85792</v>
      </c>
      <c r="E89" s="113">
        <f t="shared" ref="E89:F89" si="103">SUM(E90:E94)</f>
        <v>0</v>
      </c>
      <c r="F89" s="147">
        <f t="shared" si="103"/>
        <v>85792</v>
      </c>
      <c r="G89" s="232">
        <f>SUM(G90:G94)</f>
        <v>0</v>
      </c>
      <c r="H89" s="121">
        <f t="shared" ref="H89:I89" si="104">SUM(H90:H94)</f>
        <v>0</v>
      </c>
      <c r="I89" s="114">
        <f t="shared" si="104"/>
        <v>0</v>
      </c>
      <c r="J89" s="121">
        <f>SUM(J90:J94)</f>
        <v>8600</v>
      </c>
      <c r="K89" s="113">
        <f t="shared" ref="K89:L89" si="105">SUM(K90:K94)</f>
        <v>0</v>
      </c>
      <c r="L89" s="147">
        <f t="shared" si="105"/>
        <v>8600</v>
      </c>
      <c r="M89" s="58">
        <f>SUM(M90:M94)</f>
        <v>0</v>
      </c>
      <c r="N89" s="113">
        <f t="shared" ref="N89:O89" si="106">SUM(N90:N94)</f>
        <v>0</v>
      </c>
      <c r="O89" s="114">
        <f t="shared" si="106"/>
        <v>0</v>
      </c>
      <c r="P89" s="111"/>
    </row>
    <row r="90" spans="1:16" ht="24" x14ac:dyDescent="0.25">
      <c r="A90" s="38">
        <v>2221</v>
      </c>
      <c r="B90" s="57" t="s">
        <v>289</v>
      </c>
      <c r="C90" s="486">
        <f t="shared" si="98"/>
        <v>53426</v>
      </c>
      <c r="D90" s="231">
        <v>48383</v>
      </c>
      <c r="E90" s="60"/>
      <c r="F90" s="147">
        <f t="shared" ref="F90:F94" si="107">D90+E90</f>
        <v>48383</v>
      </c>
      <c r="G90" s="231"/>
      <c r="H90" s="263"/>
      <c r="I90" s="114">
        <f t="shared" ref="I90:I94" si="108">G90+H90</f>
        <v>0</v>
      </c>
      <c r="J90" s="263">
        <v>5043</v>
      </c>
      <c r="K90" s="60"/>
      <c r="L90" s="147">
        <f t="shared" ref="L90:L94" si="109">J90+K90</f>
        <v>5043</v>
      </c>
      <c r="M90" s="325"/>
      <c r="N90" s="60"/>
      <c r="O90" s="114">
        <f t="shared" ref="O90:O94" si="110">M90+N90</f>
        <v>0</v>
      </c>
      <c r="P90" s="372"/>
    </row>
    <row r="91" spans="1:16" x14ac:dyDescent="0.25">
      <c r="A91" s="38">
        <v>2222</v>
      </c>
      <c r="B91" s="57" t="s">
        <v>78</v>
      </c>
      <c r="C91" s="486">
        <f t="shared" si="98"/>
        <v>8509</v>
      </c>
      <c r="D91" s="231">
        <v>7909</v>
      </c>
      <c r="E91" s="60"/>
      <c r="F91" s="147">
        <f t="shared" si="107"/>
        <v>7909</v>
      </c>
      <c r="G91" s="231"/>
      <c r="H91" s="263"/>
      <c r="I91" s="114">
        <f t="shared" si="108"/>
        <v>0</v>
      </c>
      <c r="J91" s="263">
        <v>600</v>
      </c>
      <c r="K91" s="60"/>
      <c r="L91" s="147">
        <f t="shared" si="109"/>
        <v>600</v>
      </c>
      <c r="M91" s="325"/>
      <c r="N91" s="60"/>
      <c r="O91" s="114">
        <f t="shared" si="110"/>
        <v>0</v>
      </c>
      <c r="P91" s="372"/>
    </row>
    <row r="92" spans="1:16" x14ac:dyDescent="0.25">
      <c r="A92" s="38">
        <v>2223</v>
      </c>
      <c r="B92" s="57" t="s">
        <v>79</v>
      </c>
      <c r="C92" s="486">
        <f t="shared" si="98"/>
        <v>30460</v>
      </c>
      <c r="D92" s="231">
        <v>27839</v>
      </c>
      <c r="E92" s="60"/>
      <c r="F92" s="147">
        <f t="shared" si="107"/>
        <v>27839</v>
      </c>
      <c r="G92" s="231"/>
      <c r="H92" s="263"/>
      <c r="I92" s="114">
        <f t="shared" si="108"/>
        <v>0</v>
      </c>
      <c r="J92" s="263">
        <v>2621</v>
      </c>
      <c r="K92" s="60"/>
      <c r="L92" s="147">
        <f t="shared" si="109"/>
        <v>2621</v>
      </c>
      <c r="M92" s="325"/>
      <c r="N92" s="60"/>
      <c r="O92" s="114">
        <f t="shared" si="110"/>
        <v>0</v>
      </c>
      <c r="P92" s="372"/>
    </row>
    <row r="93" spans="1:16" ht="48" x14ac:dyDescent="0.25">
      <c r="A93" s="38">
        <v>2224</v>
      </c>
      <c r="B93" s="57" t="s">
        <v>299</v>
      </c>
      <c r="C93" s="486">
        <f t="shared" si="98"/>
        <v>1997</v>
      </c>
      <c r="D93" s="231">
        <v>1661</v>
      </c>
      <c r="E93" s="60"/>
      <c r="F93" s="147">
        <f t="shared" si="107"/>
        <v>1661</v>
      </c>
      <c r="G93" s="231"/>
      <c r="H93" s="263"/>
      <c r="I93" s="114">
        <f t="shared" si="108"/>
        <v>0</v>
      </c>
      <c r="J93" s="263">
        <v>336</v>
      </c>
      <c r="K93" s="60"/>
      <c r="L93" s="147">
        <f t="shared" si="109"/>
        <v>336</v>
      </c>
      <c r="M93" s="325"/>
      <c r="N93" s="60"/>
      <c r="O93" s="114">
        <f t="shared" si="110"/>
        <v>0</v>
      </c>
      <c r="P93" s="111"/>
    </row>
    <row r="94" spans="1:16" ht="24" hidden="1" x14ac:dyDescent="0.25">
      <c r="A94" s="38">
        <v>2229</v>
      </c>
      <c r="B94" s="57" t="s">
        <v>80</v>
      </c>
      <c r="C94" s="58">
        <f t="shared" si="98"/>
        <v>0</v>
      </c>
      <c r="D94" s="231"/>
      <c r="E94" s="60"/>
      <c r="F94" s="147">
        <f t="shared" si="107"/>
        <v>0</v>
      </c>
      <c r="G94" s="231"/>
      <c r="H94" s="263"/>
      <c r="I94" s="114">
        <f t="shared" si="108"/>
        <v>0</v>
      </c>
      <c r="J94" s="263"/>
      <c r="K94" s="60"/>
      <c r="L94" s="136">
        <f t="shared" si="109"/>
        <v>0</v>
      </c>
      <c r="M94" s="325"/>
      <c r="N94" s="60"/>
      <c r="O94" s="114">
        <f t="shared" si="110"/>
        <v>0</v>
      </c>
      <c r="P94" s="111"/>
    </row>
    <row r="95" spans="1:16" ht="36" x14ac:dyDescent="0.25">
      <c r="A95" s="112">
        <v>2230</v>
      </c>
      <c r="B95" s="57" t="s">
        <v>81</v>
      </c>
      <c r="C95" s="486">
        <f t="shared" si="98"/>
        <v>2535</v>
      </c>
      <c r="D95" s="232">
        <f>SUM(D96:D102)</f>
        <v>2535</v>
      </c>
      <c r="E95" s="113">
        <f t="shared" ref="E95:F95" si="111">SUM(E96:E102)</f>
        <v>0</v>
      </c>
      <c r="F95" s="147">
        <f t="shared" si="111"/>
        <v>2535</v>
      </c>
      <c r="G95" s="232">
        <f>SUM(G96:G102)</f>
        <v>0</v>
      </c>
      <c r="H95" s="121">
        <f t="shared" ref="H95:I95" si="112">SUM(H96:H102)</f>
        <v>0</v>
      </c>
      <c r="I95" s="114">
        <f t="shared" si="112"/>
        <v>0</v>
      </c>
      <c r="J95" s="121">
        <f>SUM(J96:J102)</f>
        <v>0</v>
      </c>
      <c r="K95" s="113">
        <f t="shared" ref="K95:L95" si="113">SUM(K96:K102)</f>
        <v>0</v>
      </c>
      <c r="L95" s="147">
        <f t="shared" si="113"/>
        <v>0</v>
      </c>
      <c r="M95" s="58">
        <f>SUM(M96:M102)</f>
        <v>0</v>
      </c>
      <c r="N95" s="113">
        <f t="shared" ref="N95:O95" si="114">SUM(N96:N102)</f>
        <v>0</v>
      </c>
      <c r="O95" s="114">
        <f t="shared" si="114"/>
        <v>0</v>
      </c>
      <c r="P95" s="111"/>
    </row>
    <row r="96" spans="1:16" ht="24" hidden="1" x14ac:dyDescent="0.25">
      <c r="A96" s="38">
        <v>2231</v>
      </c>
      <c r="B96" s="57" t="s">
        <v>82</v>
      </c>
      <c r="C96" s="58">
        <f t="shared" si="98"/>
        <v>0</v>
      </c>
      <c r="D96" s="231"/>
      <c r="E96" s="60"/>
      <c r="F96" s="147">
        <f t="shared" ref="F96:F102" si="115">D96+E96</f>
        <v>0</v>
      </c>
      <c r="G96" s="231"/>
      <c r="H96" s="263"/>
      <c r="I96" s="114">
        <f t="shared" ref="I96:I102" si="116">G96+H96</f>
        <v>0</v>
      </c>
      <c r="J96" s="263"/>
      <c r="K96" s="60"/>
      <c r="L96" s="136">
        <f t="shared" ref="L96:L102" si="117">J96+K96</f>
        <v>0</v>
      </c>
      <c r="M96" s="325"/>
      <c r="N96" s="60"/>
      <c r="O96" s="114">
        <f t="shared" ref="O96:O102" si="118">M96+N96</f>
        <v>0</v>
      </c>
      <c r="P96" s="111"/>
    </row>
    <row r="97" spans="1:16" ht="24.75" hidden="1" customHeight="1" x14ac:dyDescent="0.25">
      <c r="A97" s="38">
        <v>2232</v>
      </c>
      <c r="B97" s="57" t="s">
        <v>83</v>
      </c>
      <c r="C97" s="58">
        <f t="shared" si="98"/>
        <v>0</v>
      </c>
      <c r="D97" s="231"/>
      <c r="E97" s="60"/>
      <c r="F97" s="147">
        <f t="shared" si="115"/>
        <v>0</v>
      </c>
      <c r="G97" s="231"/>
      <c r="H97" s="263"/>
      <c r="I97" s="114">
        <f t="shared" si="116"/>
        <v>0</v>
      </c>
      <c r="J97" s="263"/>
      <c r="K97" s="60"/>
      <c r="L97" s="136">
        <f t="shared" si="117"/>
        <v>0</v>
      </c>
      <c r="M97" s="325"/>
      <c r="N97" s="60"/>
      <c r="O97" s="114">
        <f t="shared" si="118"/>
        <v>0</v>
      </c>
      <c r="P97" s="111"/>
    </row>
    <row r="98" spans="1:16" ht="24" hidden="1" x14ac:dyDescent="0.25">
      <c r="A98" s="33">
        <v>2233</v>
      </c>
      <c r="B98" s="52" t="s">
        <v>84</v>
      </c>
      <c r="C98" s="53">
        <f t="shared" si="98"/>
        <v>0</v>
      </c>
      <c r="D98" s="230"/>
      <c r="E98" s="55"/>
      <c r="F98" s="287">
        <f t="shared" si="115"/>
        <v>0</v>
      </c>
      <c r="G98" s="230"/>
      <c r="H98" s="262"/>
      <c r="I98" s="120">
        <f t="shared" si="116"/>
        <v>0</v>
      </c>
      <c r="J98" s="262"/>
      <c r="K98" s="55"/>
      <c r="L98" s="140">
        <f t="shared" si="117"/>
        <v>0</v>
      </c>
      <c r="M98" s="324"/>
      <c r="N98" s="55"/>
      <c r="O98" s="120">
        <f t="shared" si="118"/>
        <v>0</v>
      </c>
      <c r="P98" s="110"/>
    </row>
    <row r="99" spans="1:16" ht="36" hidden="1" x14ac:dyDescent="0.25">
      <c r="A99" s="38">
        <v>2234</v>
      </c>
      <c r="B99" s="57" t="s">
        <v>85</v>
      </c>
      <c r="C99" s="58">
        <f t="shared" si="98"/>
        <v>0</v>
      </c>
      <c r="D99" s="231"/>
      <c r="E99" s="60"/>
      <c r="F99" s="147">
        <f t="shared" si="115"/>
        <v>0</v>
      </c>
      <c r="G99" s="231"/>
      <c r="H99" s="263"/>
      <c r="I99" s="114">
        <f t="shared" si="116"/>
        <v>0</v>
      </c>
      <c r="J99" s="263"/>
      <c r="K99" s="60"/>
      <c r="L99" s="136">
        <f t="shared" si="117"/>
        <v>0</v>
      </c>
      <c r="M99" s="325"/>
      <c r="N99" s="60"/>
      <c r="O99" s="114">
        <f t="shared" si="118"/>
        <v>0</v>
      </c>
      <c r="P99" s="111"/>
    </row>
    <row r="100" spans="1:16" ht="24" hidden="1" x14ac:dyDescent="0.25">
      <c r="A100" s="38">
        <v>2235</v>
      </c>
      <c r="B100" s="57" t="s">
        <v>86</v>
      </c>
      <c r="C100" s="58">
        <f t="shared" si="98"/>
        <v>0</v>
      </c>
      <c r="D100" s="231"/>
      <c r="E100" s="60"/>
      <c r="F100" s="147">
        <f t="shared" si="115"/>
        <v>0</v>
      </c>
      <c r="G100" s="231"/>
      <c r="H100" s="263"/>
      <c r="I100" s="114">
        <f t="shared" si="116"/>
        <v>0</v>
      </c>
      <c r="J100" s="263"/>
      <c r="K100" s="60"/>
      <c r="L100" s="136">
        <f t="shared" si="117"/>
        <v>0</v>
      </c>
      <c r="M100" s="325"/>
      <c r="N100" s="60"/>
      <c r="O100" s="114">
        <f t="shared" si="118"/>
        <v>0</v>
      </c>
      <c r="P100" s="111"/>
    </row>
    <row r="101" spans="1:16" hidden="1" x14ac:dyDescent="0.25">
      <c r="A101" s="38">
        <v>2236</v>
      </c>
      <c r="B101" s="57" t="s">
        <v>87</v>
      </c>
      <c r="C101" s="58">
        <f t="shared" si="98"/>
        <v>0</v>
      </c>
      <c r="D101" s="231"/>
      <c r="E101" s="60"/>
      <c r="F101" s="147">
        <f t="shared" si="115"/>
        <v>0</v>
      </c>
      <c r="G101" s="231"/>
      <c r="H101" s="263"/>
      <c r="I101" s="114">
        <f t="shared" si="116"/>
        <v>0</v>
      </c>
      <c r="J101" s="263"/>
      <c r="K101" s="60"/>
      <c r="L101" s="136">
        <f t="shared" si="117"/>
        <v>0</v>
      </c>
      <c r="M101" s="325"/>
      <c r="N101" s="60"/>
      <c r="O101" s="114">
        <f t="shared" si="118"/>
        <v>0</v>
      </c>
      <c r="P101" s="111"/>
    </row>
    <row r="102" spans="1:16" ht="24" x14ac:dyDescent="0.25">
      <c r="A102" s="38">
        <v>2239</v>
      </c>
      <c r="B102" s="57" t="s">
        <v>88</v>
      </c>
      <c r="C102" s="486">
        <f t="shared" si="98"/>
        <v>2535</v>
      </c>
      <c r="D102" s="231">
        <v>2535</v>
      </c>
      <c r="E102" s="60"/>
      <c r="F102" s="147">
        <f t="shared" si="115"/>
        <v>2535</v>
      </c>
      <c r="G102" s="231"/>
      <c r="H102" s="263"/>
      <c r="I102" s="114">
        <f t="shared" si="116"/>
        <v>0</v>
      </c>
      <c r="J102" s="263"/>
      <c r="K102" s="60"/>
      <c r="L102" s="147">
        <f t="shared" si="117"/>
        <v>0</v>
      </c>
      <c r="M102" s="325"/>
      <c r="N102" s="60"/>
      <c r="O102" s="114">
        <f t="shared" si="118"/>
        <v>0</v>
      </c>
      <c r="P102" s="111"/>
    </row>
    <row r="103" spans="1:16" ht="36" x14ac:dyDescent="0.25">
      <c r="A103" s="112">
        <v>2240</v>
      </c>
      <c r="B103" s="57" t="s">
        <v>89</v>
      </c>
      <c r="C103" s="486">
        <f t="shared" si="98"/>
        <v>5679</v>
      </c>
      <c r="D103" s="232">
        <f>SUM(D104:D111)</f>
        <v>5179</v>
      </c>
      <c r="E103" s="113">
        <f t="shared" ref="E103:F103" si="119">SUM(E104:E111)</f>
        <v>0</v>
      </c>
      <c r="F103" s="147">
        <f t="shared" si="119"/>
        <v>5179</v>
      </c>
      <c r="G103" s="232">
        <f>SUM(G104:G111)</f>
        <v>0</v>
      </c>
      <c r="H103" s="121">
        <f t="shared" ref="H103:I103" si="120">SUM(H104:H111)</f>
        <v>0</v>
      </c>
      <c r="I103" s="114">
        <f t="shared" si="120"/>
        <v>0</v>
      </c>
      <c r="J103" s="121">
        <f>SUM(J104:J111)</f>
        <v>500</v>
      </c>
      <c r="K103" s="113">
        <f t="shared" ref="K103:L103" si="121">SUM(K104:K111)</f>
        <v>0</v>
      </c>
      <c r="L103" s="147">
        <f t="shared" si="121"/>
        <v>500</v>
      </c>
      <c r="M103" s="58">
        <f>SUM(M104:M111)</f>
        <v>0</v>
      </c>
      <c r="N103" s="113">
        <f t="shared" ref="N103:O103" si="122">SUM(N104:N111)</f>
        <v>0</v>
      </c>
      <c r="O103" s="114">
        <f t="shared" si="122"/>
        <v>0</v>
      </c>
      <c r="P103" s="111"/>
    </row>
    <row r="104" spans="1:16" hidden="1" x14ac:dyDescent="0.25">
      <c r="A104" s="38">
        <v>2241</v>
      </c>
      <c r="B104" s="57" t="s">
        <v>90</v>
      </c>
      <c r="C104" s="58">
        <f t="shared" si="98"/>
        <v>0</v>
      </c>
      <c r="D104" s="231"/>
      <c r="E104" s="60"/>
      <c r="F104" s="147">
        <f t="shared" ref="F104:F111" si="123">D104+E104</f>
        <v>0</v>
      </c>
      <c r="G104" s="231"/>
      <c r="H104" s="263"/>
      <c r="I104" s="114">
        <f t="shared" ref="I104:I111" si="124">G104+H104</f>
        <v>0</v>
      </c>
      <c r="J104" s="263"/>
      <c r="K104" s="60"/>
      <c r="L104" s="136">
        <f t="shared" ref="L104:L111" si="125">J104+K104</f>
        <v>0</v>
      </c>
      <c r="M104" s="325"/>
      <c r="N104" s="60"/>
      <c r="O104" s="114">
        <f t="shared" ref="O104:O111" si="126">M104+N104</f>
        <v>0</v>
      </c>
      <c r="P104" s="111"/>
    </row>
    <row r="105" spans="1:16" ht="24" hidden="1" x14ac:dyDescent="0.25">
      <c r="A105" s="38">
        <v>2242</v>
      </c>
      <c r="B105" s="57" t="s">
        <v>91</v>
      </c>
      <c r="C105" s="58">
        <f t="shared" si="98"/>
        <v>0</v>
      </c>
      <c r="D105" s="231"/>
      <c r="E105" s="60"/>
      <c r="F105" s="147">
        <f t="shared" si="123"/>
        <v>0</v>
      </c>
      <c r="G105" s="231"/>
      <c r="H105" s="263"/>
      <c r="I105" s="114">
        <f t="shared" si="124"/>
        <v>0</v>
      </c>
      <c r="J105" s="263"/>
      <c r="K105" s="60"/>
      <c r="L105" s="136">
        <f t="shared" si="125"/>
        <v>0</v>
      </c>
      <c r="M105" s="325"/>
      <c r="N105" s="60"/>
      <c r="O105" s="114">
        <f t="shared" si="126"/>
        <v>0</v>
      </c>
      <c r="P105" s="111"/>
    </row>
    <row r="106" spans="1:16" ht="24" x14ac:dyDescent="0.25">
      <c r="A106" s="38">
        <v>2243</v>
      </c>
      <c r="B106" s="57" t="s">
        <v>92</v>
      </c>
      <c r="C106" s="486">
        <f t="shared" si="98"/>
        <v>1312</v>
      </c>
      <c r="D106" s="231">
        <v>812</v>
      </c>
      <c r="E106" s="60"/>
      <c r="F106" s="147">
        <f t="shared" si="123"/>
        <v>812</v>
      </c>
      <c r="G106" s="231"/>
      <c r="H106" s="263"/>
      <c r="I106" s="114">
        <f t="shared" si="124"/>
        <v>0</v>
      </c>
      <c r="J106" s="263">
        <v>500</v>
      </c>
      <c r="K106" s="60"/>
      <c r="L106" s="147">
        <f t="shared" si="125"/>
        <v>500</v>
      </c>
      <c r="M106" s="325"/>
      <c r="N106" s="60"/>
      <c r="O106" s="114">
        <f t="shared" si="126"/>
        <v>0</v>
      </c>
      <c r="P106" s="111"/>
    </row>
    <row r="107" spans="1:16" x14ac:dyDescent="0.25">
      <c r="A107" s="38">
        <v>2244</v>
      </c>
      <c r="B107" s="57" t="s">
        <v>93</v>
      </c>
      <c r="C107" s="486">
        <f t="shared" si="98"/>
        <v>4367</v>
      </c>
      <c r="D107" s="231">
        <v>4367</v>
      </c>
      <c r="E107" s="60"/>
      <c r="F107" s="147">
        <f t="shared" si="123"/>
        <v>4367</v>
      </c>
      <c r="G107" s="231"/>
      <c r="H107" s="263"/>
      <c r="I107" s="114">
        <f t="shared" si="124"/>
        <v>0</v>
      </c>
      <c r="J107" s="263"/>
      <c r="K107" s="60"/>
      <c r="L107" s="147">
        <f t="shared" si="125"/>
        <v>0</v>
      </c>
      <c r="M107" s="325"/>
      <c r="N107" s="60"/>
      <c r="O107" s="114">
        <f t="shared" si="126"/>
        <v>0</v>
      </c>
      <c r="P107" s="372"/>
    </row>
    <row r="108" spans="1:16" ht="24" hidden="1" x14ac:dyDescent="0.25">
      <c r="A108" s="38">
        <v>2246</v>
      </c>
      <c r="B108" s="57" t="s">
        <v>94</v>
      </c>
      <c r="C108" s="58">
        <f t="shared" si="98"/>
        <v>0</v>
      </c>
      <c r="D108" s="231"/>
      <c r="E108" s="60"/>
      <c r="F108" s="147">
        <f t="shared" si="123"/>
        <v>0</v>
      </c>
      <c r="G108" s="231"/>
      <c r="H108" s="263"/>
      <c r="I108" s="114">
        <f t="shared" si="124"/>
        <v>0</v>
      </c>
      <c r="J108" s="263"/>
      <c r="K108" s="60"/>
      <c r="L108" s="136">
        <f t="shared" si="125"/>
        <v>0</v>
      </c>
      <c r="M108" s="325"/>
      <c r="N108" s="60"/>
      <c r="O108" s="114">
        <f t="shared" si="126"/>
        <v>0</v>
      </c>
      <c r="P108" s="111"/>
    </row>
    <row r="109" spans="1:16" hidden="1" x14ac:dyDescent="0.25">
      <c r="A109" s="38">
        <v>2247</v>
      </c>
      <c r="B109" s="57" t="s">
        <v>95</v>
      </c>
      <c r="C109" s="58">
        <f t="shared" si="98"/>
        <v>0</v>
      </c>
      <c r="D109" s="231"/>
      <c r="E109" s="60"/>
      <c r="F109" s="147">
        <f t="shared" si="123"/>
        <v>0</v>
      </c>
      <c r="G109" s="231"/>
      <c r="H109" s="263"/>
      <c r="I109" s="114">
        <f t="shared" si="124"/>
        <v>0</v>
      </c>
      <c r="J109" s="263"/>
      <c r="K109" s="60"/>
      <c r="L109" s="136">
        <f t="shared" si="125"/>
        <v>0</v>
      </c>
      <c r="M109" s="325"/>
      <c r="N109" s="60"/>
      <c r="O109" s="114">
        <f t="shared" si="126"/>
        <v>0</v>
      </c>
      <c r="P109" s="111"/>
    </row>
    <row r="110" spans="1:16" ht="24" hidden="1" x14ac:dyDescent="0.25">
      <c r="A110" s="38">
        <v>2248</v>
      </c>
      <c r="B110" s="57" t="s">
        <v>300</v>
      </c>
      <c r="C110" s="58">
        <f t="shared" si="98"/>
        <v>0</v>
      </c>
      <c r="D110" s="231"/>
      <c r="E110" s="60"/>
      <c r="F110" s="147">
        <f t="shared" si="123"/>
        <v>0</v>
      </c>
      <c r="G110" s="231"/>
      <c r="H110" s="263"/>
      <c r="I110" s="114">
        <f t="shared" si="124"/>
        <v>0</v>
      </c>
      <c r="J110" s="263"/>
      <c r="K110" s="60"/>
      <c r="L110" s="136">
        <f t="shared" si="125"/>
        <v>0</v>
      </c>
      <c r="M110" s="325"/>
      <c r="N110" s="60"/>
      <c r="O110" s="114">
        <f t="shared" si="126"/>
        <v>0</v>
      </c>
      <c r="P110" s="111"/>
    </row>
    <row r="111" spans="1:16" ht="24" hidden="1" x14ac:dyDescent="0.25">
      <c r="A111" s="38">
        <v>2249</v>
      </c>
      <c r="B111" s="57" t="s">
        <v>96</v>
      </c>
      <c r="C111" s="58">
        <f t="shared" si="98"/>
        <v>0</v>
      </c>
      <c r="D111" s="231"/>
      <c r="E111" s="60"/>
      <c r="F111" s="147">
        <f t="shared" si="123"/>
        <v>0</v>
      </c>
      <c r="G111" s="231"/>
      <c r="H111" s="263"/>
      <c r="I111" s="114">
        <f t="shared" si="124"/>
        <v>0</v>
      </c>
      <c r="J111" s="263"/>
      <c r="K111" s="60"/>
      <c r="L111" s="136">
        <f t="shared" si="125"/>
        <v>0</v>
      </c>
      <c r="M111" s="325"/>
      <c r="N111" s="60"/>
      <c r="O111" s="114">
        <f t="shared" si="126"/>
        <v>0</v>
      </c>
      <c r="P111" s="111"/>
    </row>
    <row r="112" spans="1:16" x14ac:dyDescent="0.25">
      <c r="A112" s="112">
        <v>2250</v>
      </c>
      <c r="B112" s="57" t="s">
        <v>97</v>
      </c>
      <c r="C112" s="486">
        <f t="shared" si="98"/>
        <v>502</v>
      </c>
      <c r="D112" s="232">
        <f>SUM(D113:D115)</f>
        <v>502</v>
      </c>
      <c r="E112" s="113">
        <f t="shared" ref="E112:F112" si="127">SUM(E113:E115)</f>
        <v>0</v>
      </c>
      <c r="F112" s="147">
        <f t="shared" si="127"/>
        <v>502</v>
      </c>
      <c r="G112" s="232">
        <f>SUM(G113:G115)</f>
        <v>0</v>
      </c>
      <c r="H112" s="121">
        <f t="shared" ref="H112:I112" si="128">SUM(H113:H115)</f>
        <v>0</v>
      </c>
      <c r="I112" s="114">
        <f t="shared" si="128"/>
        <v>0</v>
      </c>
      <c r="J112" s="121">
        <f>SUM(J113:J115)</f>
        <v>0</v>
      </c>
      <c r="K112" s="113">
        <f t="shared" ref="K112:L112" si="129">SUM(K113:K115)</f>
        <v>0</v>
      </c>
      <c r="L112" s="147">
        <f t="shared" si="129"/>
        <v>0</v>
      </c>
      <c r="M112" s="58">
        <f>SUM(M113:M115)</f>
        <v>0</v>
      </c>
      <c r="N112" s="113">
        <f t="shared" ref="N112:O112" si="130">SUM(N113:N115)</f>
        <v>0</v>
      </c>
      <c r="O112" s="114">
        <f t="shared" si="130"/>
        <v>0</v>
      </c>
      <c r="P112" s="111"/>
    </row>
    <row r="113" spans="1:16" x14ac:dyDescent="0.25">
      <c r="A113" s="38">
        <v>2251</v>
      </c>
      <c r="B113" s="57" t="s">
        <v>98</v>
      </c>
      <c r="C113" s="486">
        <f t="shared" si="98"/>
        <v>85</v>
      </c>
      <c r="D113" s="231">
        <v>85</v>
      </c>
      <c r="E113" s="60"/>
      <c r="F113" s="147">
        <f t="shared" ref="F113:F115" si="131">D113+E113</f>
        <v>85</v>
      </c>
      <c r="G113" s="231"/>
      <c r="H113" s="263"/>
      <c r="I113" s="114">
        <f t="shared" ref="I113:I115" si="132">G113+H113</f>
        <v>0</v>
      </c>
      <c r="J113" s="263"/>
      <c r="K113" s="60"/>
      <c r="L113" s="147">
        <f t="shared" ref="L113:L115" si="133">J113+K113</f>
        <v>0</v>
      </c>
      <c r="M113" s="325"/>
      <c r="N113" s="60"/>
      <c r="O113" s="114">
        <f t="shared" ref="O113:O115" si="134">M113+N113</f>
        <v>0</v>
      </c>
      <c r="P113" s="111"/>
    </row>
    <row r="114" spans="1:16" ht="24" hidden="1" x14ac:dyDescent="0.25">
      <c r="A114" s="38">
        <v>2252</v>
      </c>
      <c r="B114" s="57" t="s">
        <v>99</v>
      </c>
      <c r="C114" s="58">
        <f t="shared" si="98"/>
        <v>0</v>
      </c>
      <c r="D114" s="231"/>
      <c r="E114" s="60"/>
      <c r="F114" s="147">
        <f t="shared" si="131"/>
        <v>0</v>
      </c>
      <c r="G114" s="231"/>
      <c r="H114" s="263"/>
      <c r="I114" s="114">
        <f t="shared" si="132"/>
        <v>0</v>
      </c>
      <c r="J114" s="263"/>
      <c r="K114" s="60"/>
      <c r="L114" s="136">
        <f t="shared" si="133"/>
        <v>0</v>
      </c>
      <c r="M114" s="325"/>
      <c r="N114" s="60"/>
      <c r="O114" s="114">
        <f t="shared" si="134"/>
        <v>0</v>
      </c>
      <c r="P114" s="111"/>
    </row>
    <row r="115" spans="1:16" ht="24" x14ac:dyDescent="0.25">
      <c r="A115" s="38">
        <v>2259</v>
      </c>
      <c r="B115" s="57" t="s">
        <v>100</v>
      </c>
      <c r="C115" s="486">
        <f t="shared" si="98"/>
        <v>417</v>
      </c>
      <c r="D115" s="231">
        <v>417</v>
      </c>
      <c r="E115" s="60"/>
      <c r="F115" s="147">
        <f t="shared" si="131"/>
        <v>417</v>
      </c>
      <c r="G115" s="231"/>
      <c r="H115" s="263"/>
      <c r="I115" s="114">
        <f t="shared" si="132"/>
        <v>0</v>
      </c>
      <c r="J115" s="263"/>
      <c r="K115" s="60"/>
      <c r="L115" s="147">
        <f t="shared" si="133"/>
        <v>0</v>
      </c>
      <c r="M115" s="325"/>
      <c r="N115" s="60"/>
      <c r="O115" s="114">
        <f t="shared" si="134"/>
        <v>0</v>
      </c>
      <c r="P115" s="111"/>
    </row>
    <row r="116" spans="1:16" x14ac:dyDescent="0.25">
      <c r="A116" s="112">
        <v>2260</v>
      </c>
      <c r="B116" s="57" t="s">
        <v>101</v>
      </c>
      <c r="C116" s="486">
        <f t="shared" si="98"/>
        <v>13641</v>
      </c>
      <c r="D116" s="232">
        <f>SUM(D117:D121)</f>
        <v>10530</v>
      </c>
      <c r="E116" s="113">
        <f t="shared" ref="E116:F116" si="135">SUM(E117:E121)</f>
        <v>0</v>
      </c>
      <c r="F116" s="147">
        <f t="shared" si="135"/>
        <v>10530</v>
      </c>
      <c r="G116" s="232">
        <f>SUM(G117:G121)</f>
        <v>0</v>
      </c>
      <c r="H116" s="121">
        <f t="shared" ref="H116:I116" si="136">SUM(H117:H121)</f>
        <v>0</v>
      </c>
      <c r="I116" s="114">
        <f t="shared" si="136"/>
        <v>0</v>
      </c>
      <c r="J116" s="121">
        <f>SUM(J117:J121)</f>
        <v>3111</v>
      </c>
      <c r="K116" s="113">
        <f t="shared" ref="K116:L116" si="137">SUM(K117:K121)</f>
        <v>0</v>
      </c>
      <c r="L116" s="147">
        <f t="shared" si="137"/>
        <v>3111</v>
      </c>
      <c r="M116" s="58">
        <f>SUM(M117:M121)</f>
        <v>0</v>
      </c>
      <c r="N116" s="113">
        <f t="shared" ref="N116:O116" si="138">SUM(N117:N121)</f>
        <v>0</v>
      </c>
      <c r="O116" s="114">
        <f t="shared" si="138"/>
        <v>0</v>
      </c>
      <c r="P116" s="111"/>
    </row>
    <row r="117" spans="1:16" hidden="1" x14ac:dyDescent="0.25">
      <c r="A117" s="38">
        <v>2261</v>
      </c>
      <c r="B117" s="57" t="s">
        <v>102</v>
      </c>
      <c r="C117" s="58">
        <f t="shared" si="98"/>
        <v>0</v>
      </c>
      <c r="D117" s="231"/>
      <c r="E117" s="60"/>
      <c r="F117" s="147">
        <f t="shared" ref="F117:F121" si="139">D117+E117</f>
        <v>0</v>
      </c>
      <c r="G117" s="231"/>
      <c r="H117" s="263"/>
      <c r="I117" s="114">
        <f t="shared" ref="I117:I121" si="140">G117+H117</f>
        <v>0</v>
      </c>
      <c r="J117" s="263"/>
      <c r="K117" s="60"/>
      <c r="L117" s="136">
        <f t="shared" ref="L117:L121" si="141">J117+K117</f>
        <v>0</v>
      </c>
      <c r="M117" s="325"/>
      <c r="N117" s="60"/>
      <c r="O117" s="114">
        <f t="shared" ref="O117:O121" si="142">M117+N117</f>
        <v>0</v>
      </c>
      <c r="P117" s="111"/>
    </row>
    <row r="118" spans="1:16" ht="14.25" customHeight="1" x14ac:dyDescent="0.25">
      <c r="A118" s="38">
        <v>2262</v>
      </c>
      <c r="B118" s="57" t="s">
        <v>103</v>
      </c>
      <c r="C118" s="486">
        <f t="shared" si="98"/>
        <v>1000</v>
      </c>
      <c r="D118" s="231">
        <v>1000</v>
      </c>
      <c r="E118" s="60"/>
      <c r="F118" s="147">
        <f t="shared" si="139"/>
        <v>1000</v>
      </c>
      <c r="G118" s="231"/>
      <c r="H118" s="263"/>
      <c r="I118" s="114">
        <f t="shared" si="140"/>
        <v>0</v>
      </c>
      <c r="J118" s="263"/>
      <c r="K118" s="60"/>
      <c r="L118" s="147">
        <f t="shared" si="141"/>
        <v>0</v>
      </c>
      <c r="M118" s="325"/>
      <c r="N118" s="60"/>
      <c r="O118" s="114">
        <f t="shared" si="142"/>
        <v>0</v>
      </c>
      <c r="P118" s="372"/>
    </row>
    <row r="119" spans="1:16" x14ac:dyDescent="0.25">
      <c r="A119" s="38">
        <v>2263</v>
      </c>
      <c r="B119" s="57" t="s">
        <v>104</v>
      </c>
      <c r="C119" s="486">
        <f t="shared" si="98"/>
        <v>9400</v>
      </c>
      <c r="D119" s="231">
        <v>9400</v>
      </c>
      <c r="E119" s="60"/>
      <c r="F119" s="147">
        <f t="shared" si="139"/>
        <v>9400</v>
      </c>
      <c r="G119" s="231"/>
      <c r="H119" s="263"/>
      <c r="I119" s="114">
        <f t="shared" si="140"/>
        <v>0</v>
      </c>
      <c r="J119" s="263"/>
      <c r="K119" s="60"/>
      <c r="L119" s="147">
        <f t="shared" si="141"/>
        <v>0</v>
      </c>
      <c r="M119" s="325"/>
      <c r="N119" s="60"/>
      <c r="O119" s="114">
        <f t="shared" si="142"/>
        <v>0</v>
      </c>
      <c r="P119" s="111"/>
    </row>
    <row r="120" spans="1:16" ht="24" x14ac:dyDescent="0.25">
      <c r="A120" s="38">
        <v>2264</v>
      </c>
      <c r="B120" s="57" t="s">
        <v>105</v>
      </c>
      <c r="C120" s="486">
        <f t="shared" si="98"/>
        <v>3111</v>
      </c>
      <c r="D120" s="231"/>
      <c r="E120" s="60"/>
      <c r="F120" s="147">
        <f t="shared" si="139"/>
        <v>0</v>
      </c>
      <c r="G120" s="231"/>
      <c r="H120" s="263"/>
      <c r="I120" s="114">
        <f t="shared" si="140"/>
        <v>0</v>
      </c>
      <c r="J120" s="263">
        <v>3111</v>
      </c>
      <c r="K120" s="60"/>
      <c r="L120" s="147">
        <f t="shared" si="141"/>
        <v>3111</v>
      </c>
      <c r="M120" s="325"/>
      <c r="N120" s="60"/>
      <c r="O120" s="114">
        <f t="shared" si="142"/>
        <v>0</v>
      </c>
      <c r="P120" s="111"/>
    </row>
    <row r="121" spans="1:16" x14ac:dyDescent="0.25">
      <c r="A121" s="38">
        <v>2269</v>
      </c>
      <c r="B121" s="57" t="s">
        <v>106</v>
      </c>
      <c r="C121" s="486">
        <f t="shared" si="98"/>
        <v>130</v>
      </c>
      <c r="D121" s="231">
        <v>130</v>
      </c>
      <c r="E121" s="60"/>
      <c r="F121" s="147">
        <f t="shared" si="139"/>
        <v>130</v>
      </c>
      <c r="G121" s="231"/>
      <c r="H121" s="263"/>
      <c r="I121" s="114">
        <f t="shared" si="140"/>
        <v>0</v>
      </c>
      <c r="J121" s="263"/>
      <c r="K121" s="60"/>
      <c r="L121" s="147">
        <f t="shared" si="141"/>
        <v>0</v>
      </c>
      <c r="M121" s="325"/>
      <c r="N121" s="60"/>
      <c r="O121" s="114">
        <f t="shared" si="142"/>
        <v>0</v>
      </c>
      <c r="P121" s="111"/>
    </row>
    <row r="122" spans="1:16" x14ac:dyDescent="0.25">
      <c r="A122" s="112">
        <v>2270</v>
      </c>
      <c r="B122" s="57" t="s">
        <v>107</v>
      </c>
      <c r="C122" s="486">
        <f t="shared" si="98"/>
        <v>700</v>
      </c>
      <c r="D122" s="232">
        <f>SUM(D123:D127)</f>
        <v>700</v>
      </c>
      <c r="E122" s="113">
        <f t="shared" ref="E122:F122" si="143">SUM(E123:E127)</f>
        <v>0</v>
      </c>
      <c r="F122" s="147">
        <f t="shared" si="143"/>
        <v>700</v>
      </c>
      <c r="G122" s="232">
        <f>SUM(G123:G127)</f>
        <v>0</v>
      </c>
      <c r="H122" s="121">
        <f t="shared" ref="H122:I122" si="144">SUM(H123:H127)</f>
        <v>0</v>
      </c>
      <c r="I122" s="114">
        <f t="shared" si="144"/>
        <v>0</v>
      </c>
      <c r="J122" s="121">
        <f>SUM(J123:J127)</f>
        <v>0</v>
      </c>
      <c r="K122" s="113">
        <f t="shared" ref="K122:L122" si="145">SUM(K123:K127)</f>
        <v>0</v>
      </c>
      <c r="L122" s="147">
        <f t="shared" si="145"/>
        <v>0</v>
      </c>
      <c r="M122" s="58">
        <f>SUM(M123:M127)</f>
        <v>0</v>
      </c>
      <c r="N122" s="113">
        <f t="shared" ref="N122:O122" si="146">SUM(N123:N127)</f>
        <v>0</v>
      </c>
      <c r="O122" s="114">
        <f t="shared" si="146"/>
        <v>0</v>
      </c>
      <c r="P122" s="111"/>
    </row>
    <row r="123" spans="1:16" hidden="1" x14ac:dyDescent="0.25">
      <c r="A123" s="38">
        <v>2272</v>
      </c>
      <c r="B123" s="146" t="s">
        <v>108</v>
      </c>
      <c r="C123" s="58">
        <f t="shared" si="98"/>
        <v>0</v>
      </c>
      <c r="D123" s="231"/>
      <c r="E123" s="60"/>
      <c r="F123" s="147">
        <f t="shared" ref="F123:F127" si="147">D123+E123</f>
        <v>0</v>
      </c>
      <c r="G123" s="231"/>
      <c r="H123" s="263"/>
      <c r="I123" s="114">
        <f t="shared" ref="I123:I127" si="148">G123+H123</f>
        <v>0</v>
      </c>
      <c r="J123" s="263"/>
      <c r="K123" s="60"/>
      <c r="L123" s="136">
        <f t="shared" ref="L123:L127" si="149">J123+K123</f>
        <v>0</v>
      </c>
      <c r="M123" s="325"/>
      <c r="N123" s="60"/>
      <c r="O123" s="114">
        <f t="shared" ref="O123:O127" si="150">M123+N123</f>
        <v>0</v>
      </c>
      <c r="P123" s="111"/>
    </row>
    <row r="124" spans="1:16" ht="24" hidden="1" x14ac:dyDescent="0.25">
      <c r="A124" s="38">
        <v>2274</v>
      </c>
      <c r="B124" s="186" t="s">
        <v>290</v>
      </c>
      <c r="C124" s="58">
        <f t="shared" si="98"/>
        <v>0</v>
      </c>
      <c r="D124" s="231"/>
      <c r="E124" s="60"/>
      <c r="F124" s="147">
        <f t="shared" si="147"/>
        <v>0</v>
      </c>
      <c r="G124" s="231"/>
      <c r="H124" s="263"/>
      <c r="I124" s="114">
        <f t="shared" si="148"/>
        <v>0</v>
      </c>
      <c r="J124" s="263"/>
      <c r="K124" s="60"/>
      <c r="L124" s="136">
        <f t="shared" si="149"/>
        <v>0</v>
      </c>
      <c r="M124" s="325"/>
      <c r="N124" s="60"/>
      <c r="O124" s="114">
        <f t="shared" si="150"/>
        <v>0</v>
      </c>
      <c r="P124" s="111"/>
    </row>
    <row r="125" spans="1:16" ht="24" hidden="1" x14ac:dyDescent="0.25">
      <c r="A125" s="38">
        <v>2275</v>
      </c>
      <c r="B125" s="57" t="s">
        <v>109</v>
      </c>
      <c r="C125" s="58">
        <f t="shared" si="98"/>
        <v>0</v>
      </c>
      <c r="D125" s="231"/>
      <c r="E125" s="60"/>
      <c r="F125" s="147">
        <f t="shared" si="147"/>
        <v>0</v>
      </c>
      <c r="G125" s="231"/>
      <c r="H125" s="263"/>
      <c r="I125" s="114">
        <f t="shared" si="148"/>
        <v>0</v>
      </c>
      <c r="J125" s="263"/>
      <c r="K125" s="60"/>
      <c r="L125" s="136">
        <f t="shared" si="149"/>
        <v>0</v>
      </c>
      <c r="M125" s="325"/>
      <c r="N125" s="60"/>
      <c r="O125" s="114">
        <f t="shared" si="150"/>
        <v>0</v>
      </c>
      <c r="P125" s="111"/>
    </row>
    <row r="126" spans="1:16" ht="36" hidden="1" x14ac:dyDescent="0.25">
      <c r="A126" s="38">
        <v>2276</v>
      </c>
      <c r="B126" s="57" t="s">
        <v>110</v>
      </c>
      <c r="C126" s="58">
        <f t="shared" si="98"/>
        <v>0</v>
      </c>
      <c r="D126" s="231"/>
      <c r="E126" s="60"/>
      <c r="F126" s="147">
        <f t="shared" si="147"/>
        <v>0</v>
      </c>
      <c r="G126" s="231"/>
      <c r="H126" s="263"/>
      <c r="I126" s="114">
        <f t="shared" si="148"/>
        <v>0</v>
      </c>
      <c r="J126" s="263"/>
      <c r="K126" s="60"/>
      <c r="L126" s="136">
        <f t="shared" si="149"/>
        <v>0</v>
      </c>
      <c r="M126" s="325"/>
      <c r="N126" s="60"/>
      <c r="O126" s="114">
        <f t="shared" si="150"/>
        <v>0</v>
      </c>
      <c r="P126" s="111"/>
    </row>
    <row r="127" spans="1:16" ht="24" x14ac:dyDescent="0.25">
      <c r="A127" s="38">
        <v>2279</v>
      </c>
      <c r="B127" s="57" t="s">
        <v>111</v>
      </c>
      <c r="C127" s="486">
        <f t="shared" si="98"/>
        <v>700</v>
      </c>
      <c r="D127" s="231">
        <v>700</v>
      </c>
      <c r="E127" s="60"/>
      <c r="F127" s="147">
        <f t="shared" si="147"/>
        <v>700</v>
      </c>
      <c r="G127" s="231"/>
      <c r="H127" s="263"/>
      <c r="I127" s="114">
        <f t="shared" si="148"/>
        <v>0</v>
      </c>
      <c r="J127" s="263"/>
      <c r="K127" s="60"/>
      <c r="L127" s="147">
        <f t="shared" si="149"/>
        <v>0</v>
      </c>
      <c r="M127" s="325"/>
      <c r="N127" s="60"/>
      <c r="O127" s="114">
        <f t="shared" si="150"/>
        <v>0</v>
      </c>
      <c r="P127" s="372"/>
    </row>
    <row r="128" spans="1:16" ht="24" hidden="1" x14ac:dyDescent="0.25">
      <c r="A128" s="565">
        <v>2280</v>
      </c>
      <c r="B128" s="52" t="s">
        <v>301</v>
      </c>
      <c r="C128" s="53">
        <f t="shared" si="98"/>
        <v>0</v>
      </c>
      <c r="D128" s="234">
        <f t="shared" ref="D128:O128" si="151">SUM(D129)</f>
        <v>0</v>
      </c>
      <c r="E128" s="119">
        <f t="shared" si="151"/>
        <v>0</v>
      </c>
      <c r="F128" s="287">
        <f t="shared" si="151"/>
        <v>0</v>
      </c>
      <c r="G128" s="234">
        <f t="shared" si="151"/>
        <v>0</v>
      </c>
      <c r="H128" s="265">
        <f t="shared" si="151"/>
        <v>0</v>
      </c>
      <c r="I128" s="120">
        <f t="shared" si="151"/>
        <v>0</v>
      </c>
      <c r="J128" s="265">
        <f t="shared" si="151"/>
        <v>0</v>
      </c>
      <c r="K128" s="119">
        <f t="shared" si="151"/>
        <v>0</v>
      </c>
      <c r="L128" s="140">
        <f t="shared" si="151"/>
        <v>0</v>
      </c>
      <c r="M128" s="58">
        <f t="shared" si="151"/>
        <v>0</v>
      </c>
      <c r="N128" s="113">
        <f t="shared" si="151"/>
        <v>0</v>
      </c>
      <c r="O128" s="114">
        <f t="shared" si="151"/>
        <v>0</v>
      </c>
      <c r="P128" s="111"/>
    </row>
    <row r="129" spans="1:16" ht="24" hidden="1" x14ac:dyDescent="0.25">
      <c r="A129" s="38">
        <v>2283</v>
      </c>
      <c r="B129" s="57" t="s">
        <v>112</v>
      </c>
      <c r="C129" s="58">
        <f t="shared" si="98"/>
        <v>0</v>
      </c>
      <c r="D129" s="231"/>
      <c r="E129" s="60"/>
      <c r="F129" s="147">
        <f>D129+E129</f>
        <v>0</v>
      </c>
      <c r="G129" s="231"/>
      <c r="H129" s="263"/>
      <c r="I129" s="114">
        <f>G129+H129</f>
        <v>0</v>
      </c>
      <c r="J129" s="263"/>
      <c r="K129" s="60"/>
      <c r="L129" s="136">
        <f>J129+K129</f>
        <v>0</v>
      </c>
      <c r="M129" s="325"/>
      <c r="N129" s="60"/>
      <c r="O129" s="114">
        <f>M129+N129</f>
        <v>0</v>
      </c>
      <c r="P129" s="111"/>
    </row>
    <row r="130" spans="1:16" ht="38.25" customHeight="1" x14ac:dyDescent="0.25">
      <c r="A130" s="45">
        <v>2300</v>
      </c>
      <c r="B130" s="105" t="s">
        <v>113</v>
      </c>
      <c r="C130" s="490">
        <f t="shared" si="98"/>
        <v>60089</v>
      </c>
      <c r="D130" s="229">
        <f>SUM(D131,D136,D140,D141,D144,D151,D159,D160,D163)</f>
        <v>48427</v>
      </c>
      <c r="E130" s="50">
        <f t="shared" ref="E130:F130" si="152">SUM(E131,E136,E140,E141,E144,E151,E159,E160,E163)</f>
        <v>0</v>
      </c>
      <c r="F130" s="285">
        <f t="shared" si="152"/>
        <v>48427</v>
      </c>
      <c r="G130" s="229">
        <f>SUM(G131,G136,G140,G141,G144,G151,G159,G160,G163)</f>
        <v>7500</v>
      </c>
      <c r="H130" s="106">
        <f t="shared" ref="H130:I130" si="153">SUM(H131,H136,H140,H141,H144,H151,H159,H160,H163)</f>
        <v>0</v>
      </c>
      <c r="I130" s="117">
        <f t="shared" si="153"/>
        <v>7500</v>
      </c>
      <c r="J130" s="106">
        <f>SUM(J131,J136,J140,J141,J144,J151,J159,J160,J163)</f>
        <v>4162</v>
      </c>
      <c r="K130" s="50">
        <f t="shared" ref="K130:L130" si="154">SUM(K131,K136,K140,K141,K144,K151,K159,K160,K163)</f>
        <v>0</v>
      </c>
      <c r="L130" s="285">
        <f t="shared" si="154"/>
        <v>4162</v>
      </c>
      <c r="M130" s="46">
        <f>SUM(M131,M136,M140,M141,M144,M151,M159,M160,M163)</f>
        <v>0</v>
      </c>
      <c r="N130" s="50">
        <f t="shared" ref="N130:O130" si="155">SUM(N131,N136,N140,N141,N144,N151,N159,N160,N163)</f>
        <v>0</v>
      </c>
      <c r="O130" s="117">
        <f t="shared" si="155"/>
        <v>0</v>
      </c>
      <c r="P130" s="695"/>
    </row>
    <row r="131" spans="1:16" ht="24" x14ac:dyDescent="0.25">
      <c r="A131" s="565">
        <v>2310</v>
      </c>
      <c r="B131" s="52" t="s">
        <v>114</v>
      </c>
      <c r="C131" s="527">
        <f t="shared" si="98"/>
        <v>18142</v>
      </c>
      <c r="D131" s="234">
        <f t="shared" ref="D131:O131" si="156">SUM(D132:D135)</f>
        <v>18142</v>
      </c>
      <c r="E131" s="119">
        <f t="shared" si="156"/>
        <v>0</v>
      </c>
      <c r="F131" s="287">
        <f t="shared" si="156"/>
        <v>18142</v>
      </c>
      <c r="G131" s="234">
        <f t="shared" si="156"/>
        <v>0</v>
      </c>
      <c r="H131" s="265">
        <f t="shared" si="156"/>
        <v>0</v>
      </c>
      <c r="I131" s="120">
        <f t="shared" si="156"/>
        <v>0</v>
      </c>
      <c r="J131" s="265">
        <f t="shared" si="156"/>
        <v>0</v>
      </c>
      <c r="K131" s="119">
        <f t="shared" si="156"/>
        <v>0</v>
      </c>
      <c r="L131" s="287">
        <f t="shared" si="156"/>
        <v>0</v>
      </c>
      <c r="M131" s="53">
        <f t="shared" si="156"/>
        <v>0</v>
      </c>
      <c r="N131" s="119">
        <f t="shared" si="156"/>
        <v>0</v>
      </c>
      <c r="O131" s="120">
        <f t="shared" si="156"/>
        <v>0</v>
      </c>
      <c r="P131" s="110"/>
    </row>
    <row r="132" spans="1:16" x14ac:dyDescent="0.25">
      <c r="A132" s="38">
        <v>2311</v>
      </c>
      <c r="B132" s="57" t="s">
        <v>115</v>
      </c>
      <c r="C132" s="486">
        <f t="shared" si="98"/>
        <v>8142</v>
      </c>
      <c r="D132" s="231">
        <v>8142</v>
      </c>
      <c r="E132" s="60"/>
      <c r="F132" s="147">
        <f t="shared" ref="F132:F135" si="157">D132+E132</f>
        <v>8142</v>
      </c>
      <c r="G132" s="231"/>
      <c r="H132" s="263"/>
      <c r="I132" s="114">
        <f t="shared" ref="I132:I135" si="158">G132+H132</f>
        <v>0</v>
      </c>
      <c r="J132" s="263"/>
      <c r="K132" s="60"/>
      <c r="L132" s="147">
        <f t="shared" ref="L132:L135" si="159">J132+K132</f>
        <v>0</v>
      </c>
      <c r="M132" s="325"/>
      <c r="N132" s="60"/>
      <c r="O132" s="114">
        <f t="shared" ref="O132:O135" si="160">M132+N132</f>
        <v>0</v>
      </c>
      <c r="P132" s="111"/>
    </row>
    <row r="133" spans="1:16" x14ac:dyDescent="0.25">
      <c r="A133" s="38">
        <v>2312</v>
      </c>
      <c r="B133" s="57" t="s">
        <v>116</v>
      </c>
      <c r="C133" s="486">
        <f t="shared" si="98"/>
        <v>10000</v>
      </c>
      <c r="D133" s="231">
        <v>10000</v>
      </c>
      <c r="E133" s="60"/>
      <c r="F133" s="147">
        <f t="shared" si="157"/>
        <v>10000</v>
      </c>
      <c r="G133" s="231"/>
      <c r="H133" s="263"/>
      <c r="I133" s="114">
        <f t="shared" si="158"/>
        <v>0</v>
      </c>
      <c r="J133" s="263"/>
      <c r="K133" s="60"/>
      <c r="L133" s="147">
        <f t="shared" si="159"/>
        <v>0</v>
      </c>
      <c r="M133" s="325"/>
      <c r="N133" s="60"/>
      <c r="O133" s="114">
        <f t="shared" si="160"/>
        <v>0</v>
      </c>
      <c r="P133" s="111"/>
    </row>
    <row r="134" spans="1:16" hidden="1" x14ac:dyDescent="0.25">
      <c r="A134" s="38">
        <v>2313</v>
      </c>
      <c r="B134" s="57" t="s">
        <v>117</v>
      </c>
      <c r="C134" s="58">
        <f t="shared" si="98"/>
        <v>0</v>
      </c>
      <c r="D134" s="231"/>
      <c r="E134" s="60"/>
      <c r="F134" s="147">
        <f t="shared" si="157"/>
        <v>0</v>
      </c>
      <c r="G134" s="231"/>
      <c r="H134" s="263"/>
      <c r="I134" s="114">
        <f t="shared" si="158"/>
        <v>0</v>
      </c>
      <c r="J134" s="263"/>
      <c r="K134" s="60"/>
      <c r="L134" s="136">
        <f t="shared" si="159"/>
        <v>0</v>
      </c>
      <c r="M134" s="325"/>
      <c r="N134" s="60"/>
      <c r="O134" s="114">
        <f t="shared" si="160"/>
        <v>0</v>
      </c>
      <c r="P134" s="111"/>
    </row>
    <row r="135" spans="1:16" ht="36" hidden="1" customHeight="1" x14ac:dyDescent="0.25">
      <c r="A135" s="38">
        <v>2314</v>
      </c>
      <c r="B135" s="57" t="s">
        <v>291</v>
      </c>
      <c r="C135" s="58">
        <f t="shared" si="98"/>
        <v>0</v>
      </c>
      <c r="D135" s="231"/>
      <c r="E135" s="60"/>
      <c r="F135" s="147">
        <f t="shared" si="157"/>
        <v>0</v>
      </c>
      <c r="G135" s="231"/>
      <c r="H135" s="263"/>
      <c r="I135" s="114">
        <f t="shared" si="158"/>
        <v>0</v>
      </c>
      <c r="J135" s="263"/>
      <c r="K135" s="60"/>
      <c r="L135" s="136">
        <f t="shared" si="159"/>
        <v>0</v>
      </c>
      <c r="M135" s="325"/>
      <c r="N135" s="60"/>
      <c r="O135" s="114">
        <f t="shared" si="160"/>
        <v>0</v>
      </c>
      <c r="P135" s="111"/>
    </row>
    <row r="136" spans="1:16" x14ac:dyDescent="0.25">
      <c r="A136" s="112">
        <v>2320</v>
      </c>
      <c r="B136" s="57" t="s">
        <v>118</v>
      </c>
      <c r="C136" s="486">
        <f t="shared" si="98"/>
        <v>580</v>
      </c>
      <c r="D136" s="232">
        <f>SUM(D137:D139)</f>
        <v>225</v>
      </c>
      <c r="E136" s="113">
        <f t="shared" ref="E136:F136" si="161">SUM(E137:E139)</f>
        <v>0</v>
      </c>
      <c r="F136" s="147">
        <f t="shared" si="161"/>
        <v>225</v>
      </c>
      <c r="G136" s="232">
        <f>SUM(G137:G139)</f>
        <v>0</v>
      </c>
      <c r="H136" s="121">
        <f t="shared" ref="H136:I136" si="162">SUM(H137:H139)</f>
        <v>0</v>
      </c>
      <c r="I136" s="114">
        <f t="shared" si="162"/>
        <v>0</v>
      </c>
      <c r="J136" s="121">
        <f>SUM(J137:J139)</f>
        <v>355</v>
      </c>
      <c r="K136" s="113">
        <f t="shared" ref="K136:L136" si="163">SUM(K137:K139)</f>
        <v>0</v>
      </c>
      <c r="L136" s="147">
        <f t="shared" si="163"/>
        <v>355</v>
      </c>
      <c r="M136" s="58">
        <f>SUM(M137:M139)</f>
        <v>0</v>
      </c>
      <c r="N136" s="113">
        <f t="shared" ref="N136:O136" si="164">SUM(N137:N139)</f>
        <v>0</v>
      </c>
      <c r="O136" s="114">
        <f t="shared" si="164"/>
        <v>0</v>
      </c>
      <c r="P136" s="111"/>
    </row>
    <row r="137" spans="1:16" hidden="1" x14ac:dyDescent="0.25">
      <c r="A137" s="38">
        <v>2321</v>
      </c>
      <c r="B137" s="57" t="s">
        <v>119</v>
      </c>
      <c r="C137" s="58">
        <f t="shared" si="98"/>
        <v>0</v>
      </c>
      <c r="D137" s="231"/>
      <c r="E137" s="60"/>
      <c r="F137" s="147">
        <f t="shared" ref="F137:F140" si="165">D137+E137</f>
        <v>0</v>
      </c>
      <c r="G137" s="231"/>
      <c r="H137" s="263"/>
      <c r="I137" s="114">
        <f t="shared" ref="I137:I140" si="166">G137+H137</f>
        <v>0</v>
      </c>
      <c r="J137" s="263"/>
      <c r="K137" s="60"/>
      <c r="L137" s="136">
        <f t="shared" ref="L137:L140" si="167">J137+K137</f>
        <v>0</v>
      </c>
      <c r="M137" s="325"/>
      <c r="N137" s="60"/>
      <c r="O137" s="114">
        <f t="shared" ref="O137:O140" si="168">M137+N137</f>
        <v>0</v>
      </c>
      <c r="P137" s="111"/>
    </row>
    <row r="138" spans="1:16" ht="35.25" customHeight="1" x14ac:dyDescent="0.25">
      <c r="A138" s="38">
        <v>2322</v>
      </c>
      <c r="B138" s="57" t="s">
        <v>120</v>
      </c>
      <c r="C138" s="486">
        <f t="shared" si="98"/>
        <v>580</v>
      </c>
      <c r="D138" s="231">
        <v>225</v>
      </c>
      <c r="E138" s="60"/>
      <c r="F138" s="147">
        <f t="shared" si="165"/>
        <v>225</v>
      </c>
      <c r="G138" s="231"/>
      <c r="H138" s="263"/>
      <c r="I138" s="114">
        <f t="shared" si="166"/>
        <v>0</v>
      </c>
      <c r="J138" s="263">
        <v>355</v>
      </c>
      <c r="K138" s="60"/>
      <c r="L138" s="147">
        <f t="shared" si="167"/>
        <v>355</v>
      </c>
      <c r="M138" s="325"/>
      <c r="N138" s="60"/>
      <c r="O138" s="114">
        <f t="shared" si="168"/>
        <v>0</v>
      </c>
      <c r="P138" s="372"/>
    </row>
    <row r="139" spans="1:16" ht="10.5" hidden="1" customHeight="1" x14ac:dyDescent="0.25">
      <c r="A139" s="38">
        <v>2329</v>
      </c>
      <c r="B139" s="57" t="s">
        <v>121</v>
      </c>
      <c r="C139" s="58">
        <f t="shared" si="98"/>
        <v>0</v>
      </c>
      <c r="D139" s="231"/>
      <c r="E139" s="60"/>
      <c r="F139" s="147">
        <f t="shared" si="165"/>
        <v>0</v>
      </c>
      <c r="G139" s="231"/>
      <c r="H139" s="263"/>
      <c r="I139" s="114">
        <f t="shared" si="166"/>
        <v>0</v>
      </c>
      <c r="J139" s="263"/>
      <c r="K139" s="60"/>
      <c r="L139" s="136">
        <f t="shared" si="167"/>
        <v>0</v>
      </c>
      <c r="M139" s="325"/>
      <c r="N139" s="60"/>
      <c r="O139" s="114">
        <f t="shared" si="168"/>
        <v>0</v>
      </c>
      <c r="P139" s="111"/>
    </row>
    <row r="140" spans="1:16" hidden="1" x14ac:dyDescent="0.25">
      <c r="A140" s="112">
        <v>2330</v>
      </c>
      <c r="B140" s="57" t="s">
        <v>122</v>
      </c>
      <c r="C140" s="58">
        <f t="shared" si="98"/>
        <v>0</v>
      </c>
      <c r="D140" s="231"/>
      <c r="E140" s="60"/>
      <c r="F140" s="147">
        <f t="shared" si="165"/>
        <v>0</v>
      </c>
      <c r="G140" s="231"/>
      <c r="H140" s="263"/>
      <c r="I140" s="114">
        <f t="shared" si="166"/>
        <v>0</v>
      </c>
      <c r="J140" s="263"/>
      <c r="K140" s="60"/>
      <c r="L140" s="136">
        <f t="shared" si="167"/>
        <v>0</v>
      </c>
      <c r="M140" s="325"/>
      <c r="N140" s="60"/>
      <c r="O140" s="114">
        <f t="shared" si="168"/>
        <v>0</v>
      </c>
      <c r="P140" s="111"/>
    </row>
    <row r="141" spans="1:16" ht="48" x14ac:dyDescent="0.25">
      <c r="A141" s="112">
        <v>2340</v>
      </c>
      <c r="B141" s="57" t="s">
        <v>302</v>
      </c>
      <c r="C141" s="486">
        <f t="shared" si="98"/>
        <v>312</v>
      </c>
      <c r="D141" s="232">
        <f>SUM(D142:D143)</f>
        <v>312</v>
      </c>
      <c r="E141" s="113">
        <f t="shared" ref="E141:F141" si="169">SUM(E142:E143)</f>
        <v>0</v>
      </c>
      <c r="F141" s="147">
        <f t="shared" si="169"/>
        <v>312</v>
      </c>
      <c r="G141" s="232">
        <f>SUM(G142:G143)</f>
        <v>0</v>
      </c>
      <c r="H141" s="121">
        <f t="shared" ref="H141:I141" si="170">SUM(H142:H143)</f>
        <v>0</v>
      </c>
      <c r="I141" s="114">
        <f t="shared" si="170"/>
        <v>0</v>
      </c>
      <c r="J141" s="121">
        <f>SUM(J142:J143)</f>
        <v>0</v>
      </c>
      <c r="K141" s="113">
        <f t="shared" ref="K141:L141" si="171">SUM(K142:K143)</f>
        <v>0</v>
      </c>
      <c r="L141" s="147">
        <f t="shared" si="171"/>
        <v>0</v>
      </c>
      <c r="M141" s="58">
        <f>SUM(M142:M143)</f>
        <v>0</v>
      </c>
      <c r="N141" s="113">
        <f t="shared" ref="N141:O141" si="172">SUM(N142:N143)</f>
        <v>0</v>
      </c>
      <c r="O141" s="114">
        <f t="shared" si="172"/>
        <v>0</v>
      </c>
      <c r="P141" s="111"/>
    </row>
    <row r="142" spans="1:16" x14ac:dyDescent="0.25">
      <c r="A142" s="38">
        <v>2341</v>
      </c>
      <c r="B142" s="57" t="s">
        <v>123</v>
      </c>
      <c r="C142" s="486">
        <f t="shared" si="98"/>
        <v>312</v>
      </c>
      <c r="D142" s="231">
        <v>312</v>
      </c>
      <c r="E142" s="60"/>
      <c r="F142" s="147">
        <f t="shared" ref="F142:F143" si="173">D142+E142</f>
        <v>312</v>
      </c>
      <c r="G142" s="231"/>
      <c r="H142" s="263"/>
      <c r="I142" s="114">
        <f t="shared" ref="I142:I143" si="174">G142+H142</f>
        <v>0</v>
      </c>
      <c r="J142" s="263"/>
      <c r="K142" s="60"/>
      <c r="L142" s="147">
        <f t="shared" ref="L142:L143" si="175">J142+K142</f>
        <v>0</v>
      </c>
      <c r="M142" s="325"/>
      <c r="N142" s="60"/>
      <c r="O142" s="114">
        <f t="shared" ref="O142:O143" si="176">M142+N142</f>
        <v>0</v>
      </c>
      <c r="P142" s="111"/>
    </row>
    <row r="143" spans="1:16" ht="24" hidden="1" x14ac:dyDescent="0.25">
      <c r="A143" s="38">
        <v>2344</v>
      </c>
      <c r="B143" s="57" t="s">
        <v>124</v>
      </c>
      <c r="C143" s="58">
        <f t="shared" si="98"/>
        <v>0</v>
      </c>
      <c r="D143" s="231"/>
      <c r="E143" s="60"/>
      <c r="F143" s="147">
        <f t="shared" si="173"/>
        <v>0</v>
      </c>
      <c r="G143" s="231"/>
      <c r="H143" s="263"/>
      <c r="I143" s="114">
        <f t="shared" si="174"/>
        <v>0</v>
      </c>
      <c r="J143" s="263"/>
      <c r="K143" s="60"/>
      <c r="L143" s="136">
        <f t="shared" si="175"/>
        <v>0</v>
      </c>
      <c r="M143" s="325"/>
      <c r="N143" s="60"/>
      <c r="O143" s="114">
        <f t="shared" si="176"/>
        <v>0</v>
      </c>
      <c r="P143" s="111"/>
    </row>
    <row r="144" spans="1:16" ht="24" x14ac:dyDescent="0.25">
      <c r="A144" s="107">
        <v>2350</v>
      </c>
      <c r="B144" s="78" t="s">
        <v>125</v>
      </c>
      <c r="C144" s="525">
        <f t="shared" si="98"/>
        <v>8929</v>
      </c>
      <c r="D144" s="132">
        <f>SUM(D145:D150)</f>
        <v>5122</v>
      </c>
      <c r="E144" s="108">
        <f t="shared" ref="E144:F144" si="177">SUM(E145:E150)</f>
        <v>0</v>
      </c>
      <c r="F144" s="286">
        <f t="shared" si="177"/>
        <v>5122</v>
      </c>
      <c r="G144" s="132">
        <f>SUM(G145:G150)</f>
        <v>0</v>
      </c>
      <c r="H144" s="207">
        <f t="shared" ref="H144:I144" si="178">SUM(H145:H150)</f>
        <v>0</v>
      </c>
      <c r="I144" s="109">
        <f t="shared" si="178"/>
        <v>0</v>
      </c>
      <c r="J144" s="207">
        <f>SUM(J145:J150)</f>
        <v>3807</v>
      </c>
      <c r="K144" s="108">
        <f t="shared" ref="K144:L144" si="179">SUM(K145:K150)</f>
        <v>0</v>
      </c>
      <c r="L144" s="286">
        <f t="shared" si="179"/>
        <v>3807</v>
      </c>
      <c r="M144" s="84">
        <f>SUM(M145:M150)</f>
        <v>0</v>
      </c>
      <c r="N144" s="108">
        <f t="shared" ref="N144:O144" si="180">SUM(N145:N150)</f>
        <v>0</v>
      </c>
      <c r="O144" s="109">
        <f t="shared" si="180"/>
        <v>0</v>
      </c>
      <c r="P144" s="116"/>
    </row>
    <row r="145" spans="1:16" x14ac:dyDescent="0.25">
      <c r="A145" s="33">
        <v>2351</v>
      </c>
      <c r="B145" s="52" t="s">
        <v>126</v>
      </c>
      <c r="C145" s="527">
        <f t="shared" si="98"/>
        <v>1747</v>
      </c>
      <c r="D145" s="230">
        <v>1747</v>
      </c>
      <c r="E145" s="55"/>
      <c r="F145" s="287">
        <f t="shared" ref="F145:F150" si="181">D145+E145</f>
        <v>1747</v>
      </c>
      <c r="G145" s="230"/>
      <c r="H145" s="262"/>
      <c r="I145" s="120">
        <f t="shared" ref="I145:I150" si="182">G145+H145</f>
        <v>0</v>
      </c>
      <c r="J145" s="262"/>
      <c r="K145" s="55"/>
      <c r="L145" s="287">
        <f t="shared" ref="L145:L150" si="183">J145+K145</f>
        <v>0</v>
      </c>
      <c r="M145" s="324"/>
      <c r="N145" s="55"/>
      <c r="O145" s="120">
        <f t="shared" ref="O145:O150" si="184">M145+N145</f>
        <v>0</v>
      </c>
      <c r="P145" s="110"/>
    </row>
    <row r="146" spans="1:16" x14ac:dyDescent="0.25">
      <c r="A146" s="38">
        <v>2352</v>
      </c>
      <c r="B146" s="57" t="s">
        <v>127</v>
      </c>
      <c r="C146" s="486">
        <f t="shared" si="98"/>
        <v>5321</v>
      </c>
      <c r="D146" s="231">
        <v>2221</v>
      </c>
      <c r="E146" s="60"/>
      <c r="F146" s="147">
        <f t="shared" si="181"/>
        <v>2221</v>
      </c>
      <c r="G146" s="231"/>
      <c r="H146" s="263"/>
      <c r="I146" s="114">
        <f t="shared" si="182"/>
        <v>0</v>
      </c>
      <c r="J146" s="263">
        <v>3100</v>
      </c>
      <c r="K146" s="60"/>
      <c r="L146" s="147">
        <f t="shared" si="183"/>
        <v>3100</v>
      </c>
      <c r="M146" s="325"/>
      <c r="N146" s="60"/>
      <c r="O146" s="114">
        <f t="shared" si="184"/>
        <v>0</v>
      </c>
      <c r="P146" s="372"/>
    </row>
    <row r="147" spans="1:16" ht="24" x14ac:dyDescent="0.25">
      <c r="A147" s="38">
        <v>2353</v>
      </c>
      <c r="B147" s="57" t="s">
        <v>128</v>
      </c>
      <c r="C147" s="486">
        <f t="shared" si="98"/>
        <v>1561</v>
      </c>
      <c r="D147" s="231">
        <v>854</v>
      </c>
      <c r="E147" s="60"/>
      <c r="F147" s="147">
        <f t="shared" si="181"/>
        <v>854</v>
      </c>
      <c r="G147" s="231"/>
      <c r="H147" s="263"/>
      <c r="I147" s="114">
        <f t="shared" si="182"/>
        <v>0</v>
      </c>
      <c r="J147" s="263">
        <v>707</v>
      </c>
      <c r="K147" s="60"/>
      <c r="L147" s="147">
        <f t="shared" si="183"/>
        <v>707</v>
      </c>
      <c r="M147" s="325"/>
      <c r="N147" s="60"/>
      <c r="O147" s="114">
        <f t="shared" si="184"/>
        <v>0</v>
      </c>
      <c r="P147" s="111"/>
    </row>
    <row r="148" spans="1:16" ht="24" hidden="1" x14ac:dyDescent="0.25">
      <c r="A148" s="38">
        <v>2354</v>
      </c>
      <c r="B148" s="57" t="s">
        <v>129</v>
      </c>
      <c r="C148" s="58">
        <f t="shared" si="98"/>
        <v>0</v>
      </c>
      <c r="D148" s="231"/>
      <c r="E148" s="60"/>
      <c r="F148" s="147">
        <f t="shared" si="181"/>
        <v>0</v>
      </c>
      <c r="G148" s="231"/>
      <c r="H148" s="263"/>
      <c r="I148" s="114">
        <f t="shared" si="182"/>
        <v>0</v>
      </c>
      <c r="J148" s="263"/>
      <c r="K148" s="60"/>
      <c r="L148" s="136">
        <f t="shared" si="183"/>
        <v>0</v>
      </c>
      <c r="M148" s="325"/>
      <c r="N148" s="60"/>
      <c r="O148" s="114">
        <f t="shared" si="184"/>
        <v>0</v>
      </c>
      <c r="P148" s="111"/>
    </row>
    <row r="149" spans="1:16" ht="24" x14ac:dyDescent="0.25">
      <c r="A149" s="38">
        <v>2355</v>
      </c>
      <c r="B149" s="57" t="s">
        <v>130</v>
      </c>
      <c r="C149" s="486">
        <f t="shared" ref="C149:C212" si="185">F149+I149+L149+O149</f>
        <v>300</v>
      </c>
      <c r="D149" s="231">
        <v>300</v>
      </c>
      <c r="E149" s="60"/>
      <c r="F149" s="147">
        <f t="shared" si="181"/>
        <v>300</v>
      </c>
      <c r="G149" s="231"/>
      <c r="H149" s="263"/>
      <c r="I149" s="114">
        <f t="shared" si="182"/>
        <v>0</v>
      </c>
      <c r="J149" s="263"/>
      <c r="K149" s="60"/>
      <c r="L149" s="147">
        <f t="shared" si="183"/>
        <v>0</v>
      </c>
      <c r="M149" s="325"/>
      <c r="N149" s="60"/>
      <c r="O149" s="114">
        <f t="shared" si="184"/>
        <v>0</v>
      </c>
      <c r="P149" s="111"/>
    </row>
    <row r="150" spans="1:16" ht="24" hidden="1" x14ac:dyDescent="0.25">
      <c r="A150" s="38">
        <v>2359</v>
      </c>
      <c r="B150" s="57" t="s">
        <v>131</v>
      </c>
      <c r="C150" s="58">
        <f t="shared" si="185"/>
        <v>0</v>
      </c>
      <c r="D150" s="231"/>
      <c r="E150" s="60"/>
      <c r="F150" s="147">
        <f t="shared" si="181"/>
        <v>0</v>
      </c>
      <c r="G150" s="231"/>
      <c r="H150" s="263"/>
      <c r="I150" s="114">
        <f t="shared" si="182"/>
        <v>0</v>
      </c>
      <c r="J150" s="263"/>
      <c r="K150" s="60"/>
      <c r="L150" s="136">
        <f t="shared" si="183"/>
        <v>0</v>
      </c>
      <c r="M150" s="325"/>
      <c r="N150" s="60"/>
      <c r="O150" s="114">
        <f t="shared" si="184"/>
        <v>0</v>
      </c>
      <c r="P150" s="111"/>
    </row>
    <row r="151" spans="1:16" ht="24.75" customHeight="1" x14ac:dyDescent="0.25">
      <c r="A151" s="112">
        <v>2360</v>
      </c>
      <c r="B151" s="57" t="s">
        <v>132</v>
      </c>
      <c r="C151" s="486">
        <f t="shared" si="185"/>
        <v>5250</v>
      </c>
      <c r="D151" s="232">
        <f>SUM(D152:D158)</f>
        <v>5250</v>
      </c>
      <c r="E151" s="113">
        <f t="shared" ref="E151:F151" si="186">SUM(E152:E158)</f>
        <v>0</v>
      </c>
      <c r="F151" s="147">
        <f t="shared" si="186"/>
        <v>5250</v>
      </c>
      <c r="G151" s="232">
        <f>SUM(G152:G158)</f>
        <v>0</v>
      </c>
      <c r="H151" s="121">
        <f t="shared" ref="H151:I151" si="187">SUM(H152:H158)</f>
        <v>0</v>
      </c>
      <c r="I151" s="114">
        <f t="shared" si="187"/>
        <v>0</v>
      </c>
      <c r="J151" s="121">
        <f>SUM(J152:J158)</f>
        <v>0</v>
      </c>
      <c r="K151" s="113">
        <f t="shared" ref="K151:L151" si="188">SUM(K152:K158)</f>
        <v>0</v>
      </c>
      <c r="L151" s="147">
        <f t="shared" si="188"/>
        <v>0</v>
      </c>
      <c r="M151" s="58">
        <f>SUM(M152:M158)</f>
        <v>0</v>
      </c>
      <c r="N151" s="113">
        <f t="shared" ref="N151:O151" si="189">SUM(N152:N158)</f>
        <v>0</v>
      </c>
      <c r="O151" s="114">
        <f t="shared" si="189"/>
        <v>0</v>
      </c>
      <c r="P151" s="111"/>
    </row>
    <row r="152" spans="1:16" hidden="1" x14ac:dyDescent="0.25">
      <c r="A152" s="37">
        <v>2361</v>
      </c>
      <c r="B152" s="57" t="s">
        <v>133</v>
      </c>
      <c r="C152" s="58">
        <f t="shared" si="185"/>
        <v>0</v>
      </c>
      <c r="D152" s="231"/>
      <c r="E152" s="60"/>
      <c r="F152" s="147">
        <f t="shared" ref="F152:F159" si="190">D152+E152</f>
        <v>0</v>
      </c>
      <c r="G152" s="231"/>
      <c r="H152" s="263"/>
      <c r="I152" s="114">
        <f t="shared" ref="I152:I159" si="191">G152+H152</f>
        <v>0</v>
      </c>
      <c r="J152" s="263"/>
      <c r="K152" s="60"/>
      <c r="L152" s="136">
        <f t="shared" ref="L152:L159" si="192">J152+K152</f>
        <v>0</v>
      </c>
      <c r="M152" s="325"/>
      <c r="N152" s="60"/>
      <c r="O152" s="114">
        <f t="shared" ref="O152:O159" si="193">M152+N152</f>
        <v>0</v>
      </c>
      <c r="P152" s="111"/>
    </row>
    <row r="153" spans="1:16" ht="24" hidden="1" x14ac:dyDescent="0.25">
      <c r="A153" s="37">
        <v>2362</v>
      </c>
      <c r="B153" s="57" t="s">
        <v>134</v>
      </c>
      <c r="C153" s="58">
        <f t="shared" si="185"/>
        <v>0</v>
      </c>
      <c r="D153" s="231"/>
      <c r="E153" s="60"/>
      <c r="F153" s="147">
        <f t="shared" si="190"/>
        <v>0</v>
      </c>
      <c r="G153" s="231"/>
      <c r="H153" s="263"/>
      <c r="I153" s="114">
        <f t="shared" si="191"/>
        <v>0</v>
      </c>
      <c r="J153" s="263"/>
      <c r="K153" s="60"/>
      <c r="L153" s="136">
        <f t="shared" si="192"/>
        <v>0</v>
      </c>
      <c r="M153" s="325"/>
      <c r="N153" s="60"/>
      <c r="O153" s="114">
        <f t="shared" si="193"/>
        <v>0</v>
      </c>
      <c r="P153" s="111"/>
    </row>
    <row r="154" spans="1:16" x14ac:dyDescent="0.25">
      <c r="A154" s="37">
        <v>2363</v>
      </c>
      <c r="B154" s="57" t="s">
        <v>135</v>
      </c>
      <c r="C154" s="486">
        <f t="shared" si="185"/>
        <v>5250</v>
      </c>
      <c r="D154" s="231">
        <v>5250</v>
      </c>
      <c r="E154" s="60"/>
      <c r="F154" s="147">
        <f t="shared" si="190"/>
        <v>5250</v>
      </c>
      <c r="G154" s="231"/>
      <c r="H154" s="263"/>
      <c r="I154" s="114">
        <f t="shared" si="191"/>
        <v>0</v>
      </c>
      <c r="J154" s="263"/>
      <c r="K154" s="60"/>
      <c r="L154" s="147">
        <f t="shared" si="192"/>
        <v>0</v>
      </c>
      <c r="M154" s="325"/>
      <c r="N154" s="60"/>
      <c r="O154" s="114">
        <f t="shared" si="193"/>
        <v>0</v>
      </c>
      <c r="P154" s="372"/>
    </row>
    <row r="155" spans="1:16" hidden="1" x14ac:dyDescent="0.25">
      <c r="A155" s="37">
        <v>2364</v>
      </c>
      <c r="B155" s="57" t="s">
        <v>136</v>
      </c>
      <c r="C155" s="58">
        <f t="shared" si="185"/>
        <v>0</v>
      </c>
      <c r="D155" s="231"/>
      <c r="E155" s="60"/>
      <c r="F155" s="147">
        <f t="shared" si="190"/>
        <v>0</v>
      </c>
      <c r="G155" s="231"/>
      <c r="H155" s="263"/>
      <c r="I155" s="114">
        <f t="shared" si="191"/>
        <v>0</v>
      </c>
      <c r="J155" s="263"/>
      <c r="K155" s="60"/>
      <c r="L155" s="136">
        <f t="shared" si="192"/>
        <v>0</v>
      </c>
      <c r="M155" s="325"/>
      <c r="N155" s="60"/>
      <c r="O155" s="114">
        <f t="shared" si="193"/>
        <v>0</v>
      </c>
      <c r="P155" s="111"/>
    </row>
    <row r="156" spans="1:16" ht="12.75" hidden="1" customHeight="1" x14ac:dyDescent="0.25">
      <c r="A156" s="37">
        <v>2365</v>
      </c>
      <c r="B156" s="57" t="s">
        <v>137</v>
      </c>
      <c r="C156" s="58">
        <f t="shared" si="185"/>
        <v>0</v>
      </c>
      <c r="D156" s="231"/>
      <c r="E156" s="60"/>
      <c r="F156" s="147">
        <f t="shared" si="190"/>
        <v>0</v>
      </c>
      <c r="G156" s="231"/>
      <c r="H156" s="263"/>
      <c r="I156" s="114">
        <f t="shared" si="191"/>
        <v>0</v>
      </c>
      <c r="J156" s="263"/>
      <c r="K156" s="60"/>
      <c r="L156" s="136">
        <f t="shared" si="192"/>
        <v>0</v>
      </c>
      <c r="M156" s="325"/>
      <c r="N156" s="60"/>
      <c r="O156" s="114">
        <f t="shared" si="193"/>
        <v>0</v>
      </c>
      <c r="P156" s="111"/>
    </row>
    <row r="157" spans="1:16" ht="36" hidden="1" x14ac:dyDescent="0.25">
      <c r="A157" s="37">
        <v>2366</v>
      </c>
      <c r="B157" s="57" t="s">
        <v>138</v>
      </c>
      <c r="C157" s="58">
        <f t="shared" si="185"/>
        <v>0</v>
      </c>
      <c r="D157" s="231"/>
      <c r="E157" s="60"/>
      <c r="F157" s="147">
        <f t="shared" si="190"/>
        <v>0</v>
      </c>
      <c r="G157" s="231"/>
      <c r="H157" s="263"/>
      <c r="I157" s="114">
        <f t="shared" si="191"/>
        <v>0</v>
      </c>
      <c r="J157" s="263"/>
      <c r="K157" s="60"/>
      <c r="L157" s="136">
        <f t="shared" si="192"/>
        <v>0</v>
      </c>
      <c r="M157" s="325"/>
      <c r="N157" s="60"/>
      <c r="O157" s="114">
        <f t="shared" si="193"/>
        <v>0</v>
      </c>
      <c r="P157" s="111"/>
    </row>
    <row r="158" spans="1:16" ht="48" hidden="1" x14ac:dyDescent="0.25">
      <c r="A158" s="37">
        <v>2369</v>
      </c>
      <c r="B158" s="57" t="s">
        <v>139</v>
      </c>
      <c r="C158" s="58">
        <f t="shared" si="185"/>
        <v>0</v>
      </c>
      <c r="D158" s="231"/>
      <c r="E158" s="60"/>
      <c r="F158" s="147">
        <f t="shared" si="190"/>
        <v>0</v>
      </c>
      <c r="G158" s="231"/>
      <c r="H158" s="263"/>
      <c r="I158" s="114">
        <f t="shared" si="191"/>
        <v>0</v>
      </c>
      <c r="J158" s="263"/>
      <c r="K158" s="60"/>
      <c r="L158" s="136">
        <f t="shared" si="192"/>
        <v>0</v>
      </c>
      <c r="M158" s="325"/>
      <c r="N158" s="60"/>
      <c r="O158" s="114">
        <f t="shared" si="193"/>
        <v>0</v>
      </c>
      <c r="P158" s="111"/>
    </row>
    <row r="159" spans="1:16" ht="41.25" customHeight="1" x14ac:dyDescent="0.25">
      <c r="A159" s="107">
        <v>2370</v>
      </c>
      <c r="B159" s="78" t="s">
        <v>140</v>
      </c>
      <c r="C159" s="525">
        <f t="shared" si="185"/>
        <v>26876</v>
      </c>
      <c r="D159" s="233">
        <v>19376</v>
      </c>
      <c r="E159" s="115"/>
      <c r="F159" s="286">
        <f t="shared" si="190"/>
        <v>19376</v>
      </c>
      <c r="G159" s="233">
        <v>7500</v>
      </c>
      <c r="H159" s="264"/>
      <c r="I159" s="109">
        <f t="shared" si="191"/>
        <v>7500</v>
      </c>
      <c r="J159" s="264"/>
      <c r="K159" s="115"/>
      <c r="L159" s="286">
        <f t="shared" si="192"/>
        <v>0</v>
      </c>
      <c r="M159" s="326"/>
      <c r="N159" s="115"/>
      <c r="O159" s="109">
        <f t="shared" si="193"/>
        <v>0</v>
      </c>
      <c r="P159" s="370"/>
    </row>
    <row r="160" spans="1:16" hidden="1" x14ac:dyDescent="0.25">
      <c r="A160" s="107">
        <v>2380</v>
      </c>
      <c r="B160" s="78" t="s">
        <v>141</v>
      </c>
      <c r="C160" s="84">
        <f t="shared" si="185"/>
        <v>0</v>
      </c>
      <c r="D160" s="132">
        <f>SUM(D161:D162)</f>
        <v>0</v>
      </c>
      <c r="E160" s="108">
        <f t="shared" ref="E160:F160" si="194">SUM(E161:E162)</f>
        <v>0</v>
      </c>
      <c r="F160" s="286">
        <f t="shared" si="194"/>
        <v>0</v>
      </c>
      <c r="G160" s="132">
        <f>SUM(G161:G162)</f>
        <v>0</v>
      </c>
      <c r="H160" s="207">
        <f t="shared" ref="H160:I160" si="195">SUM(H161:H162)</f>
        <v>0</v>
      </c>
      <c r="I160" s="109">
        <f t="shared" si="195"/>
        <v>0</v>
      </c>
      <c r="J160" s="207">
        <f>SUM(J161:J162)</f>
        <v>0</v>
      </c>
      <c r="K160" s="108">
        <f t="shared" ref="K160:L160" si="196">SUM(K161:K162)</f>
        <v>0</v>
      </c>
      <c r="L160" s="137">
        <f t="shared" si="196"/>
        <v>0</v>
      </c>
      <c r="M160" s="84">
        <f>SUM(M161:M162)</f>
        <v>0</v>
      </c>
      <c r="N160" s="108">
        <f t="shared" ref="N160:O160" si="197">SUM(N161:N162)</f>
        <v>0</v>
      </c>
      <c r="O160" s="109">
        <f t="shared" si="197"/>
        <v>0</v>
      </c>
      <c r="P160" s="116"/>
    </row>
    <row r="161" spans="1:16" hidden="1" x14ac:dyDescent="0.25">
      <c r="A161" s="32">
        <v>2381</v>
      </c>
      <c r="B161" s="52" t="s">
        <v>142</v>
      </c>
      <c r="C161" s="53">
        <f t="shared" si="185"/>
        <v>0</v>
      </c>
      <c r="D161" s="230"/>
      <c r="E161" s="55"/>
      <c r="F161" s="287">
        <f t="shared" ref="F161:F164" si="198">D161+E161</f>
        <v>0</v>
      </c>
      <c r="G161" s="230"/>
      <c r="H161" s="262"/>
      <c r="I161" s="120">
        <f t="shared" ref="I161:I164" si="199">G161+H161</f>
        <v>0</v>
      </c>
      <c r="J161" s="262"/>
      <c r="K161" s="55"/>
      <c r="L161" s="140">
        <f t="shared" ref="L161:L164" si="200">J161+K161</f>
        <v>0</v>
      </c>
      <c r="M161" s="324"/>
      <c r="N161" s="55"/>
      <c r="O161" s="120">
        <f t="shared" ref="O161:O164" si="201">M161+N161</f>
        <v>0</v>
      </c>
      <c r="P161" s="110"/>
    </row>
    <row r="162" spans="1:16" ht="24" hidden="1" x14ac:dyDescent="0.25">
      <c r="A162" s="37">
        <v>2389</v>
      </c>
      <c r="B162" s="57" t="s">
        <v>143</v>
      </c>
      <c r="C162" s="58">
        <f t="shared" si="185"/>
        <v>0</v>
      </c>
      <c r="D162" s="231"/>
      <c r="E162" s="60"/>
      <c r="F162" s="147">
        <f t="shared" si="198"/>
        <v>0</v>
      </c>
      <c r="G162" s="231"/>
      <c r="H162" s="263"/>
      <c r="I162" s="114">
        <f t="shared" si="199"/>
        <v>0</v>
      </c>
      <c r="J162" s="263"/>
      <c r="K162" s="60"/>
      <c r="L162" s="136">
        <f t="shared" si="200"/>
        <v>0</v>
      </c>
      <c r="M162" s="325"/>
      <c r="N162" s="60"/>
      <c r="O162" s="114">
        <f t="shared" si="201"/>
        <v>0</v>
      </c>
      <c r="P162" s="111"/>
    </row>
    <row r="163" spans="1:16" hidden="1" x14ac:dyDescent="0.25">
      <c r="A163" s="107">
        <v>2390</v>
      </c>
      <c r="B163" s="78" t="s">
        <v>144</v>
      </c>
      <c r="C163" s="84">
        <f t="shared" si="185"/>
        <v>0</v>
      </c>
      <c r="D163" s="233"/>
      <c r="E163" s="115"/>
      <c r="F163" s="286">
        <f t="shared" si="198"/>
        <v>0</v>
      </c>
      <c r="G163" s="233"/>
      <c r="H163" s="264"/>
      <c r="I163" s="109">
        <f t="shared" si="199"/>
        <v>0</v>
      </c>
      <c r="J163" s="264"/>
      <c r="K163" s="115"/>
      <c r="L163" s="137">
        <f t="shared" si="200"/>
        <v>0</v>
      </c>
      <c r="M163" s="326"/>
      <c r="N163" s="115"/>
      <c r="O163" s="109">
        <f t="shared" si="201"/>
        <v>0</v>
      </c>
      <c r="P163" s="116"/>
    </row>
    <row r="164" spans="1:16" hidden="1" x14ac:dyDescent="0.25">
      <c r="A164" s="45">
        <v>2400</v>
      </c>
      <c r="B164" s="105" t="s">
        <v>145</v>
      </c>
      <c r="C164" s="46">
        <f t="shared" si="185"/>
        <v>0</v>
      </c>
      <c r="D164" s="235"/>
      <c r="E164" s="122"/>
      <c r="F164" s="285">
        <f t="shared" si="198"/>
        <v>0</v>
      </c>
      <c r="G164" s="235"/>
      <c r="H164" s="266"/>
      <c r="I164" s="117">
        <f t="shared" si="199"/>
        <v>0</v>
      </c>
      <c r="J164" s="266"/>
      <c r="K164" s="122"/>
      <c r="L164" s="126">
        <f t="shared" si="200"/>
        <v>0</v>
      </c>
      <c r="M164" s="327"/>
      <c r="N164" s="122"/>
      <c r="O164" s="117">
        <f t="shared" si="201"/>
        <v>0</v>
      </c>
      <c r="P164" s="123"/>
    </row>
    <row r="165" spans="1:16" ht="24" x14ac:dyDescent="0.25">
      <c r="A165" s="45">
        <v>2500</v>
      </c>
      <c r="B165" s="105" t="s">
        <v>146</v>
      </c>
      <c r="C165" s="490">
        <f t="shared" si="185"/>
        <v>237</v>
      </c>
      <c r="D165" s="229">
        <f>SUM(D166,D171)</f>
        <v>237</v>
      </c>
      <c r="E165" s="50">
        <f t="shared" ref="E165:O165" si="202">SUM(E166,E171)</f>
        <v>0</v>
      </c>
      <c r="F165" s="285">
        <f t="shared" si="202"/>
        <v>237</v>
      </c>
      <c r="G165" s="229">
        <f t="shared" si="202"/>
        <v>0</v>
      </c>
      <c r="H165" s="106">
        <f t="shared" si="202"/>
        <v>0</v>
      </c>
      <c r="I165" s="117">
        <f t="shared" si="202"/>
        <v>0</v>
      </c>
      <c r="J165" s="106">
        <f t="shared" si="202"/>
        <v>0</v>
      </c>
      <c r="K165" s="50">
        <f t="shared" si="202"/>
        <v>0</v>
      </c>
      <c r="L165" s="285">
        <f t="shared" si="202"/>
        <v>0</v>
      </c>
      <c r="M165" s="130">
        <f t="shared" si="202"/>
        <v>0</v>
      </c>
      <c r="N165" s="131">
        <f t="shared" si="202"/>
        <v>0</v>
      </c>
      <c r="O165" s="294">
        <f t="shared" si="202"/>
        <v>0</v>
      </c>
      <c r="P165" s="348"/>
    </row>
    <row r="166" spans="1:16" ht="16.5" customHeight="1" x14ac:dyDescent="0.25">
      <c r="A166" s="565">
        <v>2510</v>
      </c>
      <c r="B166" s="52" t="s">
        <v>147</v>
      </c>
      <c r="C166" s="527">
        <f t="shared" si="185"/>
        <v>237</v>
      </c>
      <c r="D166" s="234">
        <f>SUM(D167:D170)</f>
        <v>237</v>
      </c>
      <c r="E166" s="119">
        <f t="shared" ref="E166:O166" si="203">SUM(E167:E170)</f>
        <v>0</v>
      </c>
      <c r="F166" s="287">
        <f t="shared" si="203"/>
        <v>237</v>
      </c>
      <c r="G166" s="234">
        <f t="shared" si="203"/>
        <v>0</v>
      </c>
      <c r="H166" s="265">
        <f t="shared" si="203"/>
        <v>0</v>
      </c>
      <c r="I166" s="120">
        <f t="shared" si="203"/>
        <v>0</v>
      </c>
      <c r="J166" s="265">
        <f t="shared" si="203"/>
        <v>0</v>
      </c>
      <c r="K166" s="119">
        <f t="shared" si="203"/>
        <v>0</v>
      </c>
      <c r="L166" s="287">
        <f t="shared" si="203"/>
        <v>0</v>
      </c>
      <c r="M166" s="64">
        <f t="shared" si="203"/>
        <v>0</v>
      </c>
      <c r="N166" s="304">
        <f t="shared" si="203"/>
        <v>0</v>
      </c>
      <c r="O166" s="309">
        <f t="shared" si="203"/>
        <v>0</v>
      </c>
      <c r="P166" s="155"/>
    </row>
    <row r="167" spans="1:16" ht="24" hidden="1" x14ac:dyDescent="0.25">
      <c r="A167" s="38">
        <v>2512</v>
      </c>
      <c r="B167" s="57" t="s">
        <v>148</v>
      </c>
      <c r="C167" s="58">
        <f t="shared" si="185"/>
        <v>0</v>
      </c>
      <c r="D167" s="231"/>
      <c r="E167" s="60"/>
      <c r="F167" s="147">
        <f t="shared" ref="F167:F172" si="204">D167+E167</f>
        <v>0</v>
      </c>
      <c r="G167" s="231"/>
      <c r="H167" s="263"/>
      <c r="I167" s="114">
        <f t="shared" ref="I167:I172" si="205">G167+H167</f>
        <v>0</v>
      </c>
      <c r="J167" s="263"/>
      <c r="K167" s="60"/>
      <c r="L167" s="136">
        <f t="shared" ref="L167:L172" si="206">J167+K167</f>
        <v>0</v>
      </c>
      <c r="M167" s="325"/>
      <c r="N167" s="60"/>
      <c r="O167" s="114">
        <f t="shared" ref="O167:O172" si="207">M167+N167</f>
        <v>0</v>
      </c>
      <c r="P167" s="111"/>
    </row>
    <row r="168" spans="1:16" ht="36" x14ac:dyDescent="0.25">
      <c r="A168" s="38">
        <v>2513</v>
      </c>
      <c r="B168" s="57" t="s">
        <v>149</v>
      </c>
      <c r="C168" s="486">
        <f t="shared" si="185"/>
        <v>237</v>
      </c>
      <c r="D168" s="231">
        <v>237</v>
      </c>
      <c r="E168" s="60"/>
      <c r="F168" s="147">
        <f t="shared" si="204"/>
        <v>237</v>
      </c>
      <c r="G168" s="231"/>
      <c r="H168" s="263"/>
      <c r="I168" s="114">
        <f t="shared" si="205"/>
        <v>0</v>
      </c>
      <c r="J168" s="263"/>
      <c r="K168" s="60"/>
      <c r="L168" s="147">
        <f t="shared" si="206"/>
        <v>0</v>
      </c>
      <c r="M168" s="325"/>
      <c r="N168" s="60"/>
      <c r="O168" s="114">
        <f t="shared" si="207"/>
        <v>0</v>
      </c>
      <c r="P168" s="111"/>
    </row>
    <row r="169" spans="1:16" ht="24" hidden="1" x14ac:dyDescent="0.25">
      <c r="A169" s="38">
        <v>2515</v>
      </c>
      <c r="B169" s="57" t="s">
        <v>150</v>
      </c>
      <c r="C169" s="58">
        <f t="shared" si="185"/>
        <v>0</v>
      </c>
      <c r="D169" s="231"/>
      <c r="E169" s="60"/>
      <c r="F169" s="147">
        <f t="shared" si="204"/>
        <v>0</v>
      </c>
      <c r="G169" s="231"/>
      <c r="H169" s="263"/>
      <c r="I169" s="114">
        <f t="shared" si="205"/>
        <v>0</v>
      </c>
      <c r="J169" s="263"/>
      <c r="K169" s="60"/>
      <c r="L169" s="136">
        <f t="shared" si="206"/>
        <v>0</v>
      </c>
      <c r="M169" s="325"/>
      <c r="N169" s="60"/>
      <c r="O169" s="114">
        <f t="shared" si="207"/>
        <v>0</v>
      </c>
      <c r="P169" s="111"/>
    </row>
    <row r="170" spans="1:16" ht="24" hidden="1" x14ac:dyDescent="0.25">
      <c r="A170" s="38">
        <v>2519</v>
      </c>
      <c r="B170" s="57" t="s">
        <v>151</v>
      </c>
      <c r="C170" s="58">
        <f t="shared" si="185"/>
        <v>0</v>
      </c>
      <c r="D170" s="231"/>
      <c r="E170" s="60"/>
      <c r="F170" s="147">
        <f t="shared" si="204"/>
        <v>0</v>
      </c>
      <c r="G170" s="231"/>
      <c r="H170" s="263"/>
      <c r="I170" s="114">
        <f t="shared" si="205"/>
        <v>0</v>
      </c>
      <c r="J170" s="263"/>
      <c r="K170" s="60"/>
      <c r="L170" s="136">
        <f t="shared" si="206"/>
        <v>0</v>
      </c>
      <c r="M170" s="325"/>
      <c r="N170" s="60"/>
      <c r="O170" s="114">
        <f t="shared" si="207"/>
        <v>0</v>
      </c>
      <c r="P170" s="111"/>
    </row>
    <row r="171" spans="1:16" ht="24" hidden="1" x14ac:dyDescent="0.25">
      <c r="A171" s="112">
        <v>2520</v>
      </c>
      <c r="B171" s="57" t="s">
        <v>152</v>
      </c>
      <c r="C171" s="58">
        <f t="shared" si="185"/>
        <v>0</v>
      </c>
      <c r="D171" s="231"/>
      <c r="E171" s="60"/>
      <c r="F171" s="147">
        <f t="shared" si="204"/>
        <v>0</v>
      </c>
      <c r="G171" s="231"/>
      <c r="H171" s="263"/>
      <c r="I171" s="114">
        <f t="shared" si="205"/>
        <v>0</v>
      </c>
      <c r="J171" s="263"/>
      <c r="K171" s="60"/>
      <c r="L171" s="136">
        <f t="shared" si="206"/>
        <v>0</v>
      </c>
      <c r="M171" s="325"/>
      <c r="N171" s="60"/>
      <c r="O171" s="114">
        <f t="shared" si="207"/>
        <v>0</v>
      </c>
      <c r="P171" s="111"/>
    </row>
    <row r="172" spans="1:16" s="124" customFormat="1" ht="36" hidden="1" customHeight="1" x14ac:dyDescent="0.25">
      <c r="A172" s="17">
        <v>2800</v>
      </c>
      <c r="B172" s="52" t="s">
        <v>153</v>
      </c>
      <c r="C172" s="53">
        <f t="shared" si="185"/>
        <v>0</v>
      </c>
      <c r="D172" s="214"/>
      <c r="E172" s="35"/>
      <c r="F172" s="354">
        <f t="shared" si="204"/>
        <v>0</v>
      </c>
      <c r="G172" s="214"/>
      <c r="H172" s="249"/>
      <c r="I172" s="356">
        <f t="shared" si="205"/>
        <v>0</v>
      </c>
      <c r="J172" s="249"/>
      <c r="K172" s="35"/>
      <c r="L172" s="199">
        <f t="shared" si="206"/>
        <v>0</v>
      </c>
      <c r="M172" s="315"/>
      <c r="N172" s="35"/>
      <c r="O172" s="356">
        <f t="shared" si="207"/>
        <v>0</v>
      </c>
      <c r="P172" s="36"/>
    </row>
    <row r="173" spans="1:16" hidden="1" x14ac:dyDescent="0.25">
      <c r="A173" s="101">
        <v>3000</v>
      </c>
      <c r="B173" s="101" t="s">
        <v>154</v>
      </c>
      <c r="C173" s="102">
        <f t="shared" si="185"/>
        <v>0</v>
      </c>
      <c r="D173" s="228">
        <f>SUM(D174,D184)</f>
        <v>0</v>
      </c>
      <c r="E173" s="103">
        <f t="shared" ref="E173:F173" si="208">SUM(E174,E184)</f>
        <v>0</v>
      </c>
      <c r="F173" s="284">
        <f t="shared" si="208"/>
        <v>0</v>
      </c>
      <c r="G173" s="228">
        <f>SUM(G174,G184)</f>
        <v>0</v>
      </c>
      <c r="H173" s="261">
        <f t="shared" ref="H173:I173" si="209">SUM(H174,H184)</f>
        <v>0</v>
      </c>
      <c r="I173" s="104">
        <f t="shared" si="209"/>
        <v>0</v>
      </c>
      <c r="J173" s="261">
        <f>SUM(J174,J184)</f>
        <v>0</v>
      </c>
      <c r="K173" s="103">
        <f t="shared" ref="K173:L173" si="210">SUM(K174,K184)</f>
        <v>0</v>
      </c>
      <c r="L173" s="138">
        <f t="shared" si="210"/>
        <v>0</v>
      </c>
      <c r="M173" s="102">
        <f>SUM(M174,M184)</f>
        <v>0</v>
      </c>
      <c r="N173" s="103">
        <f t="shared" ref="N173:O173" si="211">SUM(N174,N184)</f>
        <v>0</v>
      </c>
      <c r="O173" s="104">
        <f t="shared" si="211"/>
        <v>0</v>
      </c>
      <c r="P173" s="347"/>
    </row>
    <row r="174" spans="1:16" ht="24" hidden="1" x14ac:dyDescent="0.25">
      <c r="A174" s="45">
        <v>3200</v>
      </c>
      <c r="B174" s="125" t="s">
        <v>155</v>
      </c>
      <c r="C174" s="46">
        <f t="shared" si="185"/>
        <v>0</v>
      </c>
      <c r="D174" s="229">
        <f>SUM(D175,D179)</f>
        <v>0</v>
      </c>
      <c r="E174" s="50">
        <f t="shared" ref="E174:O174" si="212">SUM(E175,E179)</f>
        <v>0</v>
      </c>
      <c r="F174" s="285">
        <f t="shared" si="212"/>
        <v>0</v>
      </c>
      <c r="G174" s="229">
        <f t="shared" si="212"/>
        <v>0</v>
      </c>
      <c r="H174" s="106">
        <f t="shared" si="212"/>
        <v>0</v>
      </c>
      <c r="I174" s="117">
        <f t="shared" si="212"/>
        <v>0</v>
      </c>
      <c r="J174" s="106">
        <f t="shared" si="212"/>
        <v>0</v>
      </c>
      <c r="K174" s="50">
        <f t="shared" si="212"/>
        <v>0</v>
      </c>
      <c r="L174" s="126">
        <f t="shared" si="212"/>
        <v>0</v>
      </c>
      <c r="M174" s="130">
        <f t="shared" si="212"/>
        <v>0</v>
      </c>
      <c r="N174" s="131">
        <f t="shared" si="212"/>
        <v>0</v>
      </c>
      <c r="O174" s="294">
        <f t="shared" si="212"/>
        <v>0</v>
      </c>
      <c r="P174" s="348"/>
    </row>
    <row r="175" spans="1:16" ht="36" hidden="1" x14ac:dyDescent="0.25">
      <c r="A175" s="565">
        <v>3260</v>
      </c>
      <c r="B175" s="52" t="s">
        <v>156</v>
      </c>
      <c r="C175" s="53">
        <f t="shared" si="185"/>
        <v>0</v>
      </c>
      <c r="D175" s="234">
        <f>SUM(D176:D178)</f>
        <v>0</v>
      </c>
      <c r="E175" s="119">
        <f t="shared" ref="E175:F175" si="213">SUM(E176:E178)</f>
        <v>0</v>
      </c>
      <c r="F175" s="287">
        <f t="shared" si="213"/>
        <v>0</v>
      </c>
      <c r="G175" s="234">
        <f>SUM(G176:G178)</f>
        <v>0</v>
      </c>
      <c r="H175" s="265">
        <f t="shared" ref="H175:I175" si="214">SUM(H176:H178)</f>
        <v>0</v>
      </c>
      <c r="I175" s="120">
        <f t="shared" si="214"/>
        <v>0</v>
      </c>
      <c r="J175" s="265">
        <f>SUM(J176:J178)</f>
        <v>0</v>
      </c>
      <c r="K175" s="119">
        <f t="shared" ref="K175:L175" si="215">SUM(K176:K178)</f>
        <v>0</v>
      </c>
      <c r="L175" s="140">
        <f t="shared" si="215"/>
        <v>0</v>
      </c>
      <c r="M175" s="53">
        <f>SUM(M176:M178)</f>
        <v>0</v>
      </c>
      <c r="N175" s="119">
        <f t="shared" ref="N175:O175" si="216">SUM(N176:N178)</f>
        <v>0</v>
      </c>
      <c r="O175" s="120">
        <f t="shared" si="216"/>
        <v>0</v>
      </c>
      <c r="P175" s="110"/>
    </row>
    <row r="176" spans="1:16" ht="24" hidden="1" x14ac:dyDescent="0.25">
      <c r="A176" s="38">
        <v>3261</v>
      </c>
      <c r="B176" s="57" t="s">
        <v>157</v>
      </c>
      <c r="C176" s="58">
        <f t="shared" si="185"/>
        <v>0</v>
      </c>
      <c r="D176" s="231"/>
      <c r="E176" s="60"/>
      <c r="F176" s="147">
        <f t="shared" ref="F176:F178" si="217">D176+E176</f>
        <v>0</v>
      </c>
      <c r="G176" s="231"/>
      <c r="H176" s="263"/>
      <c r="I176" s="114">
        <f t="shared" ref="I176:I178" si="218">G176+H176</f>
        <v>0</v>
      </c>
      <c r="J176" s="263"/>
      <c r="K176" s="60"/>
      <c r="L176" s="136">
        <f t="shared" ref="L176:L178" si="219">J176+K176</f>
        <v>0</v>
      </c>
      <c r="M176" s="325"/>
      <c r="N176" s="60"/>
      <c r="O176" s="114">
        <f t="shared" ref="O176:O178" si="220">M176+N176</f>
        <v>0</v>
      </c>
      <c r="P176" s="111"/>
    </row>
    <row r="177" spans="1:16" ht="36" hidden="1" x14ac:dyDescent="0.25">
      <c r="A177" s="38">
        <v>3262</v>
      </c>
      <c r="B177" s="57" t="s">
        <v>158</v>
      </c>
      <c r="C177" s="58">
        <f t="shared" si="185"/>
        <v>0</v>
      </c>
      <c r="D177" s="231"/>
      <c r="E177" s="60"/>
      <c r="F177" s="147">
        <f t="shared" si="217"/>
        <v>0</v>
      </c>
      <c r="G177" s="231"/>
      <c r="H177" s="263"/>
      <c r="I177" s="114">
        <f t="shared" si="218"/>
        <v>0</v>
      </c>
      <c r="J177" s="263"/>
      <c r="K177" s="60"/>
      <c r="L177" s="136">
        <f t="shared" si="219"/>
        <v>0</v>
      </c>
      <c r="M177" s="325"/>
      <c r="N177" s="60"/>
      <c r="O177" s="114">
        <f t="shared" si="220"/>
        <v>0</v>
      </c>
      <c r="P177" s="111"/>
    </row>
    <row r="178" spans="1:16" ht="24" hidden="1" x14ac:dyDescent="0.25">
      <c r="A178" s="38">
        <v>3263</v>
      </c>
      <c r="B178" s="57" t="s">
        <v>159</v>
      </c>
      <c r="C178" s="58">
        <f t="shared" si="185"/>
        <v>0</v>
      </c>
      <c r="D178" s="231"/>
      <c r="E178" s="60"/>
      <c r="F178" s="147">
        <f t="shared" si="217"/>
        <v>0</v>
      </c>
      <c r="G178" s="231"/>
      <c r="H178" s="263"/>
      <c r="I178" s="114">
        <f t="shared" si="218"/>
        <v>0</v>
      </c>
      <c r="J178" s="263"/>
      <c r="K178" s="60"/>
      <c r="L178" s="136">
        <f t="shared" si="219"/>
        <v>0</v>
      </c>
      <c r="M178" s="325"/>
      <c r="N178" s="60"/>
      <c r="O178" s="114">
        <f t="shared" si="220"/>
        <v>0</v>
      </c>
      <c r="P178" s="111"/>
    </row>
    <row r="179" spans="1:16" ht="84" hidden="1" x14ac:dyDescent="0.25">
      <c r="A179" s="565">
        <v>3290</v>
      </c>
      <c r="B179" s="52" t="s">
        <v>286</v>
      </c>
      <c r="C179" s="127">
        <f t="shared" si="185"/>
        <v>0</v>
      </c>
      <c r="D179" s="234">
        <f>SUM(D180:D183)</f>
        <v>0</v>
      </c>
      <c r="E179" s="119">
        <f t="shared" ref="E179:O179" si="221">SUM(E180:E183)</f>
        <v>0</v>
      </c>
      <c r="F179" s="287">
        <f t="shared" si="221"/>
        <v>0</v>
      </c>
      <c r="G179" s="234">
        <f t="shared" si="221"/>
        <v>0</v>
      </c>
      <c r="H179" s="265">
        <f t="shared" si="221"/>
        <v>0</v>
      </c>
      <c r="I179" s="120">
        <f t="shared" si="221"/>
        <v>0</v>
      </c>
      <c r="J179" s="265">
        <f t="shared" si="221"/>
        <v>0</v>
      </c>
      <c r="K179" s="119">
        <f t="shared" si="221"/>
        <v>0</v>
      </c>
      <c r="L179" s="140">
        <f t="shared" si="221"/>
        <v>0</v>
      </c>
      <c r="M179" s="127">
        <f t="shared" si="221"/>
        <v>0</v>
      </c>
      <c r="N179" s="305">
        <f t="shared" si="221"/>
        <v>0</v>
      </c>
      <c r="O179" s="310">
        <f t="shared" si="221"/>
        <v>0</v>
      </c>
      <c r="P179" s="158"/>
    </row>
    <row r="180" spans="1:16" ht="72" hidden="1" x14ac:dyDescent="0.25">
      <c r="A180" s="38">
        <v>3291</v>
      </c>
      <c r="B180" s="57" t="s">
        <v>160</v>
      </c>
      <c r="C180" s="58">
        <f t="shared" si="185"/>
        <v>0</v>
      </c>
      <c r="D180" s="231"/>
      <c r="E180" s="60"/>
      <c r="F180" s="147">
        <f t="shared" ref="F180:F183" si="222">D180+E180</f>
        <v>0</v>
      </c>
      <c r="G180" s="231"/>
      <c r="H180" s="263"/>
      <c r="I180" s="114">
        <f t="shared" ref="I180:I183" si="223">G180+H180</f>
        <v>0</v>
      </c>
      <c r="J180" s="263"/>
      <c r="K180" s="60"/>
      <c r="L180" s="136">
        <f t="shared" ref="L180:L183" si="224">J180+K180</f>
        <v>0</v>
      </c>
      <c r="M180" s="325"/>
      <c r="N180" s="60"/>
      <c r="O180" s="114">
        <f t="shared" ref="O180:O183" si="225">M180+N180</f>
        <v>0</v>
      </c>
      <c r="P180" s="111"/>
    </row>
    <row r="181" spans="1:16" ht="72" hidden="1" x14ac:dyDescent="0.25">
      <c r="A181" s="38">
        <v>3292</v>
      </c>
      <c r="B181" s="57" t="s">
        <v>161</v>
      </c>
      <c r="C181" s="58">
        <f t="shared" si="185"/>
        <v>0</v>
      </c>
      <c r="D181" s="231"/>
      <c r="E181" s="60"/>
      <c r="F181" s="147">
        <f t="shared" si="222"/>
        <v>0</v>
      </c>
      <c r="G181" s="231"/>
      <c r="H181" s="263"/>
      <c r="I181" s="114">
        <f t="shared" si="223"/>
        <v>0</v>
      </c>
      <c r="J181" s="263"/>
      <c r="K181" s="60"/>
      <c r="L181" s="136">
        <f t="shared" si="224"/>
        <v>0</v>
      </c>
      <c r="M181" s="325"/>
      <c r="N181" s="60"/>
      <c r="O181" s="114">
        <f t="shared" si="225"/>
        <v>0</v>
      </c>
      <c r="P181" s="111"/>
    </row>
    <row r="182" spans="1:16" ht="72" hidden="1" x14ac:dyDescent="0.25">
      <c r="A182" s="38">
        <v>3293</v>
      </c>
      <c r="B182" s="57" t="s">
        <v>162</v>
      </c>
      <c r="C182" s="58">
        <f t="shared" si="185"/>
        <v>0</v>
      </c>
      <c r="D182" s="231"/>
      <c r="E182" s="60"/>
      <c r="F182" s="147">
        <f t="shared" si="222"/>
        <v>0</v>
      </c>
      <c r="G182" s="231"/>
      <c r="H182" s="263"/>
      <c r="I182" s="114">
        <f t="shared" si="223"/>
        <v>0</v>
      </c>
      <c r="J182" s="263"/>
      <c r="K182" s="60"/>
      <c r="L182" s="136">
        <f t="shared" si="224"/>
        <v>0</v>
      </c>
      <c r="M182" s="325"/>
      <c r="N182" s="60"/>
      <c r="O182" s="114">
        <f t="shared" si="225"/>
        <v>0</v>
      </c>
      <c r="P182" s="111"/>
    </row>
    <row r="183" spans="1:16" ht="60" hidden="1" x14ac:dyDescent="0.25">
      <c r="A183" s="128">
        <v>3294</v>
      </c>
      <c r="B183" s="57" t="s">
        <v>163</v>
      </c>
      <c r="C183" s="127">
        <f t="shared" si="185"/>
        <v>0</v>
      </c>
      <c r="D183" s="236"/>
      <c r="E183" s="129"/>
      <c r="F183" s="142">
        <f t="shared" si="222"/>
        <v>0</v>
      </c>
      <c r="G183" s="236"/>
      <c r="H183" s="267"/>
      <c r="I183" s="310">
        <f t="shared" si="223"/>
        <v>0</v>
      </c>
      <c r="J183" s="267"/>
      <c r="K183" s="129"/>
      <c r="L183" s="141">
        <f t="shared" si="224"/>
        <v>0</v>
      </c>
      <c r="M183" s="328"/>
      <c r="N183" s="129"/>
      <c r="O183" s="310">
        <f t="shared" si="225"/>
        <v>0</v>
      </c>
      <c r="P183" s="158"/>
    </row>
    <row r="184" spans="1:16" ht="48" hidden="1" x14ac:dyDescent="0.25">
      <c r="A184" s="69">
        <v>3300</v>
      </c>
      <c r="B184" s="125" t="s">
        <v>164</v>
      </c>
      <c r="C184" s="130">
        <f t="shared" si="185"/>
        <v>0</v>
      </c>
      <c r="D184" s="237">
        <f>SUM(D185:D186)</f>
        <v>0</v>
      </c>
      <c r="E184" s="131">
        <f t="shared" ref="E184:O184" si="226">SUM(E185:E186)</f>
        <v>0</v>
      </c>
      <c r="F184" s="288">
        <f t="shared" si="226"/>
        <v>0</v>
      </c>
      <c r="G184" s="237">
        <f t="shared" si="226"/>
        <v>0</v>
      </c>
      <c r="H184" s="268">
        <f t="shared" si="226"/>
        <v>0</v>
      </c>
      <c r="I184" s="294">
        <f t="shared" si="226"/>
        <v>0</v>
      </c>
      <c r="J184" s="268">
        <f t="shared" si="226"/>
        <v>0</v>
      </c>
      <c r="K184" s="131">
        <f t="shared" si="226"/>
        <v>0</v>
      </c>
      <c r="L184" s="139">
        <f t="shared" si="226"/>
        <v>0</v>
      </c>
      <c r="M184" s="130">
        <f t="shared" si="226"/>
        <v>0</v>
      </c>
      <c r="N184" s="131">
        <f t="shared" si="226"/>
        <v>0</v>
      </c>
      <c r="O184" s="294">
        <f t="shared" si="226"/>
        <v>0</v>
      </c>
      <c r="P184" s="348"/>
    </row>
    <row r="185" spans="1:16" ht="48" hidden="1" x14ac:dyDescent="0.25">
      <c r="A185" s="77">
        <v>3310</v>
      </c>
      <c r="B185" s="78" t="s">
        <v>165</v>
      </c>
      <c r="C185" s="84">
        <f t="shared" si="185"/>
        <v>0</v>
      </c>
      <c r="D185" s="233"/>
      <c r="E185" s="115"/>
      <c r="F185" s="286">
        <f t="shared" ref="F185:F186" si="227">D185+E185</f>
        <v>0</v>
      </c>
      <c r="G185" s="233"/>
      <c r="H185" s="264"/>
      <c r="I185" s="109">
        <f t="shared" ref="I185:I186" si="228">G185+H185</f>
        <v>0</v>
      </c>
      <c r="J185" s="264"/>
      <c r="K185" s="115"/>
      <c r="L185" s="137">
        <f t="shared" ref="L185:L186" si="229">J185+K185</f>
        <v>0</v>
      </c>
      <c r="M185" s="326"/>
      <c r="N185" s="115"/>
      <c r="O185" s="109">
        <f t="shared" ref="O185:O186" si="230">M185+N185</f>
        <v>0</v>
      </c>
      <c r="P185" s="116"/>
    </row>
    <row r="186" spans="1:16" ht="48.75" hidden="1" customHeight="1" x14ac:dyDescent="0.25">
      <c r="A186" s="33">
        <v>3320</v>
      </c>
      <c r="B186" s="52" t="s">
        <v>166</v>
      </c>
      <c r="C186" s="53">
        <f t="shared" si="185"/>
        <v>0</v>
      </c>
      <c r="D186" s="230"/>
      <c r="E186" s="55"/>
      <c r="F186" s="287">
        <f t="shared" si="227"/>
        <v>0</v>
      </c>
      <c r="G186" s="230"/>
      <c r="H186" s="262"/>
      <c r="I186" s="120">
        <f t="shared" si="228"/>
        <v>0</v>
      </c>
      <c r="J186" s="262"/>
      <c r="K186" s="55"/>
      <c r="L186" s="140">
        <f t="shared" si="229"/>
        <v>0</v>
      </c>
      <c r="M186" s="324"/>
      <c r="N186" s="55"/>
      <c r="O186" s="120">
        <f t="shared" si="230"/>
        <v>0</v>
      </c>
      <c r="P186" s="110"/>
    </row>
    <row r="187" spans="1:16" hidden="1" x14ac:dyDescent="0.25">
      <c r="A187" s="133">
        <v>4000</v>
      </c>
      <c r="B187" s="101" t="s">
        <v>167</v>
      </c>
      <c r="C187" s="102">
        <f t="shared" si="185"/>
        <v>0</v>
      </c>
      <c r="D187" s="228">
        <f>SUM(D188,D191)</f>
        <v>0</v>
      </c>
      <c r="E187" s="103">
        <f t="shared" ref="E187:F187" si="231">SUM(E188,E191)</f>
        <v>0</v>
      </c>
      <c r="F187" s="284">
        <f t="shared" si="231"/>
        <v>0</v>
      </c>
      <c r="G187" s="228">
        <f>SUM(G188,G191)</f>
        <v>0</v>
      </c>
      <c r="H187" s="261">
        <f t="shared" ref="H187:I187" si="232">SUM(H188,H191)</f>
        <v>0</v>
      </c>
      <c r="I187" s="104">
        <f t="shared" si="232"/>
        <v>0</v>
      </c>
      <c r="J187" s="261">
        <f>SUM(J188,J191)</f>
        <v>0</v>
      </c>
      <c r="K187" s="103">
        <f t="shared" ref="K187:L187" si="233">SUM(K188,K191)</f>
        <v>0</v>
      </c>
      <c r="L187" s="138">
        <f t="shared" si="233"/>
        <v>0</v>
      </c>
      <c r="M187" s="102">
        <f>SUM(M188,M191)</f>
        <v>0</v>
      </c>
      <c r="N187" s="103">
        <f t="shared" ref="N187:O187" si="234">SUM(N188,N191)</f>
        <v>0</v>
      </c>
      <c r="O187" s="104">
        <f t="shared" si="234"/>
        <v>0</v>
      </c>
      <c r="P187" s="347"/>
    </row>
    <row r="188" spans="1:16" ht="24" hidden="1" x14ac:dyDescent="0.25">
      <c r="A188" s="134">
        <v>4200</v>
      </c>
      <c r="B188" s="105" t="s">
        <v>168</v>
      </c>
      <c r="C188" s="46">
        <f t="shared" si="185"/>
        <v>0</v>
      </c>
      <c r="D188" s="229">
        <f>SUM(D189,D190)</f>
        <v>0</v>
      </c>
      <c r="E188" s="50">
        <f t="shared" ref="E188:F188" si="235">SUM(E189,E190)</f>
        <v>0</v>
      </c>
      <c r="F188" s="285">
        <f t="shared" si="235"/>
        <v>0</v>
      </c>
      <c r="G188" s="229">
        <f>SUM(G189,G190)</f>
        <v>0</v>
      </c>
      <c r="H188" s="106">
        <f t="shared" ref="H188:I188" si="236">SUM(H189,H190)</f>
        <v>0</v>
      </c>
      <c r="I188" s="117">
        <f t="shared" si="236"/>
        <v>0</v>
      </c>
      <c r="J188" s="106">
        <f>SUM(J189,J190)</f>
        <v>0</v>
      </c>
      <c r="K188" s="50">
        <f t="shared" ref="K188:L188" si="237">SUM(K189,K190)</f>
        <v>0</v>
      </c>
      <c r="L188" s="126">
        <f t="shared" si="237"/>
        <v>0</v>
      </c>
      <c r="M188" s="46">
        <f>SUM(M189,M190)</f>
        <v>0</v>
      </c>
      <c r="N188" s="50">
        <f t="shared" ref="N188:O188" si="238">SUM(N189,N190)</f>
        <v>0</v>
      </c>
      <c r="O188" s="117">
        <f t="shared" si="238"/>
        <v>0</v>
      </c>
      <c r="P188" s="123"/>
    </row>
    <row r="189" spans="1:16" ht="36" hidden="1" x14ac:dyDescent="0.25">
      <c r="A189" s="565">
        <v>4240</v>
      </c>
      <c r="B189" s="52" t="s">
        <v>169</v>
      </c>
      <c r="C189" s="53">
        <f t="shared" si="185"/>
        <v>0</v>
      </c>
      <c r="D189" s="230"/>
      <c r="E189" s="55"/>
      <c r="F189" s="287">
        <f t="shared" ref="F189:F190" si="239">D189+E189</f>
        <v>0</v>
      </c>
      <c r="G189" s="230"/>
      <c r="H189" s="262"/>
      <c r="I189" s="120">
        <f t="shared" ref="I189:I190" si="240">G189+H189</f>
        <v>0</v>
      </c>
      <c r="J189" s="262"/>
      <c r="K189" s="55"/>
      <c r="L189" s="140">
        <f t="shared" ref="L189:L190" si="241">J189+K189</f>
        <v>0</v>
      </c>
      <c r="M189" s="324"/>
      <c r="N189" s="55"/>
      <c r="O189" s="120">
        <f t="shared" ref="O189:O190" si="242">M189+N189</f>
        <v>0</v>
      </c>
      <c r="P189" s="110"/>
    </row>
    <row r="190" spans="1:16" ht="24" hidden="1" x14ac:dyDescent="0.25">
      <c r="A190" s="112">
        <v>4250</v>
      </c>
      <c r="B190" s="57" t="s">
        <v>170</v>
      </c>
      <c r="C190" s="58">
        <f t="shared" si="185"/>
        <v>0</v>
      </c>
      <c r="D190" s="231"/>
      <c r="E190" s="60"/>
      <c r="F190" s="147">
        <f t="shared" si="239"/>
        <v>0</v>
      </c>
      <c r="G190" s="231"/>
      <c r="H190" s="263"/>
      <c r="I190" s="114">
        <f t="shared" si="240"/>
        <v>0</v>
      </c>
      <c r="J190" s="263"/>
      <c r="K190" s="60"/>
      <c r="L190" s="136">
        <f t="shared" si="241"/>
        <v>0</v>
      </c>
      <c r="M190" s="325"/>
      <c r="N190" s="60"/>
      <c r="O190" s="114">
        <f t="shared" si="242"/>
        <v>0</v>
      </c>
      <c r="P190" s="111"/>
    </row>
    <row r="191" spans="1:16" hidden="1" x14ac:dyDescent="0.25">
      <c r="A191" s="45">
        <v>4300</v>
      </c>
      <c r="B191" s="105" t="s">
        <v>171</v>
      </c>
      <c r="C191" s="46">
        <f t="shared" si="185"/>
        <v>0</v>
      </c>
      <c r="D191" s="229">
        <f>SUM(D192)</f>
        <v>0</v>
      </c>
      <c r="E191" s="50">
        <f t="shared" ref="E191:F191" si="243">SUM(E192)</f>
        <v>0</v>
      </c>
      <c r="F191" s="285">
        <f t="shared" si="243"/>
        <v>0</v>
      </c>
      <c r="G191" s="229">
        <f>SUM(G192)</f>
        <v>0</v>
      </c>
      <c r="H191" s="106">
        <f t="shared" ref="H191:I191" si="244">SUM(H192)</f>
        <v>0</v>
      </c>
      <c r="I191" s="117">
        <f t="shared" si="244"/>
        <v>0</v>
      </c>
      <c r="J191" s="106">
        <f>SUM(J192)</f>
        <v>0</v>
      </c>
      <c r="K191" s="50">
        <f t="shared" ref="K191:L191" si="245">SUM(K192)</f>
        <v>0</v>
      </c>
      <c r="L191" s="126">
        <f t="shared" si="245"/>
        <v>0</v>
      </c>
      <c r="M191" s="46">
        <f>SUM(M192)</f>
        <v>0</v>
      </c>
      <c r="N191" s="50">
        <f t="shared" ref="N191:O191" si="246">SUM(N192)</f>
        <v>0</v>
      </c>
      <c r="O191" s="117">
        <f t="shared" si="246"/>
        <v>0</v>
      </c>
      <c r="P191" s="123"/>
    </row>
    <row r="192" spans="1:16" ht="24" hidden="1" x14ac:dyDescent="0.25">
      <c r="A192" s="565">
        <v>4310</v>
      </c>
      <c r="B192" s="52" t="s">
        <v>172</v>
      </c>
      <c r="C192" s="53">
        <f t="shared" si="185"/>
        <v>0</v>
      </c>
      <c r="D192" s="234">
        <f>SUM(D193:D193)</f>
        <v>0</v>
      </c>
      <c r="E192" s="119">
        <f t="shared" ref="E192:F192" si="247">SUM(E193:E193)</f>
        <v>0</v>
      </c>
      <c r="F192" s="287">
        <f t="shared" si="247"/>
        <v>0</v>
      </c>
      <c r="G192" s="234">
        <f>SUM(G193:G193)</f>
        <v>0</v>
      </c>
      <c r="H192" s="265">
        <f t="shared" ref="H192:I192" si="248">SUM(H193:H193)</f>
        <v>0</v>
      </c>
      <c r="I192" s="120">
        <f t="shared" si="248"/>
        <v>0</v>
      </c>
      <c r="J192" s="265">
        <f>SUM(J193:J193)</f>
        <v>0</v>
      </c>
      <c r="K192" s="119">
        <f t="shared" ref="K192:L192" si="249">SUM(K193:K193)</f>
        <v>0</v>
      </c>
      <c r="L192" s="140">
        <f t="shared" si="249"/>
        <v>0</v>
      </c>
      <c r="M192" s="53">
        <f>SUM(M193:M193)</f>
        <v>0</v>
      </c>
      <c r="N192" s="119">
        <f t="shared" ref="N192:O192" si="250">SUM(N193:N193)</f>
        <v>0</v>
      </c>
      <c r="O192" s="120">
        <f t="shared" si="250"/>
        <v>0</v>
      </c>
      <c r="P192" s="110"/>
    </row>
    <row r="193" spans="1:16" ht="36" hidden="1" x14ac:dyDescent="0.25">
      <c r="A193" s="38">
        <v>4311</v>
      </c>
      <c r="B193" s="57" t="s">
        <v>173</v>
      </c>
      <c r="C193" s="58">
        <f t="shared" si="185"/>
        <v>0</v>
      </c>
      <c r="D193" s="231"/>
      <c r="E193" s="60"/>
      <c r="F193" s="147">
        <f>D193+E193</f>
        <v>0</v>
      </c>
      <c r="G193" s="231"/>
      <c r="H193" s="263"/>
      <c r="I193" s="114">
        <f>G193+H193</f>
        <v>0</v>
      </c>
      <c r="J193" s="263"/>
      <c r="K193" s="60"/>
      <c r="L193" s="136">
        <f>J193+K193</f>
        <v>0</v>
      </c>
      <c r="M193" s="325"/>
      <c r="N193" s="60"/>
      <c r="O193" s="114">
        <f>M193+N193</f>
        <v>0</v>
      </c>
      <c r="P193" s="111"/>
    </row>
    <row r="194" spans="1:16" s="21" customFormat="1" ht="24" x14ac:dyDescent="0.25">
      <c r="A194" s="135"/>
      <c r="B194" s="17" t="s">
        <v>174</v>
      </c>
      <c r="C194" s="520">
        <f t="shared" si="185"/>
        <v>43155</v>
      </c>
      <c r="D194" s="227">
        <f>SUM(D195,D230,D269)</f>
        <v>33655</v>
      </c>
      <c r="E194" s="99">
        <f t="shared" ref="E194:F194" si="251">SUM(E195,E230,E269)</f>
        <v>0</v>
      </c>
      <c r="F194" s="586">
        <f t="shared" si="251"/>
        <v>33655</v>
      </c>
      <c r="G194" s="227">
        <f>SUM(G195,G230,G269)</f>
        <v>6500</v>
      </c>
      <c r="H194" s="260">
        <f t="shared" ref="H194:I194" si="252">SUM(H195,H230,H269)</f>
        <v>0</v>
      </c>
      <c r="I194" s="100">
        <f t="shared" si="252"/>
        <v>6500</v>
      </c>
      <c r="J194" s="260">
        <f>SUM(J195,J230,J269)</f>
        <v>3000</v>
      </c>
      <c r="K194" s="99">
        <f t="shared" ref="K194:L194" si="253">SUM(K195,K230,K269)</f>
        <v>0</v>
      </c>
      <c r="L194" s="586">
        <f t="shared" si="253"/>
        <v>3000</v>
      </c>
      <c r="M194" s="329">
        <f>SUM(M195,M230,M269)</f>
        <v>0</v>
      </c>
      <c r="N194" s="306">
        <f t="shared" ref="N194:O194" si="254">SUM(N195,N230,N269)</f>
        <v>0</v>
      </c>
      <c r="O194" s="311">
        <f t="shared" si="254"/>
        <v>0</v>
      </c>
      <c r="P194" s="350"/>
    </row>
    <row r="195" spans="1:16" x14ac:dyDescent="0.25">
      <c r="A195" s="101">
        <v>5000</v>
      </c>
      <c r="B195" s="101" t="s">
        <v>175</v>
      </c>
      <c r="C195" s="522">
        <f t="shared" si="185"/>
        <v>43155</v>
      </c>
      <c r="D195" s="228">
        <f>D196+D204</f>
        <v>33655</v>
      </c>
      <c r="E195" s="103">
        <f t="shared" ref="E195:F195" si="255">E196+E204</f>
        <v>0</v>
      </c>
      <c r="F195" s="284">
        <f t="shared" si="255"/>
        <v>33655</v>
      </c>
      <c r="G195" s="228">
        <f>G196+G204</f>
        <v>6500</v>
      </c>
      <c r="H195" s="261">
        <f t="shared" ref="H195:I195" si="256">H196+H204</f>
        <v>0</v>
      </c>
      <c r="I195" s="104">
        <f t="shared" si="256"/>
        <v>6500</v>
      </c>
      <c r="J195" s="261">
        <f>J196+J204</f>
        <v>3000</v>
      </c>
      <c r="K195" s="103">
        <f t="shared" ref="K195:L195" si="257">K196+K204</f>
        <v>0</v>
      </c>
      <c r="L195" s="284">
        <f t="shared" si="257"/>
        <v>3000</v>
      </c>
      <c r="M195" s="102">
        <f>M196+M204</f>
        <v>0</v>
      </c>
      <c r="N195" s="103">
        <f t="shared" ref="N195:O195" si="258">N196+N204</f>
        <v>0</v>
      </c>
      <c r="O195" s="104">
        <f t="shared" si="258"/>
        <v>0</v>
      </c>
      <c r="P195" s="347"/>
    </row>
    <row r="196" spans="1:16" x14ac:dyDescent="0.25">
      <c r="A196" s="45">
        <v>5100</v>
      </c>
      <c r="B196" s="105" t="s">
        <v>176</v>
      </c>
      <c r="C196" s="490">
        <f t="shared" si="185"/>
        <v>1300</v>
      </c>
      <c r="D196" s="229">
        <f>D197+D198+D201+D202+D203</f>
        <v>1300</v>
      </c>
      <c r="E196" s="50">
        <f t="shared" ref="E196:F196" si="259">E197+E198+E201+E202+E203</f>
        <v>0</v>
      </c>
      <c r="F196" s="285">
        <f t="shared" si="259"/>
        <v>1300</v>
      </c>
      <c r="G196" s="229">
        <f>G197+G198+G201+G202+G203</f>
        <v>0</v>
      </c>
      <c r="H196" s="106">
        <f t="shared" ref="H196:I196" si="260">H197+H198+H201+H202+H203</f>
        <v>0</v>
      </c>
      <c r="I196" s="117">
        <f t="shared" si="260"/>
        <v>0</v>
      </c>
      <c r="J196" s="106">
        <f>J197+J198+J201+J202+J203</f>
        <v>0</v>
      </c>
      <c r="K196" s="50">
        <f t="shared" ref="K196:L196" si="261">K197+K198+K201+K202+K203</f>
        <v>0</v>
      </c>
      <c r="L196" s="285">
        <f t="shared" si="261"/>
        <v>0</v>
      </c>
      <c r="M196" s="46">
        <f>M197+M198+M201+M202+M203</f>
        <v>0</v>
      </c>
      <c r="N196" s="50">
        <f t="shared" ref="N196:O196" si="262">N197+N198+N201+N202+N203</f>
        <v>0</v>
      </c>
      <c r="O196" s="117">
        <f t="shared" si="262"/>
        <v>0</v>
      </c>
      <c r="P196" s="123"/>
    </row>
    <row r="197" spans="1:16" hidden="1" x14ac:dyDescent="0.25">
      <c r="A197" s="565">
        <v>5110</v>
      </c>
      <c r="B197" s="52" t="s">
        <v>177</v>
      </c>
      <c r="C197" s="53">
        <f t="shared" si="185"/>
        <v>0</v>
      </c>
      <c r="D197" s="230"/>
      <c r="E197" s="55"/>
      <c r="F197" s="287">
        <f>D197+E197</f>
        <v>0</v>
      </c>
      <c r="G197" s="230"/>
      <c r="H197" s="262"/>
      <c r="I197" s="120">
        <f>G197+H197</f>
        <v>0</v>
      </c>
      <c r="J197" s="262"/>
      <c r="K197" s="55"/>
      <c r="L197" s="140">
        <f>J197+K197</f>
        <v>0</v>
      </c>
      <c r="M197" s="324"/>
      <c r="N197" s="55"/>
      <c r="O197" s="120">
        <f>M197+N197</f>
        <v>0</v>
      </c>
      <c r="P197" s="110"/>
    </row>
    <row r="198" spans="1:16" ht="24" x14ac:dyDescent="0.25">
      <c r="A198" s="112">
        <v>5120</v>
      </c>
      <c r="B198" s="57" t="s">
        <v>178</v>
      </c>
      <c r="C198" s="486">
        <f t="shared" si="185"/>
        <v>1300</v>
      </c>
      <c r="D198" s="232">
        <f>D199+D200</f>
        <v>1300</v>
      </c>
      <c r="E198" s="113">
        <f t="shared" ref="E198:F198" si="263">E199+E200</f>
        <v>0</v>
      </c>
      <c r="F198" s="147">
        <f t="shared" si="263"/>
        <v>1300</v>
      </c>
      <c r="G198" s="232">
        <f>G199+G200</f>
        <v>0</v>
      </c>
      <c r="H198" s="121">
        <f t="shared" ref="H198:I198" si="264">H199+H200</f>
        <v>0</v>
      </c>
      <c r="I198" s="114">
        <f t="shared" si="264"/>
        <v>0</v>
      </c>
      <c r="J198" s="121">
        <f>J199+J200</f>
        <v>0</v>
      </c>
      <c r="K198" s="113">
        <f t="shared" ref="K198:L198" si="265">K199+K200</f>
        <v>0</v>
      </c>
      <c r="L198" s="147">
        <f t="shared" si="265"/>
        <v>0</v>
      </c>
      <c r="M198" s="58">
        <f>M199+M200</f>
        <v>0</v>
      </c>
      <c r="N198" s="113">
        <f t="shared" ref="N198:O198" si="266">N199+N200</f>
        <v>0</v>
      </c>
      <c r="O198" s="114">
        <f t="shared" si="266"/>
        <v>0</v>
      </c>
      <c r="P198" s="111"/>
    </row>
    <row r="199" spans="1:16" x14ac:dyDescent="0.25">
      <c r="A199" s="38">
        <v>5121</v>
      </c>
      <c r="B199" s="57" t="s">
        <v>179</v>
      </c>
      <c r="C199" s="486">
        <f t="shared" si="185"/>
        <v>1300</v>
      </c>
      <c r="D199" s="231">
        <v>1300</v>
      </c>
      <c r="E199" s="60"/>
      <c r="F199" s="147">
        <f t="shared" ref="F199:F203" si="267">D199+E199</f>
        <v>1300</v>
      </c>
      <c r="G199" s="231"/>
      <c r="H199" s="263"/>
      <c r="I199" s="114">
        <f t="shared" ref="I199:I203" si="268">G199+H199</f>
        <v>0</v>
      </c>
      <c r="J199" s="263"/>
      <c r="K199" s="60"/>
      <c r="L199" s="147">
        <f t="shared" ref="L199:L203" si="269">J199+K199</f>
        <v>0</v>
      </c>
      <c r="M199" s="325"/>
      <c r="N199" s="60"/>
      <c r="O199" s="114">
        <f t="shared" ref="O199:O203" si="270">M199+N199</f>
        <v>0</v>
      </c>
      <c r="P199" s="111"/>
    </row>
    <row r="200" spans="1:16" ht="24" hidden="1" x14ac:dyDescent="0.25">
      <c r="A200" s="38">
        <v>5129</v>
      </c>
      <c r="B200" s="57" t="s">
        <v>180</v>
      </c>
      <c r="C200" s="58">
        <f t="shared" si="185"/>
        <v>0</v>
      </c>
      <c r="D200" s="231"/>
      <c r="E200" s="60"/>
      <c r="F200" s="147">
        <f t="shared" si="267"/>
        <v>0</v>
      </c>
      <c r="G200" s="231"/>
      <c r="H200" s="263"/>
      <c r="I200" s="114">
        <f t="shared" si="268"/>
        <v>0</v>
      </c>
      <c r="J200" s="263"/>
      <c r="K200" s="60"/>
      <c r="L200" s="136">
        <f t="shared" si="269"/>
        <v>0</v>
      </c>
      <c r="M200" s="325"/>
      <c r="N200" s="60"/>
      <c r="O200" s="114">
        <f t="shared" si="270"/>
        <v>0</v>
      </c>
      <c r="P200" s="111"/>
    </row>
    <row r="201" spans="1:16" hidden="1" x14ac:dyDescent="0.25">
      <c r="A201" s="112">
        <v>5130</v>
      </c>
      <c r="B201" s="57" t="s">
        <v>181</v>
      </c>
      <c r="C201" s="58">
        <f t="shared" si="185"/>
        <v>0</v>
      </c>
      <c r="D201" s="231"/>
      <c r="E201" s="60"/>
      <c r="F201" s="147">
        <f t="shared" si="267"/>
        <v>0</v>
      </c>
      <c r="G201" s="231"/>
      <c r="H201" s="263"/>
      <c r="I201" s="114">
        <f t="shared" si="268"/>
        <v>0</v>
      </c>
      <c r="J201" s="263"/>
      <c r="K201" s="60"/>
      <c r="L201" s="136">
        <f t="shared" si="269"/>
        <v>0</v>
      </c>
      <c r="M201" s="325"/>
      <c r="N201" s="60"/>
      <c r="O201" s="114">
        <f t="shared" si="270"/>
        <v>0</v>
      </c>
      <c r="P201" s="111"/>
    </row>
    <row r="202" spans="1:16" hidden="1" x14ac:dyDescent="0.25">
      <c r="A202" s="112">
        <v>5140</v>
      </c>
      <c r="B202" s="57" t="s">
        <v>182</v>
      </c>
      <c r="C202" s="58">
        <f t="shared" si="185"/>
        <v>0</v>
      </c>
      <c r="D202" s="231"/>
      <c r="E202" s="60"/>
      <c r="F202" s="147">
        <f t="shared" si="267"/>
        <v>0</v>
      </c>
      <c r="G202" s="231"/>
      <c r="H202" s="263"/>
      <c r="I202" s="114">
        <f t="shared" si="268"/>
        <v>0</v>
      </c>
      <c r="J202" s="263"/>
      <c r="K202" s="60"/>
      <c r="L202" s="136">
        <f t="shared" si="269"/>
        <v>0</v>
      </c>
      <c r="M202" s="325"/>
      <c r="N202" s="60"/>
      <c r="O202" s="114">
        <f t="shared" si="270"/>
        <v>0</v>
      </c>
      <c r="P202" s="111"/>
    </row>
    <row r="203" spans="1:16" ht="24" hidden="1" x14ac:dyDescent="0.25">
      <c r="A203" s="112">
        <v>5170</v>
      </c>
      <c r="B203" s="57" t="s">
        <v>183</v>
      </c>
      <c r="C203" s="58">
        <f t="shared" si="185"/>
        <v>0</v>
      </c>
      <c r="D203" s="231"/>
      <c r="E203" s="60"/>
      <c r="F203" s="147">
        <f t="shared" si="267"/>
        <v>0</v>
      </c>
      <c r="G203" s="231"/>
      <c r="H203" s="263"/>
      <c r="I203" s="114">
        <f t="shared" si="268"/>
        <v>0</v>
      </c>
      <c r="J203" s="263"/>
      <c r="K203" s="60"/>
      <c r="L203" s="136">
        <f t="shared" si="269"/>
        <v>0</v>
      </c>
      <c r="M203" s="325"/>
      <c r="N203" s="60"/>
      <c r="O203" s="114">
        <f t="shared" si="270"/>
        <v>0</v>
      </c>
      <c r="P203" s="111"/>
    </row>
    <row r="204" spans="1:16" x14ac:dyDescent="0.25">
      <c r="A204" s="45">
        <v>5200</v>
      </c>
      <c r="B204" s="105" t="s">
        <v>184</v>
      </c>
      <c r="C204" s="490">
        <f t="shared" si="185"/>
        <v>41855</v>
      </c>
      <c r="D204" s="229">
        <f>D205+D215+D216+D225+D226+D227+D229</f>
        <v>32355</v>
      </c>
      <c r="E204" s="50">
        <f t="shared" ref="E204:F204" si="271">E205+E215+E216+E225+E226+E227+E229</f>
        <v>0</v>
      </c>
      <c r="F204" s="285">
        <f t="shared" si="271"/>
        <v>32355</v>
      </c>
      <c r="G204" s="229">
        <f>G205+G215+G216+G225+G226+G227+G229</f>
        <v>6500</v>
      </c>
      <c r="H204" s="106">
        <f t="shared" ref="H204:I204" si="272">H205+H215+H216+H225+H226+H227+H229</f>
        <v>0</v>
      </c>
      <c r="I204" s="117">
        <f t="shared" si="272"/>
        <v>6500</v>
      </c>
      <c r="J204" s="106">
        <f>J205+J215+J216+J225+J226+J227+J229</f>
        <v>3000</v>
      </c>
      <c r="K204" s="50">
        <f t="shared" ref="K204:L204" si="273">K205+K215+K216+K225+K226+K227+K229</f>
        <v>0</v>
      </c>
      <c r="L204" s="285">
        <f t="shared" si="273"/>
        <v>3000</v>
      </c>
      <c r="M204" s="46">
        <f>M205+M215+M216+M225+M226+M227+M229</f>
        <v>0</v>
      </c>
      <c r="N204" s="50">
        <f t="shared" ref="N204:O204" si="274">N205+N215+N216+N225+N226+N227+N229</f>
        <v>0</v>
      </c>
      <c r="O204" s="117">
        <f t="shared" si="274"/>
        <v>0</v>
      </c>
      <c r="P204" s="123"/>
    </row>
    <row r="205" spans="1:16" hidden="1" x14ac:dyDescent="0.25">
      <c r="A205" s="107">
        <v>5210</v>
      </c>
      <c r="B205" s="78" t="s">
        <v>185</v>
      </c>
      <c r="C205" s="84">
        <f t="shared" si="185"/>
        <v>0</v>
      </c>
      <c r="D205" s="132">
        <f>SUM(D206:D214)</f>
        <v>0</v>
      </c>
      <c r="E205" s="108">
        <f t="shared" ref="E205:F205" si="275">SUM(E206:E214)</f>
        <v>0</v>
      </c>
      <c r="F205" s="286">
        <f t="shared" si="275"/>
        <v>0</v>
      </c>
      <c r="G205" s="132">
        <f>SUM(G206:G214)</f>
        <v>0</v>
      </c>
      <c r="H205" s="207">
        <f t="shared" ref="H205:I205" si="276">SUM(H206:H214)</f>
        <v>0</v>
      </c>
      <c r="I205" s="109">
        <f t="shared" si="276"/>
        <v>0</v>
      </c>
      <c r="J205" s="207">
        <f>SUM(J206:J214)</f>
        <v>0</v>
      </c>
      <c r="K205" s="108">
        <f t="shared" ref="K205:L205" si="277">SUM(K206:K214)</f>
        <v>0</v>
      </c>
      <c r="L205" s="137">
        <f t="shared" si="277"/>
        <v>0</v>
      </c>
      <c r="M205" s="84">
        <f>SUM(M206:M214)</f>
        <v>0</v>
      </c>
      <c r="N205" s="108">
        <f t="shared" ref="N205:O205" si="278">SUM(N206:N214)</f>
        <v>0</v>
      </c>
      <c r="O205" s="109">
        <f t="shared" si="278"/>
        <v>0</v>
      </c>
      <c r="P205" s="116"/>
    </row>
    <row r="206" spans="1:16" hidden="1" x14ac:dyDescent="0.25">
      <c r="A206" s="33">
        <v>5211</v>
      </c>
      <c r="B206" s="52" t="s">
        <v>186</v>
      </c>
      <c r="C206" s="53">
        <f t="shared" si="185"/>
        <v>0</v>
      </c>
      <c r="D206" s="230"/>
      <c r="E206" s="55"/>
      <c r="F206" s="287">
        <f t="shared" ref="F206:F215" si="279">D206+E206</f>
        <v>0</v>
      </c>
      <c r="G206" s="230"/>
      <c r="H206" s="262"/>
      <c r="I206" s="120">
        <f t="shared" ref="I206:I215" si="280">G206+H206</f>
        <v>0</v>
      </c>
      <c r="J206" s="262"/>
      <c r="K206" s="55"/>
      <c r="L206" s="140">
        <f t="shared" ref="L206:L215" si="281">J206+K206</f>
        <v>0</v>
      </c>
      <c r="M206" s="324"/>
      <c r="N206" s="55"/>
      <c r="O206" s="120">
        <f t="shared" ref="O206:O215" si="282">M206+N206</f>
        <v>0</v>
      </c>
      <c r="P206" s="110"/>
    </row>
    <row r="207" spans="1:16" hidden="1" x14ac:dyDescent="0.25">
      <c r="A207" s="38">
        <v>5212</v>
      </c>
      <c r="B207" s="57" t="s">
        <v>187</v>
      </c>
      <c r="C207" s="58">
        <f t="shared" si="185"/>
        <v>0</v>
      </c>
      <c r="D207" s="231"/>
      <c r="E207" s="60"/>
      <c r="F207" s="147">
        <f t="shared" si="279"/>
        <v>0</v>
      </c>
      <c r="G207" s="231"/>
      <c r="H207" s="263"/>
      <c r="I207" s="114">
        <f t="shared" si="280"/>
        <v>0</v>
      </c>
      <c r="J207" s="263"/>
      <c r="K207" s="60"/>
      <c r="L207" s="136">
        <f t="shared" si="281"/>
        <v>0</v>
      </c>
      <c r="M207" s="325"/>
      <c r="N207" s="60"/>
      <c r="O207" s="114">
        <f t="shared" si="282"/>
        <v>0</v>
      </c>
      <c r="P207" s="111"/>
    </row>
    <row r="208" spans="1:16" hidden="1" x14ac:dyDescent="0.25">
      <c r="A208" s="38">
        <v>5213</v>
      </c>
      <c r="B208" s="57" t="s">
        <v>188</v>
      </c>
      <c r="C208" s="58">
        <f t="shared" si="185"/>
        <v>0</v>
      </c>
      <c r="D208" s="231"/>
      <c r="E208" s="60"/>
      <c r="F208" s="147">
        <f t="shared" si="279"/>
        <v>0</v>
      </c>
      <c r="G208" s="231"/>
      <c r="H208" s="263"/>
      <c r="I208" s="114">
        <f t="shared" si="280"/>
        <v>0</v>
      </c>
      <c r="J208" s="263"/>
      <c r="K208" s="60"/>
      <c r="L208" s="136">
        <f t="shared" si="281"/>
        <v>0</v>
      </c>
      <c r="M208" s="325"/>
      <c r="N208" s="60"/>
      <c r="O208" s="114">
        <f t="shared" si="282"/>
        <v>0</v>
      </c>
      <c r="P208" s="111"/>
    </row>
    <row r="209" spans="1:16" hidden="1" x14ac:dyDescent="0.25">
      <c r="A209" s="38">
        <v>5214</v>
      </c>
      <c r="B209" s="57" t="s">
        <v>189</v>
      </c>
      <c r="C209" s="58">
        <f t="shared" si="185"/>
        <v>0</v>
      </c>
      <c r="D209" s="231"/>
      <c r="E209" s="60"/>
      <c r="F209" s="147">
        <f t="shared" si="279"/>
        <v>0</v>
      </c>
      <c r="G209" s="231"/>
      <c r="H209" s="263"/>
      <c r="I209" s="114">
        <f t="shared" si="280"/>
        <v>0</v>
      </c>
      <c r="J209" s="263"/>
      <c r="K209" s="60"/>
      <c r="L209" s="136">
        <f t="shared" si="281"/>
        <v>0</v>
      </c>
      <c r="M209" s="325"/>
      <c r="N209" s="60"/>
      <c r="O209" s="114">
        <f t="shared" si="282"/>
        <v>0</v>
      </c>
      <c r="P209" s="111"/>
    </row>
    <row r="210" spans="1:16" hidden="1" x14ac:dyDescent="0.25">
      <c r="A210" s="38">
        <v>5215</v>
      </c>
      <c r="B210" s="57" t="s">
        <v>190</v>
      </c>
      <c r="C210" s="58">
        <f t="shared" si="185"/>
        <v>0</v>
      </c>
      <c r="D210" s="231"/>
      <c r="E210" s="60"/>
      <c r="F210" s="147">
        <f t="shared" si="279"/>
        <v>0</v>
      </c>
      <c r="G210" s="231"/>
      <c r="H210" s="263"/>
      <c r="I210" s="114">
        <f t="shared" si="280"/>
        <v>0</v>
      </c>
      <c r="J210" s="263"/>
      <c r="K210" s="60"/>
      <c r="L210" s="136">
        <f t="shared" si="281"/>
        <v>0</v>
      </c>
      <c r="M210" s="325"/>
      <c r="N210" s="60"/>
      <c r="O210" s="114">
        <f t="shared" si="282"/>
        <v>0</v>
      </c>
      <c r="P210" s="111"/>
    </row>
    <row r="211" spans="1:16" ht="14.25" hidden="1" customHeight="1" x14ac:dyDescent="0.25">
      <c r="A211" s="38">
        <v>5216</v>
      </c>
      <c r="B211" s="57" t="s">
        <v>191</v>
      </c>
      <c r="C211" s="58">
        <f t="shared" si="185"/>
        <v>0</v>
      </c>
      <c r="D211" s="231"/>
      <c r="E211" s="60"/>
      <c r="F211" s="147">
        <f t="shared" si="279"/>
        <v>0</v>
      </c>
      <c r="G211" s="231"/>
      <c r="H211" s="263"/>
      <c r="I211" s="114">
        <f t="shared" si="280"/>
        <v>0</v>
      </c>
      <c r="J211" s="263"/>
      <c r="K211" s="60"/>
      <c r="L211" s="136">
        <f t="shared" si="281"/>
        <v>0</v>
      </c>
      <c r="M211" s="325"/>
      <c r="N211" s="60"/>
      <c r="O211" s="114">
        <f t="shared" si="282"/>
        <v>0</v>
      </c>
      <c r="P211" s="111"/>
    </row>
    <row r="212" spans="1:16" hidden="1" x14ac:dyDescent="0.25">
      <c r="A212" s="38">
        <v>5217</v>
      </c>
      <c r="B212" s="57" t="s">
        <v>192</v>
      </c>
      <c r="C212" s="58">
        <f t="shared" si="185"/>
        <v>0</v>
      </c>
      <c r="D212" s="231"/>
      <c r="E212" s="60"/>
      <c r="F212" s="147">
        <f t="shared" si="279"/>
        <v>0</v>
      </c>
      <c r="G212" s="231"/>
      <c r="H212" s="263"/>
      <c r="I212" s="114">
        <f t="shared" si="280"/>
        <v>0</v>
      </c>
      <c r="J212" s="263"/>
      <c r="K212" s="60"/>
      <c r="L212" s="136">
        <f t="shared" si="281"/>
        <v>0</v>
      </c>
      <c r="M212" s="325"/>
      <c r="N212" s="60"/>
      <c r="O212" s="114">
        <f t="shared" si="282"/>
        <v>0</v>
      </c>
      <c r="P212" s="111"/>
    </row>
    <row r="213" spans="1:16" hidden="1" x14ac:dyDescent="0.25">
      <c r="A213" s="38">
        <v>5218</v>
      </c>
      <c r="B213" s="57" t="s">
        <v>193</v>
      </c>
      <c r="C213" s="58">
        <f t="shared" ref="C213:C276" si="283">F213+I213+L213+O213</f>
        <v>0</v>
      </c>
      <c r="D213" s="231"/>
      <c r="E213" s="60"/>
      <c r="F213" s="147">
        <f t="shared" si="279"/>
        <v>0</v>
      </c>
      <c r="G213" s="231"/>
      <c r="H213" s="263"/>
      <c r="I213" s="114">
        <f t="shared" si="280"/>
        <v>0</v>
      </c>
      <c r="J213" s="263"/>
      <c r="K213" s="60"/>
      <c r="L213" s="136">
        <f t="shared" si="281"/>
        <v>0</v>
      </c>
      <c r="M213" s="325"/>
      <c r="N213" s="60"/>
      <c r="O213" s="114">
        <f t="shared" si="282"/>
        <v>0</v>
      </c>
      <c r="P213" s="111"/>
    </row>
    <row r="214" spans="1:16" hidden="1" x14ac:dyDescent="0.25">
      <c r="A214" s="38">
        <v>5219</v>
      </c>
      <c r="B214" s="57" t="s">
        <v>194</v>
      </c>
      <c r="C214" s="58">
        <f t="shared" si="283"/>
        <v>0</v>
      </c>
      <c r="D214" s="231"/>
      <c r="E214" s="60"/>
      <c r="F214" s="147">
        <f t="shared" si="279"/>
        <v>0</v>
      </c>
      <c r="G214" s="231"/>
      <c r="H214" s="263"/>
      <c r="I214" s="114">
        <f t="shared" si="280"/>
        <v>0</v>
      </c>
      <c r="J214" s="263"/>
      <c r="K214" s="60"/>
      <c r="L214" s="136">
        <f t="shared" si="281"/>
        <v>0</v>
      </c>
      <c r="M214" s="325"/>
      <c r="N214" s="60"/>
      <c r="O214" s="114">
        <f t="shared" si="282"/>
        <v>0</v>
      </c>
      <c r="P214" s="111"/>
    </row>
    <row r="215" spans="1:16" ht="13.5" hidden="1" customHeight="1" x14ac:dyDescent="0.25">
      <c r="A215" s="112">
        <v>5220</v>
      </c>
      <c r="B215" s="57" t="s">
        <v>195</v>
      </c>
      <c r="C215" s="58">
        <f t="shared" si="283"/>
        <v>0</v>
      </c>
      <c r="D215" s="231"/>
      <c r="E215" s="60"/>
      <c r="F215" s="147">
        <f t="shared" si="279"/>
        <v>0</v>
      </c>
      <c r="G215" s="231"/>
      <c r="H215" s="263"/>
      <c r="I215" s="114">
        <f t="shared" si="280"/>
        <v>0</v>
      </c>
      <c r="J215" s="263"/>
      <c r="K215" s="60"/>
      <c r="L215" s="136">
        <f t="shared" si="281"/>
        <v>0</v>
      </c>
      <c r="M215" s="325"/>
      <c r="N215" s="60"/>
      <c r="O215" s="114">
        <f t="shared" si="282"/>
        <v>0</v>
      </c>
      <c r="P215" s="111"/>
    </row>
    <row r="216" spans="1:16" x14ac:dyDescent="0.25">
      <c r="A216" s="112">
        <v>5230</v>
      </c>
      <c r="B216" s="57" t="s">
        <v>196</v>
      </c>
      <c r="C216" s="486">
        <f t="shared" si="283"/>
        <v>41855</v>
      </c>
      <c r="D216" s="232">
        <f>SUM(D217:D224)</f>
        <v>32355</v>
      </c>
      <c r="E216" s="113">
        <f t="shared" ref="E216:F216" si="284">SUM(E217:E224)</f>
        <v>0</v>
      </c>
      <c r="F216" s="147">
        <f t="shared" si="284"/>
        <v>32355</v>
      </c>
      <c r="G216" s="232">
        <f>SUM(G217:G224)</f>
        <v>6500</v>
      </c>
      <c r="H216" s="121">
        <f t="shared" ref="H216:I216" si="285">SUM(H217:H224)</f>
        <v>0</v>
      </c>
      <c r="I216" s="114">
        <f t="shared" si="285"/>
        <v>6500</v>
      </c>
      <c r="J216" s="121">
        <f>SUM(J217:J224)</f>
        <v>3000</v>
      </c>
      <c r="K216" s="113">
        <f t="shared" ref="K216:L216" si="286">SUM(K217:K224)</f>
        <v>0</v>
      </c>
      <c r="L216" s="147">
        <f t="shared" si="286"/>
        <v>3000</v>
      </c>
      <c r="M216" s="58">
        <f>SUM(M217:M224)</f>
        <v>0</v>
      </c>
      <c r="N216" s="113">
        <f t="shared" ref="N216:O216" si="287">SUM(N217:N224)</f>
        <v>0</v>
      </c>
      <c r="O216" s="114">
        <f t="shared" si="287"/>
        <v>0</v>
      </c>
      <c r="P216" s="111"/>
    </row>
    <row r="217" spans="1:16" hidden="1" x14ac:dyDescent="0.25">
      <c r="A217" s="38">
        <v>5231</v>
      </c>
      <c r="B217" s="57" t="s">
        <v>197</v>
      </c>
      <c r="C217" s="58">
        <f t="shared" si="283"/>
        <v>0</v>
      </c>
      <c r="D217" s="231"/>
      <c r="E217" s="60"/>
      <c r="F217" s="147">
        <f t="shared" ref="F217:F226" si="288">D217+E217</f>
        <v>0</v>
      </c>
      <c r="G217" s="231"/>
      <c r="H217" s="263"/>
      <c r="I217" s="114">
        <f t="shared" ref="I217:I226" si="289">G217+H217</f>
        <v>0</v>
      </c>
      <c r="J217" s="263"/>
      <c r="K217" s="60"/>
      <c r="L217" s="136">
        <f t="shared" ref="L217:L226" si="290">J217+K217</f>
        <v>0</v>
      </c>
      <c r="M217" s="325"/>
      <c r="N217" s="60"/>
      <c r="O217" s="114">
        <f t="shared" ref="O217:O226" si="291">M217+N217</f>
        <v>0</v>
      </c>
      <c r="P217" s="111"/>
    </row>
    <row r="218" spans="1:16" hidden="1" x14ac:dyDescent="0.25">
      <c r="A218" s="38">
        <v>5232</v>
      </c>
      <c r="B218" s="57" t="s">
        <v>198</v>
      </c>
      <c r="C218" s="58">
        <f t="shared" si="283"/>
        <v>0</v>
      </c>
      <c r="D218" s="231"/>
      <c r="E218" s="60"/>
      <c r="F218" s="147">
        <f t="shared" si="288"/>
        <v>0</v>
      </c>
      <c r="G218" s="231"/>
      <c r="H218" s="263"/>
      <c r="I218" s="114">
        <f t="shared" si="289"/>
        <v>0</v>
      </c>
      <c r="J218" s="263"/>
      <c r="K218" s="60"/>
      <c r="L218" s="136">
        <f t="shared" si="290"/>
        <v>0</v>
      </c>
      <c r="M218" s="325"/>
      <c r="N218" s="60"/>
      <c r="O218" s="114">
        <f t="shared" si="291"/>
        <v>0</v>
      </c>
      <c r="P218" s="111"/>
    </row>
    <row r="219" spans="1:16" x14ac:dyDescent="0.25">
      <c r="A219" s="38">
        <v>5233</v>
      </c>
      <c r="B219" s="57" t="s">
        <v>199</v>
      </c>
      <c r="C219" s="486">
        <f t="shared" si="283"/>
        <v>14255</v>
      </c>
      <c r="D219" s="231">
        <v>7755</v>
      </c>
      <c r="E219" s="60"/>
      <c r="F219" s="147">
        <f t="shared" si="288"/>
        <v>7755</v>
      </c>
      <c r="G219" s="231">
        <v>6500</v>
      </c>
      <c r="H219" s="263"/>
      <c r="I219" s="114">
        <f t="shared" si="289"/>
        <v>6500</v>
      </c>
      <c r="J219" s="263"/>
      <c r="K219" s="60"/>
      <c r="L219" s="147">
        <f t="shared" si="290"/>
        <v>0</v>
      </c>
      <c r="M219" s="325"/>
      <c r="N219" s="60"/>
      <c r="O219" s="114">
        <f t="shared" si="291"/>
        <v>0</v>
      </c>
      <c r="P219" s="111"/>
    </row>
    <row r="220" spans="1:16" ht="24" hidden="1" x14ac:dyDescent="0.25">
      <c r="A220" s="38">
        <v>5234</v>
      </c>
      <c r="B220" s="57" t="s">
        <v>200</v>
      </c>
      <c r="C220" s="58">
        <f t="shared" si="283"/>
        <v>0</v>
      </c>
      <c r="D220" s="231"/>
      <c r="E220" s="60"/>
      <c r="F220" s="147">
        <f t="shared" si="288"/>
        <v>0</v>
      </c>
      <c r="G220" s="231"/>
      <c r="H220" s="263"/>
      <c r="I220" s="114">
        <f t="shared" si="289"/>
        <v>0</v>
      </c>
      <c r="J220" s="263"/>
      <c r="K220" s="60"/>
      <c r="L220" s="136">
        <f t="shared" si="290"/>
        <v>0</v>
      </c>
      <c r="M220" s="325"/>
      <c r="N220" s="60"/>
      <c r="O220" s="114">
        <f t="shared" si="291"/>
        <v>0</v>
      </c>
      <c r="P220" s="111"/>
    </row>
    <row r="221" spans="1:16" ht="14.25" hidden="1" customHeight="1" x14ac:dyDescent="0.25">
      <c r="A221" s="38">
        <v>5236</v>
      </c>
      <c r="B221" s="57" t="s">
        <v>201</v>
      </c>
      <c r="C221" s="58">
        <f t="shared" si="283"/>
        <v>0</v>
      </c>
      <c r="D221" s="231"/>
      <c r="E221" s="60"/>
      <c r="F221" s="147">
        <f t="shared" si="288"/>
        <v>0</v>
      </c>
      <c r="G221" s="231"/>
      <c r="H221" s="263"/>
      <c r="I221" s="114">
        <f t="shared" si="289"/>
        <v>0</v>
      </c>
      <c r="J221" s="263"/>
      <c r="K221" s="60"/>
      <c r="L221" s="136">
        <f t="shared" si="290"/>
        <v>0</v>
      </c>
      <c r="M221" s="325"/>
      <c r="N221" s="60"/>
      <c r="O221" s="114">
        <f t="shared" si="291"/>
        <v>0</v>
      </c>
      <c r="P221" s="111"/>
    </row>
    <row r="222" spans="1:16" ht="14.25" hidden="1" customHeight="1" x14ac:dyDescent="0.25">
      <c r="A222" s="38">
        <v>5237</v>
      </c>
      <c r="B222" s="57" t="s">
        <v>202</v>
      </c>
      <c r="C222" s="58">
        <f t="shared" si="283"/>
        <v>0</v>
      </c>
      <c r="D222" s="231"/>
      <c r="E222" s="60"/>
      <c r="F222" s="147">
        <f t="shared" si="288"/>
        <v>0</v>
      </c>
      <c r="G222" s="231"/>
      <c r="H222" s="263"/>
      <c r="I222" s="114">
        <f t="shared" si="289"/>
        <v>0</v>
      </c>
      <c r="J222" s="263"/>
      <c r="K222" s="60"/>
      <c r="L222" s="136">
        <f t="shared" si="290"/>
        <v>0</v>
      </c>
      <c r="M222" s="325"/>
      <c r="N222" s="60"/>
      <c r="O222" s="114">
        <f t="shared" si="291"/>
        <v>0</v>
      </c>
      <c r="P222" s="111"/>
    </row>
    <row r="223" spans="1:16" ht="24" x14ac:dyDescent="0.25">
      <c r="A223" s="38">
        <v>5238</v>
      </c>
      <c r="B223" s="57" t="s">
        <v>203</v>
      </c>
      <c r="C223" s="486">
        <f t="shared" si="283"/>
        <v>22600</v>
      </c>
      <c r="D223" s="231">
        <v>22600</v>
      </c>
      <c r="E223" s="60"/>
      <c r="F223" s="147">
        <f t="shared" si="288"/>
        <v>22600</v>
      </c>
      <c r="G223" s="231"/>
      <c r="H223" s="263"/>
      <c r="I223" s="114">
        <f t="shared" si="289"/>
        <v>0</v>
      </c>
      <c r="J223" s="263"/>
      <c r="K223" s="60"/>
      <c r="L223" s="147">
        <f t="shared" si="290"/>
        <v>0</v>
      </c>
      <c r="M223" s="325"/>
      <c r="N223" s="60"/>
      <c r="O223" s="114">
        <f t="shared" si="291"/>
        <v>0</v>
      </c>
      <c r="P223" s="111"/>
    </row>
    <row r="224" spans="1:16" ht="24" x14ac:dyDescent="0.25">
      <c r="A224" s="38">
        <v>5239</v>
      </c>
      <c r="B224" s="57" t="s">
        <v>204</v>
      </c>
      <c r="C224" s="486">
        <f t="shared" si="283"/>
        <v>5000</v>
      </c>
      <c r="D224" s="231">
        <v>2000</v>
      </c>
      <c r="E224" s="60"/>
      <c r="F224" s="147">
        <f t="shared" si="288"/>
        <v>2000</v>
      </c>
      <c r="G224" s="231"/>
      <c r="H224" s="263"/>
      <c r="I224" s="114">
        <f t="shared" si="289"/>
        <v>0</v>
      </c>
      <c r="J224" s="263">
        <v>3000</v>
      </c>
      <c r="K224" s="60"/>
      <c r="L224" s="147">
        <f t="shared" si="290"/>
        <v>3000</v>
      </c>
      <c r="M224" s="325"/>
      <c r="N224" s="60"/>
      <c r="O224" s="114">
        <f t="shared" si="291"/>
        <v>0</v>
      </c>
      <c r="P224" s="111"/>
    </row>
    <row r="225" spans="1:16" ht="24" hidden="1" x14ac:dyDescent="0.25">
      <c r="A225" s="112">
        <v>5240</v>
      </c>
      <c r="B225" s="57" t="s">
        <v>205</v>
      </c>
      <c r="C225" s="58">
        <f t="shared" si="283"/>
        <v>0</v>
      </c>
      <c r="D225" s="231"/>
      <c r="E225" s="60"/>
      <c r="F225" s="147">
        <f t="shared" si="288"/>
        <v>0</v>
      </c>
      <c r="G225" s="231"/>
      <c r="H225" s="263"/>
      <c r="I225" s="114">
        <f t="shared" si="289"/>
        <v>0</v>
      </c>
      <c r="J225" s="263"/>
      <c r="K225" s="60"/>
      <c r="L225" s="136">
        <f t="shared" si="290"/>
        <v>0</v>
      </c>
      <c r="M225" s="325"/>
      <c r="N225" s="60"/>
      <c r="O225" s="114">
        <f t="shared" si="291"/>
        <v>0</v>
      </c>
      <c r="P225" s="111"/>
    </row>
    <row r="226" spans="1:16" hidden="1" x14ac:dyDescent="0.25">
      <c r="A226" s="112">
        <v>5250</v>
      </c>
      <c r="B226" s="57" t="s">
        <v>206</v>
      </c>
      <c r="C226" s="58">
        <f t="shared" si="283"/>
        <v>0</v>
      </c>
      <c r="D226" s="231"/>
      <c r="E226" s="60"/>
      <c r="F226" s="147">
        <f t="shared" si="288"/>
        <v>0</v>
      </c>
      <c r="G226" s="231"/>
      <c r="H226" s="263"/>
      <c r="I226" s="114">
        <f t="shared" si="289"/>
        <v>0</v>
      </c>
      <c r="J226" s="263"/>
      <c r="K226" s="60"/>
      <c r="L226" s="136">
        <f t="shared" si="290"/>
        <v>0</v>
      </c>
      <c r="M226" s="325"/>
      <c r="N226" s="60"/>
      <c r="O226" s="114">
        <f t="shared" si="291"/>
        <v>0</v>
      </c>
      <c r="P226" s="111"/>
    </row>
    <row r="227" spans="1:16" hidden="1" x14ac:dyDescent="0.25">
      <c r="A227" s="112">
        <v>5260</v>
      </c>
      <c r="B227" s="57" t="s">
        <v>207</v>
      </c>
      <c r="C227" s="58">
        <f t="shared" si="283"/>
        <v>0</v>
      </c>
      <c r="D227" s="232">
        <f>SUM(D228)</f>
        <v>0</v>
      </c>
      <c r="E227" s="113">
        <f t="shared" ref="E227:F227" si="292">SUM(E228)</f>
        <v>0</v>
      </c>
      <c r="F227" s="147">
        <f t="shared" si="292"/>
        <v>0</v>
      </c>
      <c r="G227" s="232">
        <f>SUM(G228)</f>
        <v>0</v>
      </c>
      <c r="H227" s="121">
        <f t="shared" ref="H227:I227" si="293">SUM(H228)</f>
        <v>0</v>
      </c>
      <c r="I227" s="114">
        <f t="shared" si="293"/>
        <v>0</v>
      </c>
      <c r="J227" s="121">
        <f>SUM(J228)</f>
        <v>0</v>
      </c>
      <c r="K227" s="113">
        <f t="shared" ref="K227:L227" si="294">SUM(K228)</f>
        <v>0</v>
      </c>
      <c r="L227" s="136">
        <f t="shared" si="294"/>
        <v>0</v>
      </c>
      <c r="M227" s="58">
        <f>SUM(M228)</f>
        <v>0</v>
      </c>
      <c r="N227" s="113">
        <f t="shared" ref="N227:O227" si="295">SUM(N228)</f>
        <v>0</v>
      </c>
      <c r="O227" s="114">
        <f t="shared" si="295"/>
        <v>0</v>
      </c>
      <c r="P227" s="111"/>
    </row>
    <row r="228" spans="1:16" ht="24" hidden="1" x14ac:dyDescent="0.25">
      <c r="A228" s="38">
        <v>5269</v>
      </c>
      <c r="B228" s="57" t="s">
        <v>208</v>
      </c>
      <c r="C228" s="58">
        <f t="shared" si="283"/>
        <v>0</v>
      </c>
      <c r="D228" s="231"/>
      <c r="E228" s="60"/>
      <c r="F228" s="147">
        <f t="shared" ref="F228:F229" si="296">D228+E228</f>
        <v>0</v>
      </c>
      <c r="G228" s="231"/>
      <c r="H228" s="263"/>
      <c r="I228" s="114">
        <f t="shared" ref="I228:I229" si="297">G228+H228</f>
        <v>0</v>
      </c>
      <c r="J228" s="263"/>
      <c r="K228" s="60"/>
      <c r="L228" s="136">
        <f t="shared" ref="L228:L229" si="298">J228+K228</f>
        <v>0</v>
      </c>
      <c r="M228" s="325"/>
      <c r="N228" s="60"/>
      <c r="O228" s="114">
        <f t="shared" ref="O228:O229" si="299">M228+N228</f>
        <v>0</v>
      </c>
      <c r="P228" s="111"/>
    </row>
    <row r="229" spans="1:16" ht="24" hidden="1" x14ac:dyDescent="0.25">
      <c r="A229" s="107">
        <v>5270</v>
      </c>
      <c r="B229" s="78" t="s">
        <v>209</v>
      </c>
      <c r="C229" s="84">
        <f t="shared" si="283"/>
        <v>0</v>
      </c>
      <c r="D229" s="233"/>
      <c r="E229" s="115"/>
      <c r="F229" s="286">
        <f t="shared" si="296"/>
        <v>0</v>
      </c>
      <c r="G229" s="233"/>
      <c r="H229" s="264"/>
      <c r="I229" s="109">
        <f t="shared" si="297"/>
        <v>0</v>
      </c>
      <c r="J229" s="264"/>
      <c r="K229" s="115"/>
      <c r="L229" s="137">
        <f t="shared" si="298"/>
        <v>0</v>
      </c>
      <c r="M229" s="326"/>
      <c r="N229" s="115"/>
      <c r="O229" s="109">
        <f t="shared" si="299"/>
        <v>0</v>
      </c>
      <c r="P229" s="116"/>
    </row>
    <row r="230" spans="1:16" hidden="1" x14ac:dyDescent="0.25">
      <c r="A230" s="101">
        <v>6000</v>
      </c>
      <c r="B230" s="101" t="s">
        <v>210</v>
      </c>
      <c r="C230" s="102">
        <f t="shared" si="283"/>
        <v>0</v>
      </c>
      <c r="D230" s="228">
        <f>D231+D251+D259</f>
        <v>0</v>
      </c>
      <c r="E230" s="103">
        <f t="shared" ref="E230:F230" si="300">E231+E251+E259</f>
        <v>0</v>
      </c>
      <c r="F230" s="284">
        <f t="shared" si="300"/>
        <v>0</v>
      </c>
      <c r="G230" s="228">
        <f>G231+G251+G259</f>
        <v>0</v>
      </c>
      <c r="H230" s="261">
        <f t="shared" ref="H230:I230" si="301">H231+H251+H259</f>
        <v>0</v>
      </c>
      <c r="I230" s="104">
        <f t="shared" si="301"/>
        <v>0</v>
      </c>
      <c r="J230" s="261">
        <f>J231+J251+J259</f>
        <v>0</v>
      </c>
      <c r="K230" s="103">
        <f t="shared" ref="K230:L230" si="302">K231+K251+K259</f>
        <v>0</v>
      </c>
      <c r="L230" s="138">
        <f t="shared" si="302"/>
        <v>0</v>
      </c>
      <c r="M230" s="102">
        <f>M231+M251+M259</f>
        <v>0</v>
      </c>
      <c r="N230" s="103">
        <f t="shared" ref="N230:O230" si="303">N231+N251+N259</f>
        <v>0</v>
      </c>
      <c r="O230" s="104">
        <f t="shared" si="303"/>
        <v>0</v>
      </c>
      <c r="P230" s="347"/>
    </row>
    <row r="231" spans="1:16" ht="14.25" hidden="1" customHeight="1" x14ac:dyDescent="0.25">
      <c r="A231" s="69">
        <v>6200</v>
      </c>
      <c r="B231" s="125" t="s">
        <v>211</v>
      </c>
      <c r="C231" s="130">
        <f t="shared" si="283"/>
        <v>0</v>
      </c>
      <c r="D231" s="237">
        <f>SUM(D232,D233,D235,D238,D244,D245,D246)</f>
        <v>0</v>
      </c>
      <c r="E231" s="131">
        <f t="shared" ref="E231:F231" si="304">SUM(E232,E233,E235,E238,E244,E245,E246)</f>
        <v>0</v>
      </c>
      <c r="F231" s="288">
        <f t="shared" si="304"/>
        <v>0</v>
      </c>
      <c r="G231" s="237">
        <f>SUM(G232,G233,G235,G238,G244,G245,G246)</f>
        <v>0</v>
      </c>
      <c r="H231" s="268">
        <f t="shared" ref="H231:I231" si="305">SUM(H232,H233,H235,H238,H244,H245,H246)</f>
        <v>0</v>
      </c>
      <c r="I231" s="294">
        <f t="shared" si="305"/>
        <v>0</v>
      </c>
      <c r="J231" s="268">
        <f>SUM(J232,J233,J235,J238,J244,J245,J246)</f>
        <v>0</v>
      </c>
      <c r="K231" s="131">
        <f t="shared" ref="K231:L231" si="306">SUM(K232,K233,K235,K238,K244,K245,K246)</f>
        <v>0</v>
      </c>
      <c r="L231" s="139">
        <f t="shared" si="306"/>
        <v>0</v>
      </c>
      <c r="M231" s="130">
        <f>SUM(M232,M233,M235,M238,M244,M245,M246)</f>
        <v>0</v>
      </c>
      <c r="N231" s="131">
        <f t="shared" ref="N231:O231" si="307">SUM(N232,N233,N235,N238,N244,N245,N246)</f>
        <v>0</v>
      </c>
      <c r="O231" s="294">
        <f t="shared" si="307"/>
        <v>0</v>
      </c>
      <c r="P231" s="348"/>
    </row>
    <row r="232" spans="1:16" ht="24" hidden="1" x14ac:dyDescent="0.25">
      <c r="A232" s="565">
        <v>6220</v>
      </c>
      <c r="B232" s="52" t="s">
        <v>212</v>
      </c>
      <c r="C232" s="53">
        <f t="shared" si="283"/>
        <v>0</v>
      </c>
      <c r="D232" s="230"/>
      <c r="E232" s="55"/>
      <c r="F232" s="287">
        <f>D232+E232</f>
        <v>0</v>
      </c>
      <c r="G232" s="230"/>
      <c r="H232" s="262"/>
      <c r="I232" s="120">
        <f>G232+H232</f>
        <v>0</v>
      </c>
      <c r="J232" s="262"/>
      <c r="K232" s="55"/>
      <c r="L232" s="140">
        <f>J232+K232</f>
        <v>0</v>
      </c>
      <c r="M232" s="324"/>
      <c r="N232" s="55"/>
      <c r="O232" s="120">
        <f>M232+N232</f>
        <v>0</v>
      </c>
      <c r="P232" s="110"/>
    </row>
    <row r="233" spans="1:16" hidden="1" x14ac:dyDescent="0.25">
      <c r="A233" s="112">
        <v>6230</v>
      </c>
      <c r="B233" s="57" t="s">
        <v>213</v>
      </c>
      <c r="C233" s="58">
        <f t="shared" si="283"/>
        <v>0</v>
      </c>
      <c r="D233" s="232">
        <f t="shared" ref="D233:O233" si="308">SUM(D234)</f>
        <v>0</v>
      </c>
      <c r="E233" s="113">
        <f t="shared" si="308"/>
        <v>0</v>
      </c>
      <c r="F233" s="147">
        <f t="shared" si="308"/>
        <v>0</v>
      </c>
      <c r="G233" s="232">
        <f t="shared" si="308"/>
        <v>0</v>
      </c>
      <c r="H233" s="121">
        <f t="shared" si="308"/>
        <v>0</v>
      </c>
      <c r="I233" s="114">
        <f t="shared" si="308"/>
        <v>0</v>
      </c>
      <c r="J233" s="121">
        <f t="shared" si="308"/>
        <v>0</v>
      </c>
      <c r="K233" s="113">
        <f t="shared" si="308"/>
        <v>0</v>
      </c>
      <c r="L233" s="136">
        <f t="shared" si="308"/>
        <v>0</v>
      </c>
      <c r="M233" s="58">
        <f t="shared" si="308"/>
        <v>0</v>
      </c>
      <c r="N233" s="113">
        <f t="shared" si="308"/>
        <v>0</v>
      </c>
      <c r="O233" s="114">
        <f t="shared" si="308"/>
        <v>0</v>
      </c>
      <c r="P233" s="111"/>
    </row>
    <row r="234" spans="1:16" ht="24" hidden="1" x14ac:dyDescent="0.25">
      <c r="A234" s="38">
        <v>6239</v>
      </c>
      <c r="B234" s="52" t="s">
        <v>214</v>
      </c>
      <c r="C234" s="58">
        <f t="shared" si="283"/>
        <v>0</v>
      </c>
      <c r="D234" s="230"/>
      <c r="E234" s="55"/>
      <c r="F234" s="287">
        <f>D234+E234</f>
        <v>0</v>
      </c>
      <c r="G234" s="230"/>
      <c r="H234" s="262"/>
      <c r="I234" s="120">
        <f>G234+H234</f>
        <v>0</v>
      </c>
      <c r="J234" s="262"/>
      <c r="K234" s="55"/>
      <c r="L234" s="140">
        <f>J234+K234</f>
        <v>0</v>
      </c>
      <c r="M234" s="324"/>
      <c r="N234" s="55"/>
      <c r="O234" s="120">
        <f>M234+N234</f>
        <v>0</v>
      </c>
      <c r="P234" s="110"/>
    </row>
    <row r="235" spans="1:16" ht="24" hidden="1" x14ac:dyDescent="0.25">
      <c r="A235" s="112">
        <v>6240</v>
      </c>
      <c r="B235" s="57" t="s">
        <v>215</v>
      </c>
      <c r="C235" s="58">
        <f t="shared" si="283"/>
        <v>0</v>
      </c>
      <c r="D235" s="232">
        <f>SUM(D236:D237)</f>
        <v>0</v>
      </c>
      <c r="E235" s="113">
        <f t="shared" ref="E235:F235" si="309">SUM(E236:E237)</f>
        <v>0</v>
      </c>
      <c r="F235" s="147">
        <f t="shared" si="309"/>
        <v>0</v>
      </c>
      <c r="G235" s="232">
        <f>SUM(G236:G237)</f>
        <v>0</v>
      </c>
      <c r="H235" s="121">
        <f t="shared" ref="H235:I235" si="310">SUM(H236:H237)</f>
        <v>0</v>
      </c>
      <c r="I235" s="114">
        <f t="shared" si="310"/>
        <v>0</v>
      </c>
      <c r="J235" s="121">
        <f>SUM(J236:J237)</f>
        <v>0</v>
      </c>
      <c r="K235" s="113">
        <f t="shared" ref="K235:L235" si="311">SUM(K236:K237)</f>
        <v>0</v>
      </c>
      <c r="L235" s="136">
        <f t="shared" si="311"/>
        <v>0</v>
      </c>
      <c r="M235" s="58">
        <f>SUM(M236:M237)</f>
        <v>0</v>
      </c>
      <c r="N235" s="113">
        <f t="shared" ref="N235:O235" si="312">SUM(N236:N237)</f>
        <v>0</v>
      </c>
      <c r="O235" s="114">
        <f t="shared" si="312"/>
        <v>0</v>
      </c>
      <c r="P235" s="111"/>
    </row>
    <row r="236" spans="1:16" hidden="1" x14ac:dyDescent="0.25">
      <c r="A236" s="38">
        <v>6241</v>
      </c>
      <c r="B236" s="57" t="s">
        <v>216</v>
      </c>
      <c r="C236" s="58">
        <f t="shared" si="283"/>
        <v>0</v>
      </c>
      <c r="D236" s="231"/>
      <c r="E236" s="60"/>
      <c r="F236" s="147">
        <f t="shared" ref="F236:F237" si="313">D236+E236</f>
        <v>0</v>
      </c>
      <c r="G236" s="231"/>
      <c r="H236" s="263"/>
      <c r="I236" s="114">
        <f t="shared" ref="I236:I237" si="314">G236+H236</f>
        <v>0</v>
      </c>
      <c r="J236" s="263"/>
      <c r="K236" s="60"/>
      <c r="L236" s="136">
        <f t="shared" ref="L236:L237" si="315">J236+K236</f>
        <v>0</v>
      </c>
      <c r="M236" s="325"/>
      <c r="N236" s="60"/>
      <c r="O236" s="114">
        <f t="shared" ref="O236:O237" si="316">M236+N236</f>
        <v>0</v>
      </c>
      <c r="P236" s="111"/>
    </row>
    <row r="237" spans="1:16" hidden="1" x14ac:dyDescent="0.25">
      <c r="A237" s="38">
        <v>6242</v>
      </c>
      <c r="B237" s="57" t="s">
        <v>217</v>
      </c>
      <c r="C237" s="58">
        <f t="shared" si="283"/>
        <v>0</v>
      </c>
      <c r="D237" s="231"/>
      <c r="E237" s="60"/>
      <c r="F237" s="147">
        <f t="shared" si="313"/>
        <v>0</v>
      </c>
      <c r="G237" s="231"/>
      <c r="H237" s="263"/>
      <c r="I237" s="114">
        <f t="shared" si="314"/>
        <v>0</v>
      </c>
      <c r="J237" s="263"/>
      <c r="K237" s="60"/>
      <c r="L237" s="136">
        <f t="shared" si="315"/>
        <v>0</v>
      </c>
      <c r="M237" s="325"/>
      <c r="N237" s="60"/>
      <c r="O237" s="114">
        <f t="shared" si="316"/>
        <v>0</v>
      </c>
      <c r="P237" s="111"/>
    </row>
    <row r="238" spans="1:16" ht="25.5" hidden="1" customHeight="1" x14ac:dyDescent="0.25">
      <c r="A238" s="112">
        <v>6250</v>
      </c>
      <c r="B238" s="57" t="s">
        <v>218</v>
      </c>
      <c r="C238" s="58">
        <f t="shared" si="283"/>
        <v>0</v>
      </c>
      <c r="D238" s="232">
        <f>SUM(D239:D243)</f>
        <v>0</v>
      </c>
      <c r="E238" s="113">
        <f t="shared" ref="E238:F238" si="317">SUM(E239:E243)</f>
        <v>0</v>
      </c>
      <c r="F238" s="147">
        <f t="shared" si="317"/>
        <v>0</v>
      </c>
      <c r="G238" s="232">
        <f>SUM(G239:G243)</f>
        <v>0</v>
      </c>
      <c r="H238" s="121">
        <f t="shared" ref="H238:I238" si="318">SUM(H239:H243)</f>
        <v>0</v>
      </c>
      <c r="I238" s="114">
        <f t="shared" si="318"/>
        <v>0</v>
      </c>
      <c r="J238" s="121">
        <f>SUM(J239:J243)</f>
        <v>0</v>
      </c>
      <c r="K238" s="113">
        <f t="shared" ref="K238:L238" si="319">SUM(K239:K243)</f>
        <v>0</v>
      </c>
      <c r="L238" s="136">
        <f t="shared" si="319"/>
        <v>0</v>
      </c>
      <c r="M238" s="58">
        <f>SUM(M239:M243)</f>
        <v>0</v>
      </c>
      <c r="N238" s="113">
        <f t="shared" ref="N238:O238" si="320">SUM(N239:N243)</f>
        <v>0</v>
      </c>
      <c r="O238" s="114">
        <f t="shared" si="320"/>
        <v>0</v>
      </c>
      <c r="P238" s="111"/>
    </row>
    <row r="239" spans="1:16" ht="14.25" hidden="1" customHeight="1" x14ac:dyDescent="0.25">
      <c r="A239" s="38">
        <v>6252</v>
      </c>
      <c r="B239" s="57" t="s">
        <v>219</v>
      </c>
      <c r="C239" s="58">
        <f t="shared" si="283"/>
        <v>0</v>
      </c>
      <c r="D239" s="231"/>
      <c r="E239" s="60"/>
      <c r="F239" s="147">
        <f t="shared" ref="F239:F245" si="321">D239+E239</f>
        <v>0</v>
      </c>
      <c r="G239" s="231"/>
      <c r="H239" s="263"/>
      <c r="I239" s="114">
        <f t="shared" ref="I239:I245" si="322">G239+H239</f>
        <v>0</v>
      </c>
      <c r="J239" s="263"/>
      <c r="K239" s="60"/>
      <c r="L239" s="136">
        <f t="shared" ref="L239:L245" si="323">J239+K239</f>
        <v>0</v>
      </c>
      <c r="M239" s="325"/>
      <c r="N239" s="60"/>
      <c r="O239" s="114">
        <f t="shared" ref="O239:O245" si="324">M239+N239</f>
        <v>0</v>
      </c>
      <c r="P239" s="111"/>
    </row>
    <row r="240" spans="1:16" ht="14.25" hidden="1" customHeight="1" x14ac:dyDescent="0.25">
      <c r="A240" s="38">
        <v>6253</v>
      </c>
      <c r="B240" s="57" t="s">
        <v>220</v>
      </c>
      <c r="C240" s="58">
        <f t="shared" si="283"/>
        <v>0</v>
      </c>
      <c r="D240" s="231"/>
      <c r="E240" s="60"/>
      <c r="F240" s="147">
        <f t="shared" si="321"/>
        <v>0</v>
      </c>
      <c r="G240" s="231"/>
      <c r="H240" s="263"/>
      <c r="I240" s="114">
        <f t="shared" si="322"/>
        <v>0</v>
      </c>
      <c r="J240" s="263"/>
      <c r="K240" s="60"/>
      <c r="L240" s="136">
        <f t="shared" si="323"/>
        <v>0</v>
      </c>
      <c r="M240" s="325"/>
      <c r="N240" s="60"/>
      <c r="O240" s="114">
        <f t="shared" si="324"/>
        <v>0</v>
      </c>
      <c r="P240" s="111"/>
    </row>
    <row r="241" spans="1:16" ht="24" hidden="1" x14ac:dyDescent="0.25">
      <c r="A241" s="38">
        <v>6254</v>
      </c>
      <c r="B241" s="57" t="s">
        <v>221</v>
      </c>
      <c r="C241" s="58">
        <f t="shared" si="283"/>
        <v>0</v>
      </c>
      <c r="D241" s="231"/>
      <c r="E241" s="60"/>
      <c r="F241" s="147">
        <f t="shared" si="321"/>
        <v>0</v>
      </c>
      <c r="G241" s="231"/>
      <c r="H241" s="263"/>
      <c r="I241" s="114">
        <f t="shared" si="322"/>
        <v>0</v>
      </c>
      <c r="J241" s="263"/>
      <c r="K241" s="60"/>
      <c r="L241" s="136">
        <f t="shared" si="323"/>
        <v>0</v>
      </c>
      <c r="M241" s="325"/>
      <c r="N241" s="60"/>
      <c r="O241" s="114">
        <f t="shared" si="324"/>
        <v>0</v>
      </c>
      <c r="P241" s="111"/>
    </row>
    <row r="242" spans="1:16" ht="24" hidden="1" x14ac:dyDescent="0.25">
      <c r="A242" s="38">
        <v>6255</v>
      </c>
      <c r="B242" s="57" t="s">
        <v>222</v>
      </c>
      <c r="C242" s="58">
        <f t="shared" si="283"/>
        <v>0</v>
      </c>
      <c r="D242" s="231"/>
      <c r="E242" s="60"/>
      <c r="F242" s="147">
        <f t="shared" si="321"/>
        <v>0</v>
      </c>
      <c r="G242" s="231"/>
      <c r="H242" s="263"/>
      <c r="I242" s="114">
        <f t="shared" si="322"/>
        <v>0</v>
      </c>
      <c r="J242" s="263"/>
      <c r="K242" s="60"/>
      <c r="L242" s="136">
        <f t="shared" si="323"/>
        <v>0</v>
      </c>
      <c r="M242" s="325"/>
      <c r="N242" s="60"/>
      <c r="O242" s="114">
        <f t="shared" si="324"/>
        <v>0</v>
      </c>
      <c r="P242" s="111"/>
    </row>
    <row r="243" spans="1:16" hidden="1" x14ac:dyDescent="0.25">
      <c r="A243" s="38">
        <v>6259</v>
      </c>
      <c r="B243" s="57" t="s">
        <v>223</v>
      </c>
      <c r="C243" s="58">
        <f t="shared" si="283"/>
        <v>0</v>
      </c>
      <c r="D243" s="231"/>
      <c r="E243" s="60"/>
      <c r="F243" s="147">
        <f t="shared" si="321"/>
        <v>0</v>
      </c>
      <c r="G243" s="231"/>
      <c r="H243" s="263"/>
      <c r="I243" s="114">
        <f t="shared" si="322"/>
        <v>0</v>
      </c>
      <c r="J243" s="263"/>
      <c r="K243" s="60"/>
      <c r="L243" s="136">
        <f t="shared" si="323"/>
        <v>0</v>
      </c>
      <c r="M243" s="325"/>
      <c r="N243" s="60"/>
      <c r="O243" s="114">
        <f t="shared" si="324"/>
        <v>0</v>
      </c>
      <c r="P243" s="111"/>
    </row>
    <row r="244" spans="1:16" ht="24" hidden="1" x14ac:dyDescent="0.25">
      <c r="A244" s="112">
        <v>6260</v>
      </c>
      <c r="B244" s="57" t="s">
        <v>224</v>
      </c>
      <c r="C244" s="58">
        <f t="shared" si="283"/>
        <v>0</v>
      </c>
      <c r="D244" s="231"/>
      <c r="E244" s="60"/>
      <c r="F244" s="147">
        <f t="shared" si="321"/>
        <v>0</v>
      </c>
      <c r="G244" s="231"/>
      <c r="H244" s="263"/>
      <c r="I244" s="114">
        <f t="shared" si="322"/>
        <v>0</v>
      </c>
      <c r="J244" s="263"/>
      <c r="K244" s="60"/>
      <c r="L244" s="136">
        <f t="shared" si="323"/>
        <v>0</v>
      </c>
      <c r="M244" s="325"/>
      <c r="N244" s="60"/>
      <c r="O244" s="114">
        <f t="shared" si="324"/>
        <v>0</v>
      </c>
      <c r="P244" s="111"/>
    </row>
    <row r="245" spans="1:16" hidden="1" x14ac:dyDescent="0.25">
      <c r="A245" s="112">
        <v>6270</v>
      </c>
      <c r="B245" s="57" t="s">
        <v>225</v>
      </c>
      <c r="C245" s="58">
        <f t="shared" si="283"/>
        <v>0</v>
      </c>
      <c r="D245" s="231"/>
      <c r="E245" s="60"/>
      <c r="F245" s="147">
        <f t="shared" si="321"/>
        <v>0</v>
      </c>
      <c r="G245" s="231"/>
      <c r="H245" s="263"/>
      <c r="I245" s="114">
        <f t="shared" si="322"/>
        <v>0</v>
      </c>
      <c r="J245" s="263"/>
      <c r="K245" s="60"/>
      <c r="L245" s="136">
        <f t="shared" si="323"/>
        <v>0</v>
      </c>
      <c r="M245" s="325"/>
      <c r="N245" s="60"/>
      <c r="O245" s="114">
        <f t="shared" si="324"/>
        <v>0</v>
      </c>
      <c r="P245" s="111"/>
    </row>
    <row r="246" spans="1:16" ht="24" hidden="1" x14ac:dyDescent="0.25">
      <c r="A246" s="565">
        <v>6290</v>
      </c>
      <c r="B246" s="52" t="s">
        <v>226</v>
      </c>
      <c r="C246" s="127">
        <f t="shared" si="283"/>
        <v>0</v>
      </c>
      <c r="D246" s="234">
        <f>SUM(D247:D250)</f>
        <v>0</v>
      </c>
      <c r="E246" s="119">
        <f t="shared" ref="E246:O246" si="325">SUM(E247:E250)</f>
        <v>0</v>
      </c>
      <c r="F246" s="287">
        <f t="shared" si="325"/>
        <v>0</v>
      </c>
      <c r="G246" s="234">
        <f t="shared" si="325"/>
        <v>0</v>
      </c>
      <c r="H246" s="265">
        <f t="shared" si="325"/>
        <v>0</v>
      </c>
      <c r="I246" s="120">
        <f t="shared" si="325"/>
        <v>0</v>
      </c>
      <c r="J246" s="265">
        <f t="shared" si="325"/>
        <v>0</v>
      </c>
      <c r="K246" s="119">
        <f t="shared" si="325"/>
        <v>0</v>
      </c>
      <c r="L246" s="140">
        <f t="shared" si="325"/>
        <v>0</v>
      </c>
      <c r="M246" s="127">
        <f t="shared" si="325"/>
        <v>0</v>
      </c>
      <c r="N246" s="305">
        <f t="shared" si="325"/>
        <v>0</v>
      </c>
      <c r="O246" s="310">
        <f t="shared" si="325"/>
        <v>0</v>
      </c>
      <c r="P246" s="158"/>
    </row>
    <row r="247" spans="1:16" hidden="1" x14ac:dyDescent="0.25">
      <c r="A247" s="38">
        <v>6291</v>
      </c>
      <c r="B247" s="57" t="s">
        <v>227</v>
      </c>
      <c r="C247" s="58">
        <f t="shared" si="283"/>
        <v>0</v>
      </c>
      <c r="D247" s="231"/>
      <c r="E247" s="60"/>
      <c r="F247" s="147">
        <f t="shared" ref="F247:F250" si="326">D247+E247</f>
        <v>0</v>
      </c>
      <c r="G247" s="231"/>
      <c r="H247" s="263"/>
      <c r="I247" s="114">
        <f t="shared" ref="I247:I250" si="327">G247+H247</f>
        <v>0</v>
      </c>
      <c r="J247" s="263"/>
      <c r="K247" s="60"/>
      <c r="L247" s="136">
        <f t="shared" ref="L247:L250" si="328">J247+K247</f>
        <v>0</v>
      </c>
      <c r="M247" s="325"/>
      <c r="N247" s="60"/>
      <c r="O247" s="114">
        <f t="shared" ref="O247:O250" si="329">M247+N247</f>
        <v>0</v>
      </c>
      <c r="P247" s="111"/>
    </row>
    <row r="248" spans="1:16" hidden="1" x14ac:dyDescent="0.25">
      <c r="A248" s="38">
        <v>6292</v>
      </c>
      <c r="B248" s="57" t="s">
        <v>228</v>
      </c>
      <c r="C248" s="58">
        <f t="shared" si="283"/>
        <v>0</v>
      </c>
      <c r="D248" s="231"/>
      <c r="E248" s="60"/>
      <c r="F248" s="147">
        <f t="shared" si="326"/>
        <v>0</v>
      </c>
      <c r="G248" s="231"/>
      <c r="H248" s="263"/>
      <c r="I248" s="114">
        <f t="shared" si="327"/>
        <v>0</v>
      </c>
      <c r="J248" s="263"/>
      <c r="K248" s="60"/>
      <c r="L248" s="136">
        <f t="shared" si="328"/>
        <v>0</v>
      </c>
      <c r="M248" s="325"/>
      <c r="N248" s="60"/>
      <c r="O248" s="114">
        <f t="shared" si="329"/>
        <v>0</v>
      </c>
      <c r="P248" s="111"/>
    </row>
    <row r="249" spans="1:16" ht="72" hidden="1" x14ac:dyDescent="0.25">
      <c r="A249" s="38">
        <v>6296</v>
      </c>
      <c r="B249" s="57" t="s">
        <v>229</v>
      </c>
      <c r="C249" s="58">
        <f t="shared" si="283"/>
        <v>0</v>
      </c>
      <c r="D249" s="231"/>
      <c r="E249" s="60"/>
      <c r="F249" s="147">
        <f t="shared" si="326"/>
        <v>0</v>
      </c>
      <c r="G249" s="231"/>
      <c r="H249" s="263"/>
      <c r="I249" s="114">
        <f t="shared" si="327"/>
        <v>0</v>
      </c>
      <c r="J249" s="263"/>
      <c r="K249" s="60"/>
      <c r="L249" s="136">
        <f t="shared" si="328"/>
        <v>0</v>
      </c>
      <c r="M249" s="325"/>
      <c r="N249" s="60"/>
      <c r="O249" s="114">
        <f t="shared" si="329"/>
        <v>0</v>
      </c>
      <c r="P249" s="111"/>
    </row>
    <row r="250" spans="1:16" ht="39.75" hidden="1" customHeight="1" x14ac:dyDescent="0.25">
      <c r="A250" s="38">
        <v>6299</v>
      </c>
      <c r="B250" s="57" t="s">
        <v>230</v>
      </c>
      <c r="C250" s="58">
        <f t="shared" si="283"/>
        <v>0</v>
      </c>
      <c r="D250" s="231"/>
      <c r="E250" s="60"/>
      <c r="F250" s="147">
        <f t="shared" si="326"/>
        <v>0</v>
      </c>
      <c r="G250" s="231"/>
      <c r="H250" s="263"/>
      <c r="I250" s="114">
        <f t="shared" si="327"/>
        <v>0</v>
      </c>
      <c r="J250" s="263"/>
      <c r="K250" s="60"/>
      <c r="L250" s="136">
        <f t="shared" si="328"/>
        <v>0</v>
      </c>
      <c r="M250" s="325"/>
      <c r="N250" s="60"/>
      <c r="O250" s="114">
        <f t="shared" si="329"/>
        <v>0</v>
      </c>
      <c r="P250" s="111"/>
    </row>
    <row r="251" spans="1:16" hidden="1" x14ac:dyDescent="0.25">
      <c r="A251" s="45">
        <v>6300</v>
      </c>
      <c r="B251" s="105" t="s">
        <v>231</v>
      </c>
      <c r="C251" s="46">
        <f t="shared" si="283"/>
        <v>0</v>
      </c>
      <c r="D251" s="229">
        <f>SUM(D252,D257,D258)</f>
        <v>0</v>
      </c>
      <c r="E251" s="50">
        <f t="shared" ref="E251:O251" si="330">SUM(E252,E257,E258)</f>
        <v>0</v>
      </c>
      <c r="F251" s="285">
        <f t="shared" si="330"/>
        <v>0</v>
      </c>
      <c r="G251" s="229">
        <f t="shared" si="330"/>
        <v>0</v>
      </c>
      <c r="H251" s="106">
        <f t="shared" si="330"/>
        <v>0</v>
      </c>
      <c r="I251" s="117">
        <f t="shared" si="330"/>
        <v>0</v>
      </c>
      <c r="J251" s="106">
        <f t="shared" si="330"/>
        <v>0</v>
      </c>
      <c r="K251" s="50">
        <f t="shared" si="330"/>
        <v>0</v>
      </c>
      <c r="L251" s="126">
        <f t="shared" si="330"/>
        <v>0</v>
      </c>
      <c r="M251" s="166">
        <f t="shared" si="330"/>
        <v>0</v>
      </c>
      <c r="N251" s="167">
        <f t="shared" si="330"/>
        <v>0</v>
      </c>
      <c r="O251" s="168">
        <f t="shared" si="330"/>
        <v>0</v>
      </c>
      <c r="P251" s="349"/>
    </row>
    <row r="252" spans="1:16" ht="24" hidden="1" x14ac:dyDescent="0.25">
      <c r="A252" s="565">
        <v>6320</v>
      </c>
      <c r="B252" s="52" t="s">
        <v>303</v>
      </c>
      <c r="C252" s="127">
        <f t="shared" si="283"/>
        <v>0</v>
      </c>
      <c r="D252" s="234">
        <f>SUM(D253:D256)</f>
        <v>0</v>
      </c>
      <c r="E252" s="119">
        <f t="shared" ref="E252:O252" si="331">SUM(E253:E256)</f>
        <v>0</v>
      </c>
      <c r="F252" s="287">
        <f t="shared" si="331"/>
        <v>0</v>
      </c>
      <c r="G252" s="234">
        <f t="shared" si="331"/>
        <v>0</v>
      </c>
      <c r="H252" s="265">
        <f t="shared" si="331"/>
        <v>0</v>
      </c>
      <c r="I252" s="120">
        <f t="shared" si="331"/>
        <v>0</v>
      </c>
      <c r="J252" s="265">
        <f t="shared" si="331"/>
        <v>0</v>
      </c>
      <c r="K252" s="119">
        <f t="shared" si="331"/>
        <v>0</v>
      </c>
      <c r="L252" s="140">
        <f t="shared" si="331"/>
        <v>0</v>
      </c>
      <c r="M252" s="53">
        <f t="shared" si="331"/>
        <v>0</v>
      </c>
      <c r="N252" s="119">
        <f t="shared" si="331"/>
        <v>0</v>
      </c>
      <c r="O252" s="120">
        <f t="shared" si="331"/>
        <v>0</v>
      </c>
      <c r="P252" s="110"/>
    </row>
    <row r="253" spans="1:16" hidden="1" x14ac:dyDescent="0.25">
      <c r="A253" s="38">
        <v>6322</v>
      </c>
      <c r="B253" s="57" t="s">
        <v>232</v>
      </c>
      <c r="C253" s="58">
        <f t="shared" si="283"/>
        <v>0</v>
      </c>
      <c r="D253" s="231"/>
      <c r="E253" s="60"/>
      <c r="F253" s="147">
        <f t="shared" ref="F253:F258" si="332">D253+E253</f>
        <v>0</v>
      </c>
      <c r="G253" s="231"/>
      <c r="H253" s="263"/>
      <c r="I253" s="114">
        <f t="shared" ref="I253:I258" si="333">G253+H253</f>
        <v>0</v>
      </c>
      <c r="J253" s="263"/>
      <c r="K253" s="60"/>
      <c r="L253" s="136">
        <f t="shared" ref="L253:L258" si="334">J253+K253</f>
        <v>0</v>
      </c>
      <c r="M253" s="325"/>
      <c r="N253" s="60"/>
      <c r="O253" s="114">
        <f t="shared" ref="O253:O258" si="335">M253+N253</f>
        <v>0</v>
      </c>
      <c r="P253" s="111"/>
    </row>
    <row r="254" spans="1:16" ht="24" hidden="1" x14ac:dyDescent="0.25">
      <c r="A254" s="38">
        <v>6323</v>
      </c>
      <c r="B254" s="57" t="s">
        <v>233</v>
      </c>
      <c r="C254" s="58">
        <f t="shared" si="283"/>
        <v>0</v>
      </c>
      <c r="D254" s="231"/>
      <c r="E254" s="60"/>
      <c r="F254" s="147">
        <f t="shared" si="332"/>
        <v>0</v>
      </c>
      <c r="G254" s="231"/>
      <c r="H254" s="263"/>
      <c r="I254" s="114">
        <f t="shared" si="333"/>
        <v>0</v>
      </c>
      <c r="J254" s="263"/>
      <c r="K254" s="60"/>
      <c r="L254" s="136">
        <f t="shared" si="334"/>
        <v>0</v>
      </c>
      <c r="M254" s="325"/>
      <c r="N254" s="60"/>
      <c r="O254" s="114">
        <f t="shared" si="335"/>
        <v>0</v>
      </c>
      <c r="P254" s="111"/>
    </row>
    <row r="255" spans="1:16" ht="24" hidden="1" x14ac:dyDescent="0.25">
      <c r="A255" s="38">
        <v>6324</v>
      </c>
      <c r="B255" s="57" t="s">
        <v>287</v>
      </c>
      <c r="C255" s="58">
        <f t="shared" si="283"/>
        <v>0</v>
      </c>
      <c r="D255" s="231"/>
      <c r="E255" s="60"/>
      <c r="F255" s="147">
        <f t="shared" si="332"/>
        <v>0</v>
      </c>
      <c r="G255" s="231"/>
      <c r="H255" s="263"/>
      <c r="I255" s="114">
        <f t="shared" si="333"/>
        <v>0</v>
      </c>
      <c r="J255" s="263"/>
      <c r="K255" s="60"/>
      <c r="L255" s="136">
        <f t="shared" si="334"/>
        <v>0</v>
      </c>
      <c r="M255" s="325"/>
      <c r="N255" s="60"/>
      <c r="O255" s="114">
        <f t="shared" si="335"/>
        <v>0</v>
      </c>
      <c r="P255" s="111"/>
    </row>
    <row r="256" spans="1:16" hidden="1" x14ac:dyDescent="0.25">
      <c r="A256" s="33">
        <v>6329</v>
      </c>
      <c r="B256" s="52" t="s">
        <v>288</v>
      </c>
      <c r="C256" s="53">
        <f t="shared" si="283"/>
        <v>0</v>
      </c>
      <c r="D256" s="230"/>
      <c r="E256" s="55"/>
      <c r="F256" s="287">
        <f t="shared" si="332"/>
        <v>0</v>
      </c>
      <c r="G256" s="230"/>
      <c r="H256" s="262"/>
      <c r="I256" s="120">
        <f t="shared" si="333"/>
        <v>0</v>
      </c>
      <c r="J256" s="262"/>
      <c r="K256" s="55"/>
      <c r="L256" s="140">
        <f t="shared" si="334"/>
        <v>0</v>
      </c>
      <c r="M256" s="324"/>
      <c r="N256" s="55"/>
      <c r="O256" s="120">
        <f t="shared" si="335"/>
        <v>0</v>
      </c>
      <c r="P256" s="110"/>
    </row>
    <row r="257" spans="1:16" ht="24" hidden="1" x14ac:dyDescent="0.25">
      <c r="A257" s="143">
        <v>6330</v>
      </c>
      <c r="B257" s="144" t="s">
        <v>234</v>
      </c>
      <c r="C257" s="127">
        <f t="shared" si="283"/>
        <v>0</v>
      </c>
      <c r="D257" s="236"/>
      <c r="E257" s="129"/>
      <c r="F257" s="142">
        <f t="shared" si="332"/>
        <v>0</v>
      </c>
      <c r="G257" s="236"/>
      <c r="H257" s="267"/>
      <c r="I257" s="310">
        <f t="shared" si="333"/>
        <v>0</v>
      </c>
      <c r="J257" s="267"/>
      <c r="K257" s="129"/>
      <c r="L257" s="141">
        <f t="shared" si="334"/>
        <v>0</v>
      </c>
      <c r="M257" s="328"/>
      <c r="N257" s="129"/>
      <c r="O257" s="310">
        <f t="shared" si="335"/>
        <v>0</v>
      </c>
      <c r="P257" s="158"/>
    </row>
    <row r="258" spans="1:16" hidden="1" x14ac:dyDescent="0.25">
      <c r="A258" s="112">
        <v>6360</v>
      </c>
      <c r="B258" s="57" t="s">
        <v>235</v>
      </c>
      <c r="C258" s="58">
        <f t="shared" si="283"/>
        <v>0</v>
      </c>
      <c r="D258" s="231"/>
      <c r="E258" s="60"/>
      <c r="F258" s="147">
        <f t="shared" si="332"/>
        <v>0</v>
      </c>
      <c r="G258" s="231"/>
      <c r="H258" s="263"/>
      <c r="I258" s="114">
        <f t="shared" si="333"/>
        <v>0</v>
      </c>
      <c r="J258" s="263"/>
      <c r="K258" s="60"/>
      <c r="L258" s="136">
        <f t="shared" si="334"/>
        <v>0</v>
      </c>
      <c r="M258" s="325"/>
      <c r="N258" s="60"/>
      <c r="O258" s="114">
        <f t="shared" si="335"/>
        <v>0</v>
      </c>
      <c r="P258" s="111"/>
    </row>
    <row r="259" spans="1:16" ht="36" hidden="1" x14ac:dyDescent="0.25">
      <c r="A259" s="45">
        <v>6400</v>
      </c>
      <c r="B259" s="105" t="s">
        <v>236</v>
      </c>
      <c r="C259" s="46">
        <f t="shared" si="283"/>
        <v>0</v>
      </c>
      <c r="D259" s="229">
        <f>SUM(D260,D264)</f>
        <v>0</v>
      </c>
      <c r="E259" s="50">
        <f t="shared" ref="E259:O259" si="336">SUM(E260,E264)</f>
        <v>0</v>
      </c>
      <c r="F259" s="285">
        <f t="shared" si="336"/>
        <v>0</v>
      </c>
      <c r="G259" s="229">
        <f t="shared" si="336"/>
        <v>0</v>
      </c>
      <c r="H259" s="106">
        <f t="shared" si="336"/>
        <v>0</v>
      </c>
      <c r="I259" s="117">
        <f t="shared" si="336"/>
        <v>0</v>
      </c>
      <c r="J259" s="106">
        <f t="shared" si="336"/>
        <v>0</v>
      </c>
      <c r="K259" s="50">
        <f t="shared" si="336"/>
        <v>0</v>
      </c>
      <c r="L259" s="126">
        <f t="shared" si="336"/>
        <v>0</v>
      </c>
      <c r="M259" s="166">
        <f t="shared" si="336"/>
        <v>0</v>
      </c>
      <c r="N259" s="167">
        <f t="shared" si="336"/>
        <v>0</v>
      </c>
      <c r="O259" s="168">
        <f t="shared" si="336"/>
        <v>0</v>
      </c>
      <c r="P259" s="349"/>
    </row>
    <row r="260" spans="1:16" ht="24" hidden="1" x14ac:dyDescent="0.25">
      <c r="A260" s="565">
        <v>6410</v>
      </c>
      <c r="B260" s="52" t="s">
        <v>237</v>
      </c>
      <c r="C260" s="53">
        <f t="shared" si="283"/>
        <v>0</v>
      </c>
      <c r="D260" s="234">
        <f>SUM(D261:D263)</f>
        <v>0</v>
      </c>
      <c r="E260" s="119">
        <f t="shared" ref="E260:O260" si="337">SUM(E261:E263)</f>
        <v>0</v>
      </c>
      <c r="F260" s="287">
        <f t="shared" si="337"/>
        <v>0</v>
      </c>
      <c r="G260" s="234">
        <f t="shared" si="337"/>
        <v>0</v>
      </c>
      <c r="H260" s="265">
        <f t="shared" si="337"/>
        <v>0</v>
      </c>
      <c r="I260" s="120">
        <f t="shared" si="337"/>
        <v>0</v>
      </c>
      <c r="J260" s="265">
        <f t="shared" si="337"/>
        <v>0</v>
      </c>
      <c r="K260" s="119">
        <f t="shared" si="337"/>
        <v>0</v>
      </c>
      <c r="L260" s="140">
        <f t="shared" si="337"/>
        <v>0</v>
      </c>
      <c r="M260" s="64">
        <f t="shared" si="337"/>
        <v>0</v>
      </c>
      <c r="N260" s="304">
        <f t="shared" si="337"/>
        <v>0</v>
      </c>
      <c r="O260" s="309">
        <f t="shared" si="337"/>
        <v>0</v>
      </c>
      <c r="P260" s="155"/>
    </row>
    <row r="261" spans="1:16" hidden="1" x14ac:dyDescent="0.25">
      <c r="A261" s="38">
        <v>6411</v>
      </c>
      <c r="B261" s="146" t="s">
        <v>238</v>
      </c>
      <c r="C261" s="58">
        <f t="shared" si="283"/>
        <v>0</v>
      </c>
      <c r="D261" s="231"/>
      <c r="E261" s="60"/>
      <c r="F261" s="147">
        <f t="shared" ref="F261:F263" si="338">D261+E261</f>
        <v>0</v>
      </c>
      <c r="G261" s="231"/>
      <c r="H261" s="263"/>
      <c r="I261" s="114">
        <f t="shared" ref="I261:I263" si="339">G261+H261</f>
        <v>0</v>
      </c>
      <c r="J261" s="263"/>
      <c r="K261" s="60"/>
      <c r="L261" s="136">
        <f t="shared" ref="L261:L263" si="340">J261+K261</f>
        <v>0</v>
      </c>
      <c r="M261" s="325"/>
      <c r="N261" s="60"/>
      <c r="O261" s="114">
        <f t="shared" ref="O261:O263" si="341">M261+N261</f>
        <v>0</v>
      </c>
      <c r="P261" s="111"/>
    </row>
    <row r="262" spans="1:16" ht="36" hidden="1" x14ac:dyDescent="0.25">
      <c r="A262" s="38">
        <v>6412</v>
      </c>
      <c r="B262" s="57" t="s">
        <v>239</v>
      </c>
      <c r="C262" s="58">
        <f t="shared" si="283"/>
        <v>0</v>
      </c>
      <c r="D262" s="231"/>
      <c r="E262" s="60"/>
      <c r="F262" s="147">
        <f t="shared" si="338"/>
        <v>0</v>
      </c>
      <c r="G262" s="231"/>
      <c r="H262" s="263"/>
      <c r="I262" s="114">
        <f t="shared" si="339"/>
        <v>0</v>
      </c>
      <c r="J262" s="263"/>
      <c r="K262" s="60"/>
      <c r="L262" s="136">
        <f t="shared" si="340"/>
        <v>0</v>
      </c>
      <c r="M262" s="325"/>
      <c r="N262" s="60"/>
      <c r="O262" s="114">
        <f t="shared" si="341"/>
        <v>0</v>
      </c>
      <c r="P262" s="111"/>
    </row>
    <row r="263" spans="1:16" ht="36" hidden="1" x14ac:dyDescent="0.25">
      <c r="A263" s="38">
        <v>6419</v>
      </c>
      <c r="B263" s="57" t="s">
        <v>240</v>
      </c>
      <c r="C263" s="58">
        <f t="shared" si="283"/>
        <v>0</v>
      </c>
      <c r="D263" s="231"/>
      <c r="E263" s="60"/>
      <c r="F263" s="147">
        <f t="shared" si="338"/>
        <v>0</v>
      </c>
      <c r="G263" s="231"/>
      <c r="H263" s="263"/>
      <c r="I263" s="114">
        <f t="shared" si="339"/>
        <v>0</v>
      </c>
      <c r="J263" s="263"/>
      <c r="K263" s="60"/>
      <c r="L263" s="136">
        <f t="shared" si="340"/>
        <v>0</v>
      </c>
      <c r="M263" s="325"/>
      <c r="N263" s="60"/>
      <c r="O263" s="114">
        <f t="shared" si="341"/>
        <v>0</v>
      </c>
      <c r="P263" s="111"/>
    </row>
    <row r="264" spans="1:16" ht="36" hidden="1" x14ac:dyDescent="0.25">
      <c r="A264" s="112">
        <v>6420</v>
      </c>
      <c r="B264" s="57" t="s">
        <v>241</v>
      </c>
      <c r="C264" s="58">
        <f t="shared" si="283"/>
        <v>0</v>
      </c>
      <c r="D264" s="232">
        <f>SUM(D265:D268)</f>
        <v>0</v>
      </c>
      <c r="E264" s="113">
        <f t="shared" ref="E264:F264" si="342">SUM(E265:E268)</f>
        <v>0</v>
      </c>
      <c r="F264" s="147">
        <f t="shared" si="342"/>
        <v>0</v>
      </c>
      <c r="G264" s="232">
        <f>SUM(G265:G268)</f>
        <v>0</v>
      </c>
      <c r="H264" s="121">
        <f t="shared" ref="H264:I264" si="343">SUM(H265:H268)</f>
        <v>0</v>
      </c>
      <c r="I264" s="114">
        <f t="shared" si="343"/>
        <v>0</v>
      </c>
      <c r="J264" s="121">
        <f>SUM(J265:J268)</f>
        <v>0</v>
      </c>
      <c r="K264" s="113">
        <f t="shared" ref="K264:L264" si="344">SUM(K265:K268)</f>
        <v>0</v>
      </c>
      <c r="L264" s="136">
        <f t="shared" si="344"/>
        <v>0</v>
      </c>
      <c r="M264" s="58">
        <f>SUM(M265:M268)</f>
        <v>0</v>
      </c>
      <c r="N264" s="113">
        <f t="shared" ref="N264:O264" si="345">SUM(N265:N268)</f>
        <v>0</v>
      </c>
      <c r="O264" s="114">
        <f t="shared" si="345"/>
        <v>0</v>
      </c>
      <c r="P264" s="111"/>
    </row>
    <row r="265" spans="1:16" hidden="1" x14ac:dyDescent="0.25">
      <c r="A265" s="38">
        <v>6421</v>
      </c>
      <c r="B265" s="57" t="s">
        <v>242</v>
      </c>
      <c r="C265" s="58">
        <f t="shared" si="283"/>
        <v>0</v>
      </c>
      <c r="D265" s="231"/>
      <c r="E265" s="60"/>
      <c r="F265" s="147">
        <f t="shared" ref="F265:F268" si="346">D265+E265</f>
        <v>0</v>
      </c>
      <c r="G265" s="231"/>
      <c r="H265" s="263"/>
      <c r="I265" s="114">
        <f t="shared" ref="I265:I268" si="347">G265+H265</f>
        <v>0</v>
      </c>
      <c r="J265" s="263"/>
      <c r="K265" s="60"/>
      <c r="L265" s="136">
        <f t="shared" ref="L265:L268" si="348">J265+K265</f>
        <v>0</v>
      </c>
      <c r="M265" s="325"/>
      <c r="N265" s="60"/>
      <c r="O265" s="114">
        <f t="shared" ref="O265:O268" si="349">M265+N265</f>
        <v>0</v>
      </c>
      <c r="P265" s="111"/>
    </row>
    <row r="266" spans="1:16" hidden="1" x14ac:dyDescent="0.25">
      <c r="A266" s="38">
        <v>6422</v>
      </c>
      <c r="B266" s="57" t="s">
        <v>243</v>
      </c>
      <c r="C266" s="58">
        <f t="shared" si="283"/>
        <v>0</v>
      </c>
      <c r="D266" s="231"/>
      <c r="E266" s="60"/>
      <c r="F266" s="147">
        <f t="shared" si="346"/>
        <v>0</v>
      </c>
      <c r="G266" s="231"/>
      <c r="H266" s="263"/>
      <c r="I266" s="114">
        <f t="shared" si="347"/>
        <v>0</v>
      </c>
      <c r="J266" s="263"/>
      <c r="K266" s="60"/>
      <c r="L266" s="136">
        <f t="shared" si="348"/>
        <v>0</v>
      </c>
      <c r="M266" s="325"/>
      <c r="N266" s="60"/>
      <c r="O266" s="114">
        <f t="shared" si="349"/>
        <v>0</v>
      </c>
      <c r="P266" s="111"/>
    </row>
    <row r="267" spans="1:16" ht="13.5" hidden="1" customHeight="1" x14ac:dyDescent="0.25">
      <c r="A267" s="38">
        <v>6423</v>
      </c>
      <c r="B267" s="57" t="s">
        <v>244</v>
      </c>
      <c r="C267" s="58">
        <f t="shared" si="283"/>
        <v>0</v>
      </c>
      <c r="D267" s="231"/>
      <c r="E267" s="60"/>
      <c r="F267" s="147">
        <f t="shared" si="346"/>
        <v>0</v>
      </c>
      <c r="G267" s="231"/>
      <c r="H267" s="263"/>
      <c r="I267" s="114">
        <f t="shared" si="347"/>
        <v>0</v>
      </c>
      <c r="J267" s="263"/>
      <c r="K267" s="60"/>
      <c r="L267" s="136">
        <f t="shared" si="348"/>
        <v>0</v>
      </c>
      <c r="M267" s="325"/>
      <c r="N267" s="60"/>
      <c r="O267" s="114">
        <f t="shared" si="349"/>
        <v>0</v>
      </c>
      <c r="P267" s="111"/>
    </row>
    <row r="268" spans="1:16" ht="36" hidden="1" x14ac:dyDescent="0.25">
      <c r="A268" s="38">
        <v>6424</v>
      </c>
      <c r="B268" s="57" t="s">
        <v>245</v>
      </c>
      <c r="C268" s="58">
        <f t="shared" si="283"/>
        <v>0</v>
      </c>
      <c r="D268" s="231"/>
      <c r="E268" s="60"/>
      <c r="F268" s="147">
        <f t="shared" si="346"/>
        <v>0</v>
      </c>
      <c r="G268" s="231"/>
      <c r="H268" s="263"/>
      <c r="I268" s="114">
        <f t="shared" si="347"/>
        <v>0</v>
      </c>
      <c r="J268" s="263"/>
      <c r="K268" s="60"/>
      <c r="L268" s="136">
        <f t="shared" si="348"/>
        <v>0</v>
      </c>
      <c r="M268" s="325"/>
      <c r="N268" s="60"/>
      <c r="O268" s="114">
        <f t="shared" si="349"/>
        <v>0</v>
      </c>
      <c r="P268" s="111"/>
    </row>
    <row r="269" spans="1:16" ht="36" hidden="1" x14ac:dyDescent="0.25">
      <c r="A269" s="149">
        <v>7000</v>
      </c>
      <c r="B269" s="149" t="s">
        <v>246</v>
      </c>
      <c r="C269" s="152">
        <f t="shared" si="283"/>
        <v>0</v>
      </c>
      <c r="D269" s="238">
        <f>SUM(D270,D281)</f>
        <v>0</v>
      </c>
      <c r="E269" s="151">
        <f t="shared" ref="E269:F269" si="350">SUM(E270,E281)</f>
        <v>0</v>
      </c>
      <c r="F269" s="289">
        <f t="shared" si="350"/>
        <v>0</v>
      </c>
      <c r="G269" s="238">
        <f>SUM(G270,G281)</f>
        <v>0</v>
      </c>
      <c r="H269" s="269">
        <f t="shared" ref="H269:I269" si="351">SUM(H270,H281)</f>
        <v>0</v>
      </c>
      <c r="I269" s="295">
        <f t="shared" si="351"/>
        <v>0</v>
      </c>
      <c r="J269" s="269">
        <f>SUM(J270,J281)</f>
        <v>0</v>
      </c>
      <c r="K269" s="151">
        <f t="shared" ref="K269:L269" si="352">SUM(K270,K281)</f>
        <v>0</v>
      </c>
      <c r="L269" s="150">
        <f t="shared" si="352"/>
        <v>0</v>
      </c>
      <c r="M269" s="330">
        <f>SUM(M270,M281)</f>
        <v>0</v>
      </c>
      <c r="N269" s="307">
        <f t="shared" ref="N269:O269" si="353">SUM(N270,N281)</f>
        <v>0</v>
      </c>
      <c r="O269" s="312">
        <f t="shared" si="353"/>
        <v>0</v>
      </c>
      <c r="P269" s="351"/>
    </row>
    <row r="270" spans="1:16" ht="24" hidden="1" x14ac:dyDescent="0.25">
      <c r="A270" s="45">
        <v>7200</v>
      </c>
      <c r="B270" s="105" t="s">
        <v>247</v>
      </c>
      <c r="C270" s="46">
        <f t="shared" si="283"/>
        <v>0</v>
      </c>
      <c r="D270" s="229">
        <f>SUM(D271,D272,D275,D276,D280)</f>
        <v>0</v>
      </c>
      <c r="E270" s="50">
        <f t="shared" ref="E270:F270" si="354">SUM(E271,E272,E275,E276,E280)</f>
        <v>0</v>
      </c>
      <c r="F270" s="285">
        <f t="shared" si="354"/>
        <v>0</v>
      </c>
      <c r="G270" s="229">
        <f>SUM(G271,G272,G275,G276,G280)</f>
        <v>0</v>
      </c>
      <c r="H270" s="106">
        <f t="shared" ref="H270:I270" si="355">SUM(H271,H272,H275,H276,H280)</f>
        <v>0</v>
      </c>
      <c r="I270" s="117">
        <f t="shared" si="355"/>
        <v>0</v>
      </c>
      <c r="J270" s="106">
        <f>SUM(J271,J272,J275,J276,J280)</f>
        <v>0</v>
      </c>
      <c r="K270" s="50">
        <f t="shared" ref="K270:L270" si="356">SUM(K271,K272,K275,K276,K280)</f>
        <v>0</v>
      </c>
      <c r="L270" s="126">
        <f t="shared" si="356"/>
        <v>0</v>
      </c>
      <c r="M270" s="130">
        <f>SUM(M271,M272,M275,M276,M280)</f>
        <v>0</v>
      </c>
      <c r="N270" s="131">
        <f t="shared" ref="N270:O270" si="357">SUM(N271,N272,N275,N276,N280)</f>
        <v>0</v>
      </c>
      <c r="O270" s="294">
        <f t="shared" si="357"/>
        <v>0</v>
      </c>
      <c r="P270" s="348"/>
    </row>
    <row r="271" spans="1:16" ht="24" hidden="1" x14ac:dyDescent="0.25">
      <c r="A271" s="565">
        <v>7210</v>
      </c>
      <c r="B271" s="52" t="s">
        <v>248</v>
      </c>
      <c r="C271" s="53">
        <f t="shared" si="283"/>
        <v>0</v>
      </c>
      <c r="D271" s="230"/>
      <c r="E271" s="55"/>
      <c r="F271" s="287">
        <f>D271+E271</f>
        <v>0</v>
      </c>
      <c r="G271" s="230"/>
      <c r="H271" s="262"/>
      <c r="I271" s="120">
        <f>G271+H271</f>
        <v>0</v>
      </c>
      <c r="J271" s="262"/>
      <c r="K271" s="55"/>
      <c r="L271" s="140">
        <f>J271+K271</f>
        <v>0</v>
      </c>
      <c r="M271" s="324"/>
      <c r="N271" s="55"/>
      <c r="O271" s="120">
        <f>M271+N271</f>
        <v>0</v>
      </c>
      <c r="P271" s="110"/>
    </row>
    <row r="272" spans="1:16" s="148" customFormat="1" ht="36" hidden="1" x14ac:dyDescent="0.25">
      <c r="A272" s="112">
        <v>7220</v>
      </c>
      <c r="B272" s="57" t="s">
        <v>249</v>
      </c>
      <c r="C272" s="58">
        <f t="shared" si="283"/>
        <v>0</v>
      </c>
      <c r="D272" s="232">
        <f>SUM(D273:D274)</f>
        <v>0</v>
      </c>
      <c r="E272" s="113">
        <f t="shared" ref="E272:F272" si="358">SUM(E273:E274)</f>
        <v>0</v>
      </c>
      <c r="F272" s="147">
        <f t="shared" si="358"/>
        <v>0</v>
      </c>
      <c r="G272" s="232">
        <f>SUM(G273:G274)</f>
        <v>0</v>
      </c>
      <c r="H272" s="121">
        <f t="shared" ref="H272:I272" si="359">SUM(H273:H274)</f>
        <v>0</v>
      </c>
      <c r="I272" s="114">
        <f t="shared" si="359"/>
        <v>0</v>
      </c>
      <c r="J272" s="121">
        <f>SUM(J273:J274)</f>
        <v>0</v>
      </c>
      <c r="K272" s="113">
        <f t="shared" ref="K272:L272" si="360">SUM(K273:K274)</f>
        <v>0</v>
      </c>
      <c r="L272" s="136">
        <f t="shared" si="360"/>
        <v>0</v>
      </c>
      <c r="M272" s="58">
        <f>SUM(M273:M274)</f>
        <v>0</v>
      </c>
      <c r="N272" s="113">
        <f t="shared" ref="N272:O272" si="361">SUM(N273:N274)</f>
        <v>0</v>
      </c>
      <c r="O272" s="114">
        <f t="shared" si="361"/>
        <v>0</v>
      </c>
      <c r="P272" s="111"/>
    </row>
    <row r="273" spans="1:16" s="148" customFormat="1" ht="36" hidden="1" x14ac:dyDescent="0.25">
      <c r="A273" s="38">
        <v>7221</v>
      </c>
      <c r="B273" s="57" t="s">
        <v>250</v>
      </c>
      <c r="C273" s="58">
        <f t="shared" si="283"/>
        <v>0</v>
      </c>
      <c r="D273" s="231"/>
      <c r="E273" s="60"/>
      <c r="F273" s="147">
        <f t="shared" ref="F273:F275" si="362">D273+E273</f>
        <v>0</v>
      </c>
      <c r="G273" s="231"/>
      <c r="H273" s="263"/>
      <c r="I273" s="114">
        <f t="shared" ref="I273:I275" si="363">G273+H273</f>
        <v>0</v>
      </c>
      <c r="J273" s="263"/>
      <c r="K273" s="60"/>
      <c r="L273" s="136">
        <f t="shared" ref="L273:L275" si="364">J273+K273</f>
        <v>0</v>
      </c>
      <c r="M273" s="325"/>
      <c r="N273" s="60"/>
      <c r="O273" s="114">
        <f t="shared" ref="O273:O275" si="365">M273+N273</f>
        <v>0</v>
      </c>
      <c r="P273" s="111"/>
    </row>
    <row r="274" spans="1:16" s="148" customFormat="1" ht="36" hidden="1" x14ac:dyDescent="0.25">
      <c r="A274" s="38">
        <v>7222</v>
      </c>
      <c r="B274" s="57" t="s">
        <v>251</v>
      </c>
      <c r="C274" s="58">
        <f t="shared" si="283"/>
        <v>0</v>
      </c>
      <c r="D274" s="231"/>
      <c r="E274" s="60"/>
      <c r="F274" s="147">
        <f t="shared" si="362"/>
        <v>0</v>
      </c>
      <c r="G274" s="231"/>
      <c r="H274" s="263"/>
      <c r="I274" s="114">
        <f t="shared" si="363"/>
        <v>0</v>
      </c>
      <c r="J274" s="263"/>
      <c r="K274" s="60"/>
      <c r="L274" s="136">
        <f t="shared" si="364"/>
        <v>0</v>
      </c>
      <c r="M274" s="325"/>
      <c r="N274" s="60"/>
      <c r="O274" s="114">
        <f t="shared" si="365"/>
        <v>0</v>
      </c>
      <c r="P274" s="111"/>
    </row>
    <row r="275" spans="1:16" ht="24" hidden="1" x14ac:dyDescent="0.25">
      <c r="A275" s="112">
        <v>7230</v>
      </c>
      <c r="B275" s="57" t="s">
        <v>292</v>
      </c>
      <c r="C275" s="58">
        <f t="shared" si="283"/>
        <v>0</v>
      </c>
      <c r="D275" s="231"/>
      <c r="E275" s="60"/>
      <c r="F275" s="147">
        <f t="shared" si="362"/>
        <v>0</v>
      </c>
      <c r="G275" s="231"/>
      <c r="H275" s="263"/>
      <c r="I275" s="114">
        <f t="shared" si="363"/>
        <v>0</v>
      </c>
      <c r="J275" s="263"/>
      <c r="K275" s="60"/>
      <c r="L275" s="136">
        <f t="shared" si="364"/>
        <v>0</v>
      </c>
      <c r="M275" s="325"/>
      <c r="N275" s="60"/>
      <c r="O275" s="114">
        <f t="shared" si="365"/>
        <v>0</v>
      </c>
      <c r="P275" s="111"/>
    </row>
    <row r="276" spans="1:16" ht="24" hidden="1" x14ac:dyDescent="0.25">
      <c r="A276" s="112">
        <v>7240</v>
      </c>
      <c r="B276" s="57" t="s">
        <v>252</v>
      </c>
      <c r="C276" s="58">
        <f t="shared" si="283"/>
        <v>0</v>
      </c>
      <c r="D276" s="232">
        <f t="shared" ref="D276:O276" si="366">SUM(D277:D279)</f>
        <v>0</v>
      </c>
      <c r="E276" s="113">
        <f t="shared" si="366"/>
        <v>0</v>
      </c>
      <c r="F276" s="147">
        <f t="shared" si="366"/>
        <v>0</v>
      </c>
      <c r="G276" s="232">
        <f t="shared" si="366"/>
        <v>0</v>
      </c>
      <c r="H276" s="121">
        <f t="shared" si="366"/>
        <v>0</v>
      </c>
      <c r="I276" s="114">
        <f t="shared" si="366"/>
        <v>0</v>
      </c>
      <c r="J276" s="121">
        <f>SUM(J277:J279)</f>
        <v>0</v>
      </c>
      <c r="K276" s="113">
        <f t="shared" ref="K276:L276" si="367">SUM(K277:K279)</f>
        <v>0</v>
      </c>
      <c r="L276" s="136">
        <f t="shared" si="367"/>
        <v>0</v>
      </c>
      <c r="M276" s="58">
        <f t="shared" si="366"/>
        <v>0</v>
      </c>
      <c r="N276" s="113">
        <f t="shared" si="366"/>
        <v>0</v>
      </c>
      <c r="O276" s="114">
        <f t="shared" si="366"/>
        <v>0</v>
      </c>
      <c r="P276" s="111"/>
    </row>
    <row r="277" spans="1:16" ht="48" hidden="1" x14ac:dyDescent="0.25">
      <c r="A277" s="38">
        <v>7245</v>
      </c>
      <c r="B277" s="57" t="s">
        <v>253</v>
      </c>
      <c r="C277" s="58">
        <f t="shared" ref="C277:C298" si="368">F277+I277+L277+O277</f>
        <v>0</v>
      </c>
      <c r="D277" s="231"/>
      <c r="E277" s="60"/>
      <c r="F277" s="147">
        <f t="shared" ref="F277:F280" si="369">D277+E277</f>
        <v>0</v>
      </c>
      <c r="G277" s="231"/>
      <c r="H277" s="263"/>
      <c r="I277" s="114">
        <f t="shared" ref="I277:I280" si="370">G277+H277</f>
        <v>0</v>
      </c>
      <c r="J277" s="263"/>
      <c r="K277" s="60"/>
      <c r="L277" s="136">
        <f t="shared" ref="L277:L280" si="371">J277+K277</f>
        <v>0</v>
      </c>
      <c r="M277" s="325"/>
      <c r="N277" s="60"/>
      <c r="O277" s="114">
        <f t="shared" ref="O277:O280" si="372">M277+N277</f>
        <v>0</v>
      </c>
      <c r="P277" s="111"/>
    </row>
    <row r="278" spans="1:16" ht="84.75" hidden="1" customHeight="1" x14ac:dyDescent="0.25">
      <c r="A278" s="38">
        <v>7246</v>
      </c>
      <c r="B278" s="57" t="s">
        <v>254</v>
      </c>
      <c r="C278" s="58">
        <f t="shared" si="368"/>
        <v>0</v>
      </c>
      <c r="D278" s="231"/>
      <c r="E278" s="60"/>
      <c r="F278" s="147">
        <f t="shared" si="369"/>
        <v>0</v>
      </c>
      <c r="G278" s="231"/>
      <c r="H278" s="263"/>
      <c r="I278" s="114">
        <f t="shared" si="370"/>
        <v>0</v>
      </c>
      <c r="J278" s="263"/>
      <c r="K278" s="60"/>
      <c r="L278" s="136">
        <f t="shared" si="371"/>
        <v>0</v>
      </c>
      <c r="M278" s="325"/>
      <c r="N278" s="60"/>
      <c r="O278" s="114">
        <f t="shared" si="372"/>
        <v>0</v>
      </c>
      <c r="P278" s="111"/>
    </row>
    <row r="279" spans="1:16" ht="36" hidden="1" x14ac:dyDescent="0.25">
      <c r="A279" s="38">
        <v>7247</v>
      </c>
      <c r="B279" s="57" t="s">
        <v>309</v>
      </c>
      <c r="C279" s="58">
        <f t="shared" si="368"/>
        <v>0</v>
      </c>
      <c r="D279" s="231"/>
      <c r="E279" s="60"/>
      <c r="F279" s="147">
        <f t="shared" si="369"/>
        <v>0</v>
      </c>
      <c r="G279" s="231"/>
      <c r="H279" s="263"/>
      <c r="I279" s="114">
        <f t="shared" si="370"/>
        <v>0</v>
      </c>
      <c r="J279" s="263"/>
      <c r="K279" s="60"/>
      <c r="L279" s="136">
        <f t="shared" si="371"/>
        <v>0</v>
      </c>
      <c r="M279" s="325"/>
      <c r="N279" s="60"/>
      <c r="O279" s="114">
        <f t="shared" si="372"/>
        <v>0</v>
      </c>
      <c r="P279" s="111"/>
    </row>
    <row r="280" spans="1:16" ht="24" hidden="1" x14ac:dyDescent="0.25">
      <c r="A280" s="565">
        <v>7260</v>
      </c>
      <c r="B280" s="52" t="s">
        <v>255</v>
      </c>
      <c r="C280" s="53">
        <f t="shared" si="368"/>
        <v>0</v>
      </c>
      <c r="D280" s="230"/>
      <c r="E280" s="55"/>
      <c r="F280" s="287">
        <f t="shared" si="369"/>
        <v>0</v>
      </c>
      <c r="G280" s="230"/>
      <c r="H280" s="262"/>
      <c r="I280" s="120">
        <f t="shared" si="370"/>
        <v>0</v>
      </c>
      <c r="J280" s="262"/>
      <c r="K280" s="55"/>
      <c r="L280" s="140">
        <f t="shared" si="371"/>
        <v>0</v>
      </c>
      <c r="M280" s="324"/>
      <c r="N280" s="55"/>
      <c r="O280" s="120">
        <f t="shared" si="372"/>
        <v>0</v>
      </c>
      <c r="P280" s="110"/>
    </row>
    <row r="281" spans="1:16" hidden="1" x14ac:dyDescent="0.25">
      <c r="A281" s="73">
        <v>7700</v>
      </c>
      <c r="B281" s="165" t="s">
        <v>284</v>
      </c>
      <c r="C281" s="166">
        <f t="shared" si="368"/>
        <v>0</v>
      </c>
      <c r="D281" s="239">
        <f t="shared" ref="D281:O281" si="373">D282</f>
        <v>0</v>
      </c>
      <c r="E281" s="167">
        <f t="shared" si="373"/>
        <v>0</v>
      </c>
      <c r="F281" s="290">
        <f t="shared" si="373"/>
        <v>0</v>
      </c>
      <c r="G281" s="239">
        <f t="shared" si="373"/>
        <v>0</v>
      </c>
      <c r="H281" s="270">
        <f t="shared" si="373"/>
        <v>0</v>
      </c>
      <c r="I281" s="168">
        <f t="shared" si="373"/>
        <v>0</v>
      </c>
      <c r="J281" s="270">
        <f t="shared" si="373"/>
        <v>0</v>
      </c>
      <c r="K281" s="167">
        <f t="shared" si="373"/>
        <v>0</v>
      </c>
      <c r="L281" s="202">
        <f t="shared" si="373"/>
        <v>0</v>
      </c>
      <c r="M281" s="166">
        <f t="shared" si="373"/>
        <v>0</v>
      </c>
      <c r="N281" s="167">
        <f t="shared" si="373"/>
        <v>0</v>
      </c>
      <c r="O281" s="168">
        <f t="shared" si="373"/>
        <v>0</v>
      </c>
      <c r="P281" s="349"/>
    </row>
    <row r="282" spans="1:16" hidden="1" x14ac:dyDescent="0.25">
      <c r="A282" s="107">
        <v>7720</v>
      </c>
      <c r="B282" s="52" t="s">
        <v>285</v>
      </c>
      <c r="C282" s="64">
        <f t="shared" si="368"/>
        <v>0</v>
      </c>
      <c r="D282" s="240"/>
      <c r="E282" s="66"/>
      <c r="F282" s="145">
        <f>D282+E282</f>
        <v>0</v>
      </c>
      <c r="G282" s="240"/>
      <c r="H282" s="271"/>
      <c r="I282" s="309">
        <f>G282+H282</f>
        <v>0</v>
      </c>
      <c r="J282" s="271"/>
      <c r="K282" s="66"/>
      <c r="L282" s="201">
        <f>J282+K282</f>
        <v>0</v>
      </c>
      <c r="M282" s="331"/>
      <c r="N282" s="66"/>
      <c r="O282" s="309">
        <f>M282+N282</f>
        <v>0</v>
      </c>
      <c r="P282" s="155"/>
    </row>
    <row r="283" spans="1:16" hidden="1" x14ac:dyDescent="0.25">
      <c r="A283" s="146"/>
      <c r="B283" s="57" t="s">
        <v>256</v>
      </c>
      <c r="C283" s="58">
        <f t="shared" si="368"/>
        <v>0</v>
      </c>
      <c r="D283" s="232">
        <f>SUM(D284:D285)</f>
        <v>0</v>
      </c>
      <c r="E283" s="113">
        <f t="shared" ref="E283:F283" si="374">SUM(E284:E285)</f>
        <v>0</v>
      </c>
      <c r="F283" s="147">
        <f t="shared" si="374"/>
        <v>0</v>
      </c>
      <c r="G283" s="232">
        <f>SUM(G284:G285)</f>
        <v>0</v>
      </c>
      <c r="H283" s="121">
        <f t="shared" ref="H283:I283" si="375">SUM(H284:H285)</f>
        <v>0</v>
      </c>
      <c r="I283" s="114">
        <f t="shared" si="375"/>
        <v>0</v>
      </c>
      <c r="J283" s="121">
        <f>SUM(J284:J285)</f>
        <v>0</v>
      </c>
      <c r="K283" s="113">
        <f t="shared" ref="K283:L283" si="376">SUM(K284:K285)</f>
        <v>0</v>
      </c>
      <c r="L283" s="136">
        <f t="shared" si="376"/>
        <v>0</v>
      </c>
      <c r="M283" s="58">
        <f>SUM(M284:M285)</f>
        <v>0</v>
      </c>
      <c r="N283" s="113">
        <f t="shared" ref="N283:O283" si="377">SUM(N284:N285)</f>
        <v>0</v>
      </c>
      <c r="O283" s="114">
        <f t="shared" si="377"/>
        <v>0</v>
      </c>
      <c r="P283" s="111"/>
    </row>
    <row r="284" spans="1:16" hidden="1" x14ac:dyDescent="0.25">
      <c r="A284" s="146" t="s">
        <v>257</v>
      </c>
      <c r="B284" s="38" t="s">
        <v>258</v>
      </c>
      <c r="C284" s="58">
        <f t="shared" si="368"/>
        <v>0</v>
      </c>
      <c r="D284" s="231"/>
      <c r="E284" s="60"/>
      <c r="F284" s="147">
        <f t="shared" ref="F284:F285" si="378">D284+E284</f>
        <v>0</v>
      </c>
      <c r="G284" s="231"/>
      <c r="H284" s="263"/>
      <c r="I284" s="114">
        <f t="shared" ref="I284:I285" si="379">G284+H284</f>
        <v>0</v>
      </c>
      <c r="J284" s="263"/>
      <c r="K284" s="60"/>
      <c r="L284" s="136">
        <f t="shared" ref="L284:L285" si="380">J284+K284</f>
        <v>0</v>
      </c>
      <c r="M284" s="325"/>
      <c r="N284" s="60"/>
      <c r="O284" s="114">
        <f t="shared" ref="O284:O285" si="381">M284+N284</f>
        <v>0</v>
      </c>
      <c r="P284" s="111"/>
    </row>
    <row r="285" spans="1:16" ht="24" hidden="1" x14ac:dyDescent="0.25">
      <c r="A285" s="146" t="s">
        <v>259</v>
      </c>
      <c r="B285" s="153" t="s">
        <v>260</v>
      </c>
      <c r="C285" s="53">
        <f t="shared" si="368"/>
        <v>0</v>
      </c>
      <c r="D285" s="230"/>
      <c r="E285" s="55"/>
      <c r="F285" s="287">
        <f t="shared" si="378"/>
        <v>0</v>
      </c>
      <c r="G285" s="230"/>
      <c r="H285" s="262"/>
      <c r="I285" s="120">
        <f t="shared" si="379"/>
        <v>0</v>
      </c>
      <c r="J285" s="262"/>
      <c r="K285" s="55"/>
      <c r="L285" s="140">
        <f t="shared" si="380"/>
        <v>0</v>
      </c>
      <c r="M285" s="324"/>
      <c r="N285" s="55"/>
      <c r="O285" s="120">
        <f t="shared" si="381"/>
        <v>0</v>
      </c>
      <c r="P285" s="110"/>
    </row>
    <row r="286" spans="1:16" ht="12.75" thickBot="1" x14ac:dyDescent="0.3">
      <c r="A286" s="174"/>
      <c r="B286" s="174" t="s">
        <v>261</v>
      </c>
      <c r="C286" s="542">
        <f t="shared" si="368"/>
        <v>1530425</v>
      </c>
      <c r="D286" s="241">
        <f t="shared" ref="D286:O286" si="382">SUM(D283,D269,D230,D195,D187,D173,D75,D53)</f>
        <v>676871</v>
      </c>
      <c r="E286" s="175">
        <f t="shared" si="382"/>
        <v>0</v>
      </c>
      <c r="F286" s="669">
        <f t="shared" si="382"/>
        <v>676871</v>
      </c>
      <c r="G286" s="241">
        <f t="shared" si="382"/>
        <v>834141</v>
      </c>
      <c r="H286" s="176">
        <f t="shared" si="382"/>
        <v>0</v>
      </c>
      <c r="I286" s="296">
        <f t="shared" si="382"/>
        <v>834141</v>
      </c>
      <c r="J286" s="176">
        <f t="shared" si="382"/>
        <v>19413</v>
      </c>
      <c r="K286" s="175">
        <f t="shared" si="382"/>
        <v>0</v>
      </c>
      <c r="L286" s="669">
        <f t="shared" si="382"/>
        <v>19413</v>
      </c>
      <c r="M286" s="313">
        <f t="shared" si="382"/>
        <v>0</v>
      </c>
      <c r="N286" s="175">
        <f t="shared" si="382"/>
        <v>0</v>
      </c>
      <c r="O286" s="296">
        <f t="shared" si="382"/>
        <v>0</v>
      </c>
      <c r="P286" s="352"/>
    </row>
    <row r="287" spans="1:16" s="21" customFormat="1" ht="13.5" thickTop="1" thickBot="1" x14ac:dyDescent="0.3">
      <c r="A287" s="989" t="s">
        <v>262</v>
      </c>
      <c r="B287" s="990"/>
      <c r="C287" s="544">
        <f t="shared" si="368"/>
        <v>-8270</v>
      </c>
      <c r="D287" s="242">
        <f>SUM(D24,D25,D41)-D51</f>
        <v>0</v>
      </c>
      <c r="E287" s="178">
        <f t="shared" ref="E287:F287" si="383">SUM(E24,E25,E41)-E51</f>
        <v>0</v>
      </c>
      <c r="F287" s="179">
        <f t="shared" si="383"/>
        <v>0</v>
      </c>
      <c r="G287" s="242">
        <f>SUM(G24,G25,G41)-G51</f>
        <v>0</v>
      </c>
      <c r="H287" s="272">
        <f t="shared" ref="H287:I287" si="384">SUM(H24,H25,H41)-H51</f>
        <v>0</v>
      </c>
      <c r="I287" s="297">
        <f t="shared" si="384"/>
        <v>0</v>
      </c>
      <c r="J287" s="272">
        <f>(J26+J43)-J51</f>
        <v>-8270</v>
      </c>
      <c r="K287" s="178">
        <f t="shared" ref="K287:L287" si="385">(K26+K43)-K51</f>
        <v>0</v>
      </c>
      <c r="L287" s="179">
        <f t="shared" si="385"/>
        <v>-8270</v>
      </c>
      <c r="M287" s="183">
        <f>M45-M51</f>
        <v>0</v>
      </c>
      <c r="N287" s="178">
        <f t="shared" ref="N287:O287" si="386">N45-N51</f>
        <v>0</v>
      </c>
      <c r="O287" s="297">
        <f t="shared" si="386"/>
        <v>0</v>
      </c>
      <c r="P287" s="185"/>
    </row>
    <row r="288" spans="1:16" s="21" customFormat="1" ht="12.75" thickTop="1" x14ac:dyDescent="0.25">
      <c r="A288" s="991" t="s">
        <v>263</v>
      </c>
      <c r="B288" s="992"/>
      <c r="C288" s="546">
        <f t="shared" si="368"/>
        <v>8270</v>
      </c>
      <c r="D288" s="243">
        <f t="shared" ref="D288:O288" si="387">SUM(D289,D290)-D297+D298</f>
        <v>0</v>
      </c>
      <c r="E288" s="160">
        <f t="shared" si="387"/>
        <v>0</v>
      </c>
      <c r="F288" s="173">
        <f t="shared" si="387"/>
        <v>0</v>
      </c>
      <c r="G288" s="243">
        <f t="shared" si="387"/>
        <v>0</v>
      </c>
      <c r="H288" s="273">
        <f t="shared" si="387"/>
        <v>0</v>
      </c>
      <c r="I288" s="161">
        <f t="shared" si="387"/>
        <v>0</v>
      </c>
      <c r="J288" s="273">
        <f t="shared" si="387"/>
        <v>8270</v>
      </c>
      <c r="K288" s="160">
        <f t="shared" si="387"/>
        <v>0</v>
      </c>
      <c r="L288" s="173">
        <f t="shared" si="387"/>
        <v>8270</v>
      </c>
      <c r="M288" s="163">
        <f t="shared" si="387"/>
        <v>0</v>
      </c>
      <c r="N288" s="160">
        <f t="shared" si="387"/>
        <v>0</v>
      </c>
      <c r="O288" s="161">
        <f t="shared" si="387"/>
        <v>0</v>
      </c>
      <c r="P288" s="353"/>
    </row>
    <row r="289" spans="1:16" s="21" customFormat="1" ht="12.75" thickBot="1" x14ac:dyDescent="0.3">
      <c r="A289" s="88" t="s">
        <v>264</v>
      </c>
      <c r="B289" s="88" t="s">
        <v>265</v>
      </c>
      <c r="C289" s="516">
        <f t="shared" si="368"/>
        <v>8270</v>
      </c>
      <c r="D289" s="225">
        <f t="shared" ref="D289:O289" si="388">D21-D283</f>
        <v>0</v>
      </c>
      <c r="E289" s="90">
        <f t="shared" si="388"/>
        <v>0</v>
      </c>
      <c r="F289" s="283">
        <f t="shared" si="388"/>
        <v>0</v>
      </c>
      <c r="G289" s="225">
        <f t="shared" si="388"/>
        <v>0</v>
      </c>
      <c r="H289" s="258">
        <f t="shared" si="388"/>
        <v>0</v>
      </c>
      <c r="I289" s="91">
        <f t="shared" si="388"/>
        <v>0</v>
      </c>
      <c r="J289" s="258">
        <f t="shared" si="388"/>
        <v>8270</v>
      </c>
      <c r="K289" s="90">
        <f t="shared" si="388"/>
        <v>0</v>
      </c>
      <c r="L289" s="283">
        <f t="shared" si="388"/>
        <v>8270</v>
      </c>
      <c r="M289" s="89">
        <f t="shared" si="388"/>
        <v>0</v>
      </c>
      <c r="N289" s="90">
        <f t="shared" si="388"/>
        <v>0</v>
      </c>
      <c r="O289" s="91">
        <f t="shared" si="388"/>
        <v>0</v>
      </c>
      <c r="P289" s="344"/>
    </row>
    <row r="290" spans="1:16" s="21" customFormat="1" ht="12.75" hidden="1" thickTop="1" x14ac:dyDescent="0.25">
      <c r="A290" s="180" t="s">
        <v>266</v>
      </c>
      <c r="B290" s="180" t="s">
        <v>267</v>
      </c>
      <c r="C290" s="163">
        <f t="shared" si="368"/>
        <v>0</v>
      </c>
      <c r="D290" s="243">
        <f t="shared" ref="D290:O290" si="389">SUM(D291,D293,D295)-SUM(D292,D294,D296)</f>
        <v>0</v>
      </c>
      <c r="E290" s="160">
        <f t="shared" si="389"/>
        <v>0</v>
      </c>
      <c r="F290" s="173">
        <f t="shared" si="389"/>
        <v>0</v>
      </c>
      <c r="G290" s="243">
        <f t="shared" si="389"/>
        <v>0</v>
      </c>
      <c r="H290" s="273">
        <f t="shared" si="389"/>
        <v>0</v>
      </c>
      <c r="I290" s="161">
        <f t="shared" si="389"/>
        <v>0</v>
      </c>
      <c r="J290" s="273">
        <f t="shared" si="389"/>
        <v>0</v>
      </c>
      <c r="K290" s="160">
        <f t="shared" si="389"/>
        <v>0</v>
      </c>
      <c r="L290" s="159">
        <f t="shared" si="389"/>
        <v>0</v>
      </c>
      <c r="M290" s="163">
        <f t="shared" si="389"/>
        <v>0</v>
      </c>
      <c r="N290" s="160">
        <f t="shared" si="389"/>
        <v>0</v>
      </c>
      <c r="O290" s="161">
        <f t="shared" si="389"/>
        <v>0</v>
      </c>
      <c r="P290" s="353"/>
    </row>
    <row r="291" spans="1:16" ht="12.75" hidden="1" thickTop="1" x14ac:dyDescent="0.25">
      <c r="A291" s="154" t="s">
        <v>268</v>
      </c>
      <c r="B291" s="83" t="s">
        <v>269</v>
      </c>
      <c r="C291" s="64">
        <f t="shared" si="368"/>
        <v>0</v>
      </c>
      <c r="D291" s="240"/>
      <c r="E291" s="66"/>
      <c r="F291" s="145">
        <f t="shared" ref="F291:F298" si="390">D291+E291</f>
        <v>0</v>
      </c>
      <c r="G291" s="240"/>
      <c r="H291" s="271"/>
      <c r="I291" s="309">
        <f t="shared" ref="I291:I298" si="391">G291+H291</f>
        <v>0</v>
      </c>
      <c r="J291" s="271"/>
      <c r="K291" s="66"/>
      <c r="L291" s="201">
        <f t="shared" ref="L291:L298" si="392">J291+K291</f>
        <v>0</v>
      </c>
      <c r="M291" s="331"/>
      <c r="N291" s="66"/>
      <c r="O291" s="309">
        <f t="shared" ref="O291:O298" si="393">M291+N291</f>
        <v>0</v>
      </c>
      <c r="P291" s="155"/>
    </row>
    <row r="292" spans="1:16" ht="24.75" hidden="1" thickTop="1" x14ac:dyDescent="0.25">
      <c r="A292" s="146" t="s">
        <v>270</v>
      </c>
      <c r="B292" s="37" t="s">
        <v>271</v>
      </c>
      <c r="C292" s="58">
        <f t="shared" si="368"/>
        <v>0</v>
      </c>
      <c r="D292" s="231"/>
      <c r="E292" s="60"/>
      <c r="F292" s="147">
        <f t="shared" si="390"/>
        <v>0</v>
      </c>
      <c r="G292" s="231"/>
      <c r="H292" s="263"/>
      <c r="I292" s="114">
        <f t="shared" si="391"/>
        <v>0</v>
      </c>
      <c r="J292" s="263"/>
      <c r="K292" s="60"/>
      <c r="L292" s="136">
        <f t="shared" si="392"/>
        <v>0</v>
      </c>
      <c r="M292" s="325"/>
      <c r="N292" s="60"/>
      <c r="O292" s="114">
        <f t="shared" si="393"/>
        <v>0</v>
      </c>
      <c r="P292" s="111"/>
    </row>
    <row r="293" spans="1:16" ht="12.75" hidden="1" thickTop="1" x14ac:dyDescent="0.25">
      <c r="A293" s="146" t="s">
        <v>272</v>
      </c>
      <c r="B293" s="37" t="s">
        <v>273</v>
      </c>
      <c r="C293" s="58">
        <f t="shared" si="368"/>
        <v>0</v>
      </c>
      <c r="D293" s="231"/>
      <c r="E293" s="60"/>
      <c r="F293" s="147">
        <f t="shared" si="390"/>
        <v>0</v>
      </c>
      <c r="G293" s="231"/>
      <c r="H293" s="263"/>
      <c r="I293" s="114">
        <f t="shared" si="391"/>
        <v>0</v>
      </c>
      <c r="J293" s="263"/>
      <c r="K293" s="60"/>
      <c r="L293" s="136">
        <f t="shared" si="392"/>
        <v>0</v>
      </c>
      <c r="M293" s="325"/>
      <c r="N293" s="60"/>
      <c r="O293" s="114">
        <f t="shared" si="393"/>
        <v>0</v>
      </c>
      <c r="P293" s="111"/>
    </row>
    <row r="294" spans="1:16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60"/>
      <c r="F294" s="147">
        <f t="shared" si="390"/>
        <v>0</v>
      </c>
      <c r="G294" s="231"/>
      <c r="H294" s="263"/>
      <c r="I294" s="114">
        <f t="shared" si="391"/>
        <v>0</v>
      </c>
      <c r="J294" s="263"/>
      <c r="K294" s="60"/>
      <c r="L294" s="136">
        <f t="shared" si="392"/>
        <v>0</v>
      </c>
      <c r="M294" s="325"/>
      <c r="N294" s="60"/>
      <c r="O294" s="114">
        <f t="shared" si="393"/>
        <v>0</v>
      </c>
      <c r="P294" s="111"/>
    </row>
    <row r="295" spans="1:16" ht="12.75" hidden="1" thickTop="1" x14ac:dyDescent="0.25">
      <c r="A295" s="146" t="s">
        <v>276</v>
      </c>
      <c r="B295" s="37" t="s">
        <v>277</v>
      </c>
      <c r="C295" s="58">
        <f t="shared" si="368"/>
        <v>0</v>
      </c>
      <c r="D295" s="231"/>
      <c r="E295" s="60"/>
      <c r="F295" s="147">
        <f t="shared" si="390"/>
        <v>0</v>
      </c>
      <c r="G295" s="231"/>
      <c r="H295" s="263"/>
      <c r="I295" s="114">
        <f t="shared" si="391"/>
        <v>0</v>
      </c>
      <c r="J295" s="263"/>
      <c r="K295" s="60"/>
      <c r="L295" s="136">
        <f t="shared" si="392"/>
        <v>0</v>
      </c>
      <c r="M295" s="325"/>
      <c r="N295" s="60"/>
      <c r="O295" s="114">
        <f t="shared" si="393"/>
        <v>0</v>
      </c>
      <c r="P295" s="111"/>
    </row>
    <row r="296" spans="1:16" ht="24.75" hidden="1" thickTop="1" x14ac:dyDescent="0.25">
      <c r="A296" s="156" t="s">
        <v>278</v>
      </c>
      <c r="B296" s="157" t="s">
        <v>279</v>
      </c>
      <c r="C296" s="127">
        <f t="shared" si="368"/>
        <v>0</v>
      </c>
      <c r="D296" s="236"/>
      <c r="E296" s="129"/>
      <c r="F296" s="142">
        <f t="shared" si="390"/>
        <v>0</v>
      </c>
      <c r="G296" s="236"/>
      <c r="H296" s="267"/>
      <c r="I296" s="310">
        <f t="shared" si="391"/>
        <v>0</v>
      </c>
      <c r="J296" s="267"/>
      <c r="K296" s="129"/>
      <c r="L296" s="141">
        <f t="shared" si="392"/>
        <v>0</v>
      </c>
      <c r="M296" s="328"/>
      <c r="N296" s="129"/>
      <c r="O296" s="310">
        <f t="shared" si="393"/>
        <v>0</v>
      </c>
      <c r="P296" s="158"/>
    </row>
    <row r="297" spans="1:16" s="21" customFormat="1" ht="13.5" hidden="1" thickTop="1" thickBot="1" x14ac:dyDescent="0.3">
      <c r="A297" s="182" t="s">
        <v>280</v>
      </c>
      <c r="B297" s="182" t="s">
        <v>281</v>
      </c>
      <c r="C297" s="183">
        <f t="shared" si="368"/>
        <v>0</v>
      </c>
      <c r="D297" s="244"/>
      <c r="E297" s="184"/>
      <c r="F297" s="179">
        <f t="shared" si="390"/>
        <v>0</v>
      </c>
      <c r="G297" s="244"/>
      <c r="H297" s="274"/>
      <c r="I297" s="297">
        <f t="shared" si="391"/>
        <v>0</v>
      </c>
      <c r="J297" s="274"/>
      <c r="K297" s="184"/>
      <c r="L297" s="177">
        <f t="shared" si="392"/>
        <v>0</v>
      </c>
      <c r="M297" s="332"/>
      <c r="N297" s="184"/>
      <c r="O297" s="297">
        <f t="shared" si="393"/>
        <v>0</v>
      </c>
      <c r="P297" s="185"/>
    </row>
    <row r="298" spans="1:16" s="21" customFormat="1" ht="48.75" hidden="1" thickTop="1" x14ac:dyDescent="0.25">
      <c r="A298" s="180" t="s">
        <v>282</v>
      </c>
      <c r="B298" s="162" t="s">
        <v>283</v>
      </c>
      <c r="C298" s="163">
        <f t="shared" si="368"/>
        <v>0</v>
      </c>
      <c r="D298" s="235"/>
      <c r="E298" s="122"/>
      <c r="F298" s="285">
        <f t="shared" si="390"/>
        <v>0</v>
      </c>
      <c r="G298" s="235"/>
      <c r="H298" s="266"/>
      <c r="I298" s="117">
        <f t="shared" si="391"/>
        <v>0</v>
      </c>
      <c r="J298" s="266"/>
      <c r="K298" s="122"/>
      <c r="L298" s="126">
        <f t="shared" si="392"/>
        <v>0</v>
      </c>
      <c r="M298" s="327"/>
      <c r="N298" s="122"/>
      <c r="O298" s="117">
        <f t="shared" si="393"/>
        <v>0</v>
      </c>
      <c r="P298" s="123"/>
    </row>
    <row r="299" spans="1:16" ht="12.75" hidden="1" thickTop="1" x14ac:dyDescent="0.25">
      <c r="A299" s="670"/>
      <c r="B299" s="671"/>
      <c r="C299" s="671"/>
      <c r="D299" s="671"/>
      <c r="E299" s="671"/>
      <c r="F299" s="671"/>
      <c r="G299" s="671"/>
      <c r="H299" s="671"/>
      <c r="I299" s="671"/>
      <c r="J299" s="671"/>
      <c r="K299" s="671"/>
      <c r="L299" s="671"/>
      <c r="M299" s="671"/>
      <c r="N299" s="671"/>
      <c r="O299" s="671"/>
      <c r="P299" s="672"/>
    </row>
    <row r="300" spans="1:16" ht="12.75" hidden="1" thickTop="1" x14ac:dyDescent="0.25">
      <c r="A300" s="673"/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674"/>
    </row>
    <row r="301" spans="1:16" ht="12.75" hidden="1" thickTop="1" x14ac:dyDescent="0.25">
      <c r="A301" s="673"/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674"/>
    </row>
    <row r="302" spans="1:16" ht="12.75" hidden="1" thickTop="1" x14ac:dyDescent="0.25">
      <c r="A302" s="673"/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674"/>
    </row>
    <row r="303" spans="1:16" ht="12.75" hidden="1" customHeight="1" x14ac:dyDescent="0.25">
      <c r="A303" s="673"/>
      <c r="B303" s="675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674"/>
    </row>
    <row r="304" spans="1:16" ht="12.75" hidden="1" thickTop="1" x14ac:dyDescent="0.25">
      <c r="A304" s="673"/>
      <c r="B304" s="164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674"/>
    </row>
    <row r="305" spans="1:16" ht="12.75" hidden="1" thickTop="1" x14ac:dyDescent="0.25">
      <c r="A305" s="673"/>
      <c r="B305" s="675"/>
      <c r="C305" s="164"/>
      <c r="D305" s="164"/>
      <c r="E305" s="164"/>
      <c r="F305" s="164"/>
      <c r="G305" s="164"/>
      <c r="H305" s="164"/>
      <c r="I305" s="164"/>
      <c r="J305" s="164"/>
      <c r="K305" s="164"/>
      <c r="L305" s="164"/>
      <c r="M305" s="164"/>
      <c r="N305" s="164"/>
      <c r="O305" s="164"/>
      <c r="P305" s="674"/>
    </row>
    <row r="306" spans="1:16" ht="12.75" hidden="1" thickTop="1" x14ac:dyDescent="0.25">
      <c r="A306" s="673"/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674"/>
    </row>
    <row r="307" spans="1:16" ht="12.75" hidden="1" thickTop="1" x14ac:dyDescent="0.25">
      <c r="A307" s="676"/>
      <c r="B307" s="677"/>
      <c r="C307" s="677"/>
      <c r="D307" s="677"/>
      <c r="E307" s="677"/>
      <c r="F307" s="677"/>
      <c r="G307" s="677"/>
      <c r="H307" s="677"/>
      <c r="I307" s="677"/>
      <c r="J307" s="677"/>
      <c r="K307" s="677"/>
      <c r="L307" s="677"/>
      <c r="M307" s="677"/>
      <c r="N307" s="677"/>
      <c r="O307" s="677"/>
      <c r="P307" s="678"/>
    </row>
    <row r="308" spans="1:16" ht="12.75" thickTop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1:1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1:1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1:1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1:1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1:1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1:1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1:1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</sheetData>
  <sheetProtection algorithmName="SHA-512" hashValue="DUfidCo3YQqMxDFRv63hB8u7Gpa+TdaeKVbM2U8Bub3mfQ0dYRBOCCVwIHbp8UTA0btOlvsuNEu9OSJk5xH1dg==" saltValue="Z5Lcsg9npzwBLXq7p2vDnw==" spinCount="100000" sheet="1" objects="1" scenarios="1" formatCells="0" formatColumns="0" formatRows="0"/>
  <autoFilter ref="A18:P298">
    <filterColumn colId="2">
      <filters blank="1">
        <filter val="1 000"/>
        <filter val="1 300"/>
        <filter val="1 307 169"/>
        <filter val="1 312"/>
        <filter val="1 487 270"/>
        <filter val="1 492"/>
        <filter val="1 511 012"/>
        <filter val="1 530 425"/>
        <filter val="1 561"/>
        <filter val="1 747"/>
        <filter val="1 871"/>
        <filter val="1 997"/>
        <filter val="10 000"/>
        <filter val="11 083"/>
        <filter val="119 320"/>
        <filter val="13 641"/>
        <filter val="130"/>
        <filter val="14 255"/>
        <filter val="18 142"/>
        <filter val="180 101"/>
        <filter val="2 060"/>
        <filter val="2 185"/>
        <filter val="2 535"/>
        <filter val="22 600"/>
        <filter val="22 909"/>
        <filter val="23 051"/>
        <filter val="237"/>
        <filter val="249 084"/>
        <filter val="26 876"/>
        <filter val="3 111"/>
        <filter val="3 901"/>
        <filter val="30 460"/>
        <filter val="300"/>
        <filter val="312"/>
        <filter val="319 256"/>
        <filter val="36 227"/>
        <filter val="379"/>
        <filter val="390"/>
        <filter val="4 275"/>
        <filter val="4 367"/>
        <filter val="41 855"/>
        <filter val="417"/>
        <filter val="43 155"/>
        <filter val="45 061"/>
        <filter val="455"/>
        <filter val="5 000"/>
        <filter val="5 250"/>
        <filter val="5 321"/>
        <filter val="5 458"/>
        <filter val="5 625"/>
        <filter val="5 679"/>
        <filter val="502"/>
        <filter val="53 426"/>
        <filter val="580"/>
        <filter val="60"/>
        <filter val="60 089"/>
        <filter val="65"/>
        <filter val="70 172"/>
        <filter val="700"/>
        <filter val="73 527"/>
        <filter val="8 142"/>
        <filter val="8 270"/>
        <filter val="-8 270"/>
        <filter val="8 305"/>
        <filter val="8 509"/>
        <filter val="8 929"/>
        <filter val="85"/>
        <filter val="9 400"/>
        <filter val="910 111"/>
        <filter val="94 392"/>
        <filter val="987 913"/>
      </filters>
    </filterColumn>
  </autoFilter>
  <mergeCells count="32">
    <mergeCell ref="A287:B287"/>
    <mergeCell ref="A288:B288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49.pielikums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26"/>
  <sheetViews>
    <sheetView view="pageLayout" zoomScaleNormal="100" workbookViewId="0">
      <selection activeCell="T7" sqref="T7"/>
    </sheetView>
  </sheetViews>
  <sheetFormatPr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O1" s="369" t="s">
        <v>1150</v>
      </c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1151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 t="s">
        <v>1152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1153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544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30" customHeight="1" x14ac:dyDescent="0.25">
      <c r="A7" s="2" t="s">
        <v>4</v>
      </c>
      <c r="B7" s="3"/>
      <c r="C7" s="956" t="s">
        <v>1154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25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/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/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 t="s">
        <v>1155</v>
      </c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70" t="s">
        <v>13</v>
      </c>
      <c r="D16" s="972" t="s">
        <v>311</v>
      </c>
      <c r="E16" s="974" t="s">
        <v>312</v>
      </c>
      <c r="F16" s="976" t="s">
        <v>14</v>
      </c>
      <c r="G16" s="978" t="s">
        <v>313</v>
      </c>
      <c r="H16" s="979" t="s">
        <v>319</v>
      </c>
      <c r="I16" s="993" t="s">
        <v>308</v>
      </c>
      <c r="J16" s="994" t="s">
        <v>314</v>
      </c>
      <c r="K16" s="994" t="s">
        <v>317</v>
      </c>
      <c r="L16" s="984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16" s="11" customFormat="1" ht="71.25" customHeight="1" thickBot="1" x14ac:dyDescent="0.3">
      <c r="A17" s="964"/>
      <c r="B17" s="966"/>
      <c r="C17" s="971"/>
      <c r="D17" s="973"/>
      <c r="E17" s="975"/>
      <c r="F17" s="977"/>
      <c r="G17" s="978"/>
      <c r="H17" s="979"/>
      <c r="I17" s="993"/>
      <c r="J17" s="995"/>
      <c r="K17" s="995"/>
      <c r="L17" s="985"/>
      <c r="M17" s="987"/>
      <c r="N17" s="975"/>
      <c r="O17" s="981"/>
      <c r="P17" s="983"/>
    </row>
    <row r="18" spans="1:16" s="11" customFormat="1" ht="9.75" customHeight="1" thickTop="1" x14ac:dyDescent="0.25">
      <c r="A18" s="12" t="s">
        <v>17</v>
      </c>
      <c r="B18" s="12">
        <v>2</v>
      </c>
      <c r="C18" s="12">
        <v>3</v>
      </c>
      <c r="D18" s="210">
        <v>4</v>
      </c>
      <c r="E18" s="14">
        <v>5</v>
      </c>
      <c r="F18" s="659">
        <v>6</v>
      </c>
      <c r="G18" s="210">
        <v>7</v>
      </c>
      <c r="H18" s="245">
        <v>8</v>
      </c>
      <c r="I18" s="15">
        <v>9</v>
      </c>
      <c r="J18" s="245">
        <v>10</v>
      </c>
      <c r="K18" s="14">
        <v>11</v>
      </c>
      <c r="L18" s="659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21" customFormat="1" hidden="1" x14ac:dyDescent="0.25">
      <c r="A19" s="16"/>
      <c r="B19" s="17" t="s">
        <v>18</v>
      </c>
      <c r="C19" s="18"/>
      <c r="D19" s="211"/>
      <c r="E19" s="19"/>
      <c r="F19" s="660"/>
      <c r="G19" s="211"/>
      <c r="H19" s="246"/>
      <c r="I19" s="355"/>
      <c r="J19" s="246"/>
      <c r="K19" s="19"/>
      <c r="M19" s="314"/>
      <c r="N19" s="19"/>
      <c r="O19" s="355"/>
      <c r="P19" s="20"/>
    </row>
    <row r="20" spans="1:16" s="21" customFormat="1" ht="12.75" thickBot="1" x14ac:dyDescent="0.3">
      <c r="A20" s="22"/>
      <c r="B20" s="23" t="s">
        <v>19</v>
      </c>
      <c r="C20" s="480">
        <f>F20+I20+L20+O20</f>
        <v>3327</v>
      </c>
      <c r="D20" s="212">
        <f>SUM(D21,D24,D25,D41,D43)</f>
        <v>3327</v>
      </c>
      <c r="E20" s="25">
        <f t="shared" ref="E20:F20" si="0">SUM(E21,E24,E25,E41,E43)</f>
        <v>0</v>
      </c>
      <c r="F20" s="661">
        <f t="shared" si="0"/>
        <v>3327</v>
      </c>
      <c r="G20" s="212">
        <f>SUM(G21,G24,G43)</f>
        <v>0</v>
      </c>
      <c r="H20" s="247">
        <f t="shared" ref="H20:I20" si="1">SUM(H21,H24,H43)</f>
        <v>0</v>
      </c>
      <c r="I20" s="26">
        <f t="shared" si="1"/>
        <v>0</v>
      </c>
      <c r="J20" s="247">
        <f>SUM(J21,J26,J43)</f>
        <v>0</v>
      </c>
      <c r="K20" s="25">
        <f t="shared" ref="K20:L20" si="2">SUM(K21,K26,K43)</f>
        <v>0</v>
      </c>
      <c r="L20" s="661">
        <f t="shared" si="2"/>
        <v>0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</row>
    <row r="21" spans="1:16" ht="12.75" thickTop="1" x14ac:dyDescent="0.25">
      <c r="A21" s="27"/>
      <c r="B21" s="28" t="s">
        <v>20</v>
      </c>
      <c r="C21" s="482">
        <f t="shared" ref="C21:C84" si="4">F21+I21+L21+O21</f>
        <v>1</v>
      </c>
      <c r="D21" s="213">
        <f>SUM(D22:D23)</f>
        <v>1</v>
      </c>
      <c r="E21" s="30">
        <f t="shared" ref="E21" si="5">SUM(E22:E23)</f>
        <v>0</v>
      </c>
      <c r="F21" s="275">
        <f>SUM(F22:F23)</f>
        <v>1</v>
      </c>
      <c r="G21" s="213">
        <f>SUM(G22:G23)</f>
        <v>0</v>
      </c>
      <c r="H21" s="248">
        <f t="shared" ref="H21:I21" si="6">SUM(H22:H23)</f>
        <v>0</v>
      </c>
      <c r="I21" s="31">
        <f t="shared" si="6"/>
        <v>0</v>
      </c>
      <c r="J21" s="248">
        <f>SUM(J22:J23)</f>
        <v>0</v>
      </c>
      <c r="K21" s="30">
        <f t="shared" ref="K21:L21" si="7">SUM(K22:K23)</f>
        <v>0</v>
      </c>
      <c r="L21" s="275">
        <f t="shared" si="7"/>
        <v>0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</row>
    <row r="22" spans="1:16" hidden="1" x14ac:dyDescent="0.25">
      <c r="A22" s="32"/>
      <c r="B22" s="33" t="s">
        <v>21</v>
      </c>
      <c r="C22" s="34">
        <f t="shared" si="4"/>
        <v>0</v>
      </c>
      <c r="D22" s="214"/>
      <c r="E22" s="35"/>
      <c r="F22" s="354">
        <f>D22+E22</f>
        <v>0</v>
      </c>
      <c r="G22" s="214"/>
      <c r="H22" s="249"/>
      <c r="I22" s="356">
        <f>G22+H22</f>
        <v>0</v>
      </c>
      <c r="J22" s="249"/>
      <c r="K22" s="35"/>
      <c r="L22" s="199">
        <f>J22+K22</f>
        <v>0</v>
      </c>
      <c r="M22" s="315"/>
      <c r="N22" s="35"/>
      <c r="O22" s="356">
        <f>M22+N22</f>
        <v>0</v>
      </c>
      <c r="P22" s="36"/>
    </row>
    <row r="23" spans="1:16" x14ac:dyDescent="0.25">
      <c r="A23" s="37"/>
      <c r="B23" s="38" t="s">
        <v>22</v>
      </c>
      <c r="C23" s="563">
        <f t="shared" si="4"/>
        <v>1</v>
      </c>
      <c r="D23" s="215">
        <v>1</v>
      </c>
      <c r="E23" s="40">
        <v>0</v>
      </c>
      <c r="F23" s="147">
        <f>D23+E23</f>
        <v>1</v>
      </c>
      <c r="G23" s="215"/>
      <c r="H23" s="250"/>
      <c r="I23" s="308">
        <f>G23+H23</f>
        <v>0</v>
      </c>
      <c r="J23" s="250"/>
      <c r="K23" s="40"/>
      <c r="L23" s="662">
        <f>J23+K23</f>
        <v>0</v>
      </c>
      <c r="M23" s="367"/>
      <c r="N23" s="40"/>
      <c r="O23" s="308">
        <f>M23+N23</f>
        <v>0</v>
      </c>
      <c r="P23" s="692"/>
    </row>
    <row r="24" spans="1:16" s="21" customFormat="1" ht="24.75" thickBot="1" x14ac:dyDescent="0.3">
      <c r="A24" s="41">
        <v>19300</v>
      </c>
      <c r="B24" s="41" t="s">
        <v>304</v>
      </c>
      <c r="C24" s="488">
        <f>F24+I24</f>
        <v>3326</v>
      </c>
      <c r="D24" s="216">
        <v>3326</v>
      </c>
      <c r="E24" s="663"/>
      <c r="F24" s="664">
        <f>D24+E24</f>
        <v>3326</v>
      </c>
      <c r="G24" s="216"/>
      <c r="H24" s="251"/>
      <c r="I24" s="357">
        <f>G24+H24</f>
        <v>0</v>
      </c>
      <c r="J24" s="291" t="s">
        <v>23</v>
      </c>
      <c r="K24" s="43" t="s">
        <v>23</v>
      </c>
      <c r="L24" s="665" t="s">
        <v>23</v>
      </c>
      <c r="M24" s="316" t="s">
        <v>23</v>
      </c>
      <c r="N24" s="43" t="s">
        <v>23</v>
      </c>
      <c r="O24" s="44" t="s">
        <v>23</v>
      </c>
      <c r="P24" s="371"/>
    </row>
    <row r="25" spans="1:16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7"/>
      <c r="F25" s="285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298" t="s">
        <v>23</v>
      </c>
      <c r="M25" s="317" t="s">
        <v>23</v>
      </c>
      <c r="N25" s="48" t="s">
        <v>23</v>
      </c>
      <c r="O25" s="49" t="s">
        <v>23</v>
      </c>
      <c r="P25" s="336"/>
    </row>
    <row r="26" spans="1:16" s="21" customFormat="1" ht="36.75" hidden="1" thickTop="1" x14ac:dyDescent="0.25">
      <c r="A26" s="45">
        <v>21300</v>
      </c>
      <c r="B26" s="45" t="s">
        <v>305</v>
      </c>
      <c r="C26" s="46">
        <f>L26</f>
        <v>0</v>
      </c>
      <c r="D26" s="218" t="s">
        <v>23</v>
      </c>
      <c r="E26" s="48" t="s">
        <v>23</v>
      </c>
      <c r="F26" s="276" t="s">
        <v>23</v>
      </c>
      <c r="G26" s="218" t="s">
        <v>23</v>
      </c>
      <c r="H26" s="252" t="s">
        <v>23</v>
      </c>
      <c r="I26" s="49" t="s">
        <v>23</v>
      </c>
      <c r="J26" s="106">
        <f>SUM(J27,J31,J33,J36)</f>
        <v>0</v>
      </c>
      <c r="K26" s="50">
        <f t="shared" ref="K26:L26" si="9">SUM(K27,K31,K33,K36)</f>
        <v>0</v>
      </c>
      <c r="L26" s="126">
        <f t="shared" si="9"/>
        <v>0</v>
      </c>
      <c r="M26" s="317" t="s">
        <v>23</v>
      </c>
      <c r="N26" s="48" t="s">
        <v>23</v>
      </c>
      <c r="O26" s="49" t="s">
        <v>23</v>
      </c>
      <c r="P26" s="336"/>
    </row>
    <row r="27" spans="1:16" s="21" customFormat="1" ht="24.75" hidden="1" thickTop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8" t="s">
        <v>23</v>
      </c>
      <c r="F27" s="276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26">
        <f t="shared" si="11"/>
        <v>0</v>
      </c>
      <c r="M27" s="317" t="s">
        <v>23</v>
      </c>
      <c r="N27" s="48" t="s">
        <v>23</v>
      </c>
      <c r="O27" s="49" t="s">
        <v>23</v>
      </c>
      <c r="P27" s="336"/>
    </row>
    <row r="28" spans="1:16" ht="12.75" hidden="1" thickTop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54" t="s">
        <v>23</v>
      </c>
      <c r="F28" s="277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199">
        <f>J28+K28</f>
        <v>0</v>
      </c>
      <c r="M28" s="318" t="s">
        <v>23</v>
      </c>
      <c r="N28" s="54" t="s">
        <v>23</v>
      </c>
      <c r="O28" s="56" t="s">
        <v>23</v>
      </c>
      <c r="P28" s="337"/>
    </row>
    <row r="29" spans="1:16" ht="12.75" hidden="1" thickTop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59" t="s">
        <v>23</v>
      </c>
      <c r="F29" s="278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200">
        <f>J29+K29</f>
        <v>0</v>
      </c>
      <c r="M29" s="319" t="s">
        <v>23</v>
      </c>
      <c r="N29" s="59" t="s">
        <v>23</v>
      </c>
      <c r="O29" s="61" t="s">
        <v>23</v>
      </c>
      <c r="P29" s="338"/>
    </row>
    <row r="30" spans="1:16" ht="24.75" hidden="1" thickTop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59" t="s">
        <v>23</v>
      </c>
      <c r="F30" s="278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200">
        <f>J30+K30</f>
        <v>0</v>
      </c>
      <c r="M30" s="319" t="s">
        <v>23</v>
      </c>
      <c r="N30" s="59" t="s">
        <v>23</v>
      </c>
      <c r="O30" s="61" t="s">
        <v>23</v>
      </c>
      <c r="P30" s="338"/>
    </row>
    <row r="31" spans="1:16" s="21" customFormat="1" ht="36.75" hidden="1" thickTop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8" t="s">
        <v>23</v>
      </c>
      <c r="F31" s="276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26">
        <f t="shared" si="12"/>
        <v>0</v>
      </c>
      <c r="M31" s="317" t="s">
        <v>23</v>
      </c>
      <c r="N31" s="48" t="s">
        <v>23</v>
      </c>
      <c r="O31" s="49" t="s">
        <v>23</v>
      </c>
      <c r="P31" s="336"/>
    </row>
    <row r="32" spans="1:16" ht="36.75" hidden="1" thickTop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65" t="s">
        <v>23</v>
      </c>
      <c r="F32" s="71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9">
        <f>J32+K32</f>
        <v>0</v>
      </c>
      <c r="M32" s="320" t="s">
        <v>23</v>
      </c>
      <c r="N32" s="65" t="s">
        <v>23</v>
      </c>
      <c r="O32" s="67" t="s">
        <v>23</v>
      </c>
      <c r="P32" s="339"/>
    </row>
    <row r="33" spans="1:16" s="21" customFormat="1" ht="12.75" hidden="1" thickTop="1" x14ac:dyDescent="0.25">
      <c r="A33" s="51">
        <v>21380</v>
      </c>
      <c r="B33" s="45" t="s">
        <v>31</v>
      </c>
      <c r="C33" s="46">
        <f t="shared" si="10"/>
        <v>0</v>
      </c>
      <c r="D33" s="218" t="s">
        <v>23</v>
      </c>
      <c r="E33" s="48" t="s">
        <v>23</v>
      </c>
      <c r="F33" s="276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0</v>
      </c>
      <c r="K33" s="50">
        <f t="shared" ref="K33:L33" si="13">SUM(K34:K35)</f>
        <v>0</v>
      </c>
      <c r="L33" s="126">
        <f t="shared" si="13"/>
        <v>0</v>
      </c>
      <c r="M33" s="317" t="s">
        <v>23</v>
      </c>
      <c r="N33" s="48" t="s">
        <v>23</v>
      </c>
      <c r="O33" s="49" t="s">
        <v>23</v>
      </c>
      <c r="P33" s="336"/>
    </row>
    <row r="34" spans="1:16" ht="12.75" hidden="1" thickTop="1" x14ac:dyDescent="0.25">
      <c r="A34" s="33">
        <v>21381</v>
      </c>
      <c r="B34" s="52" t="s">
        <v>306</v>
      </c>
      <c r="C34" s="53">
        <f t="shared" si="10"/>
        <v>0</v>
      </c>
      <c r="D34" s="219" t="s">
        <v>23</v>
      </c>
      <c r="E34" s="54" t="s">
        <v>23</v>
      </c>
      <c r="F34" s="277" t="s">
        <v>23</v>
      </c>
      <c r="G34" s="219" t="s">
        <v>23</v>
      </c>
      <c r="H34" s="253" t="s">
        <v>23</v>
      </c>
      <c r="I34" s="56" t="s">
        <v>23</v>
      </c>
      <c r="J34" s="262"/>
      <c r="K34" s="55"/>
      <c r="L34" s="199">
        <f>J34+K34</f>
        <v>0</v>
      </c>
      <c r="M34" s="318" t="s">
        <v>23</v>
      </c>
      <c r="N34" s="54" t="s">
        <v>23</v>
      </c>
      <c r="O34" s="56" t="s">
        <v>23</v>
      </c>
      <c r="P34" s="337"/>
    </row>
    <row r="35" spans="1:16" ht="24.75" hidden="1" thickTop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59" t="s">
        <v>23</v>
      </c>
      <c r="F35" s="278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200">
        <f>J35+K35</f>
        <v>0</v>
      </c>
      <c r="M35" s="319" t="s">
        <v>23</v>
      </c>
      <c r="N35" s="59" t="s">
        <v>23</v>
      </c>
      <c r="O35" s="61" t="s">
        <v>23</v>
      </c>
      <c r="P35" s="338"/>
    </row>
    <row r="36" spans="1:16" s="21" customFormat="1" ht="25.5" hidden="1" customHeight="1" x14ac:dyDescent="0.25">
      <c r="A36" s="51">
        <v>21390</v>
      </c>
      <c r="B36" s="45" t="s">
        <v>307</v>
      </c>
      <c r="C36" s="46">
        <f t="shared" si="10"/>
        <v>0</v>
      </c>
      <c r="D36" s="218" t="s">
        <v>23</v>
      </c>
      <c r="E36" s="48" t="s">
        <v>23</v>
      </c>
      <c r="F36" s="276" t="s">
        <v>23</v>
      </c>
      <c r="G36" s="218" t="s">
        <v>23</v>
      </c>
      <c r="H36" s="252" t="s">
        <v>23</v>
      </c>
      <c r="I36" s="49" t="s">
        <v>23</v>
      </c>
      <c r="J36" s="106">
        <f>SUM(J37:J40)</f>
        <v>0</v>
      </c>
      <c r="K36" s="50">
        <f t="shared" ref="K36:L36" si="14">SUM(K37:K40)</f>
        <v>0</v>
      </c>
      <c r="L36" s="126">
        <f t="shared" si="14"/>
        <v>0</v>
      </c>
      <c r="M36" s="317" t="s">
        <v>23</v>
      </c>
      <c r="N36" s="48" t="s">
        <v>23</v>
      </c>
      <c r="O36" s="49" t="s">
        <v>23</v>
      </c>
      <c r="P36" s="336"/>
    </row>
    <row r="37" spans="1:16" ht="24.75" hidden="1" thickTop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54" t="s">
        <v>23</v>
      </c>
      <c r="F37" s="277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199">
        <f>J37+K37</f>
        <v>0</v>
      </c>
      <c r="M37" s="318" t="s">
        <v>23</v>
      </c>
      <c r="N37" s="54" t="s">
        <v>23</v>
      </c>
      <c r="O37" s="56" t="s">
        <v>23</v>
      </c>
      <c r="P37" s="337"/>
    </row>
    <row r="38" spans="1:16" ht="12.75" hidden="1" thickTop="1" x14ac:dyDescent="0.25">
      <c r="A38" s="38">
        <v>21393</v>
      </c>
      <c r="B38" s="57" t="s">
        <v>34</v>
      </c>
      <c r="C38" s="58">
        <f t="shared" si="10"/>
        <v>0</v>
      </c>
      <c r="D38" s="220" t="s">
        <v>23</v>
      </c>
      <c r="E38" s="59" t="s">
        <v>23</v>
      </c>
      <c r="F38" s="278" t="s">
        <v>23</v>
      </c>
      <c r="G38" s="220" t="s">
        <v>23</v>
      </c>
      <c r="H38" s="254" t="s">
        <v>23</v>
      </c>
      <c r="I38" s="61" t="s">
        <v>23</v>
      </c>
      <c r="J38" s="263"/>
      <c r="K38" s="60"/>
      <c r="L38" s="200">
        <f>J38+K38</f>
        <v>0</v>
      </c>
      <c r="M38" s="319" t="s">
        <v>23</v>
      </c>
      <c r="N38" s="59" t="s">
        <v>23</v>
      </c>
      <c r="O38" s="61" t="s">
        <v>23</v>
      </c>
      <c r="P38" s="338"/>
    </row>
    <row r="39" spans="1:16" ht="12.75" hidden="1" thickTop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59" t="s">
        <v>23</v>
      </c>
      <c r="F39" s="278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200">
        <f>J39+K39</f>
        <v>0</v>
      </c>
      <c r="M39" s="319" t="s">
        <v>23</v>
      </c>
      <c r="N39" s="59" t="s">
        <v>23</v>
      </c>
      <c r="O39" s="61" t="s">
        <v>23</v>
      </c>
      <c r="P39" s="338"/>
    </row>
    <row r="40" spans="1:16" ht="24.75" hidden="1" thickTop="1" x14ac:dyDescent="0.25">
      <c r="A40" s="190">
        <v>21399</v>
      </c>
      <c r="B40" s="165" t="s">
        <v>36</v>
      </c>
      <c r="C40" s="166">
        <f t="shared" si="10"/>
        <v>0</v>
      </c>
      <c r="D40" s="222" t="s">
        <v>23</v>
      </c>
      <c r="E40" s="76" t="s">
        <v>23</v>
      </c>
      <c r="F40" s="279" t="s">
        <v>23</v>
      </c>
      <c r="G40" s="222" t="s">
        <v>23</v>
      </c>
      <c r="H40" s="256" t="s">
        <v>23</v>
      </c>
      <c r="I40" s="192" t="s">
        <v>23</v>
      </c>
      <c r="J40" s="292"/>
      <c r="K40" s="191"/>
      <c r="L40" s="360">
        <f>J40+K40</f>
        <v>0</v>
      </c>
      <c r="M40" s="321" t="s">
        <v>23</v>
      </c>
      <c r="N40" s="76" t="s">
        <v>23</v>
      </c>
      <c r="O40" s="192" t="s">
        <v>23</v>
      </c>
      <c r="P40" s="340"/>
    </row>
    <row r="41" spans="1:16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170">
        <f t="shared" ref="E41:F41" si="15">SUM(E42)</f>
        <v>0</v>
      </c>
      <c r="F41" s="280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299" t="s">
        <v>23</v>
      </c>
      <c r="M41" s="322" t="s">
        <v>23</v>
      </c>
      <c r="N41" s="80" t="s">
        <v>23</v>
      </c>
      <c r="O41" s="189" t="s">
        <v>23</v>
      </c>
      <c r="P41" s="341"/>
    </row>
    <row r="42" spans="1:16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195"/>
      <c r="F42" s="290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300" t="s">
        <v>23</v>
      </c>
      <c r="M42" s="321" t="s">
        <v>23</v>
      </c>
      <c r="N42" s="76" t="s">
        <v>23</v>
      </c>
      <c r="O42" s="192" t="s">
        <v>23</v>
      </c>
      <c r="P42" s="340"/>
    </row>
    <row r="43" spans="1:16" s="21" customFormat="1" ht="24.75" hidden="1" thickTop="1" x14ac:dyDescent="0.25">
      <c r="A43" s="51">
        <v>21490</v>
      </c>
      <c r="B43" s="45" t="s">
        <v>38</v>
      </c>
      <c r="C43" s="68">
        <f>F43+I43+L43</f>
        <v>0</v>
      </c>
      <c r="D43" s="74">
        <f>D44</f>
        <v>0</v>
      </c>
      <c r="E43" s="75">
        <f t="shared" ref="E43:L43" si="16">E44</f>
        <v>0</v>
      </c>
      <c r="F43" s="281">
        <f t="shared" si="16"/>
        <v>0</v>
      </c>
      <c r="G43" s="74">
        <f t="shared" si="16"/>
        <v>0</v>
      </c>
      <c r="H43" s="204">
        <f t="shared" si="16"/>
        <v>0</v>
      </c>
      <c r="I43" s="293">
        <f t="shared" si="16"/>
        <v>0</v>
      </c>
      <c r="J43" s="204">
        <f t="shared" si="16"/>
        <v>0</v>
      </c>
      <c r="K43" s="75">
        <f t="shared" si="16"/>
        <v>0</v>
      </c>
      <c r="L43" s="203">
        <f t="shared" si="16"/>
        <v>0</v>
      </c>
      <c r="M43" s="317" t="s">
        <v>23</v>
      </c>
      <c r="N43" s="48" t="s">
        <v>23</v>
      </c>
      <c r="O43" s="49" t="s">
        <v>23</v>
      </c>
      <c r="P43" s="336"/>
    </row>
    <row r="44" spans="1:16" s="21" customFormat="1" ht="24.75" hidden="1" thickTop="1" x14ac:dyDescent="0.25">
      <c r="A44" s="38">
        <v>21499</v>
      </c>
      <c r="B44" s="57" t="s">
        <v>39</v>
      </c>
      <c r="C44" s="208">
        <f>F44+I44+L44</f>
        <v>0</v>
      </c>
      <c r="D44" s="301"/>
      <c r="E44" s="70"/>
      <c r="F44" s="145">
        <f>D44+E44</f>
        <v>0</v>
      </c>
      <c r="G44" s="301"/>
      <c r="H44" s="302"/>
      <c r="I44" s="358">
        <f>G44+H44</f>
        <v>0</v>
      </c>
      <c r="J44" s="302"/>
      <c r="K44" s="70"/>
      <c r="L44" s="359">
        <f>J44+K44</f>
        <v>0</v>
      </c>
      <c r="M44" s="320" t="s">
        <v>23</v>
      </c>
      <c r="N44" s="65" t="s">
        <v>23</v>
      </c>
      <c r="O44" s="67" t="s">
        <v>23</v>
      </c>
      <c r="P44" s="339"/>
    </row>
    <row r="45" spans="1:16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8" t="s">
        <v>23</v>
      </c>
      <c r="F45" s="276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298" t="s">
        <v>23</v>
      </c>
      <c r="M45" s="68">
        <f>SUM(M46:M47)</f>
        <v>0</v>
      </c>
      <c r="N45" s="75">
        <f t="shared" ref="N45:O45" si="17">SUM(N46:N47)</f>
        <v>0</v>
      </c>
      <c r="O45" s="293">
        <f t="shared" si="17"/>
        <v>0</v>
      </c>
      <c r="P45" s="342"/>
    </row>
    <row r="46" spans="1:16" ht="24.75" hidden="1" thickTop="1" x14ac:dyDescent="0.25">
      <c r="A46" s="77">
        <v>23410</v>
      </c>
      <c r="B46" s="78" t="s">
        <v>41</v>
      </c>
      <c r="C46" s="82">
        <f t="shared" ref="C46:C47" si="18">O46</f>
        <v>0</v>
      </c>
      <c r="D46" s="224" t="s">
        <v>23</v>
      </c>
      <c r="E46" s="80" t="s">
        <v>23</v>
      </c>
      <c r="F46" s="282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299" t="s">
        <v>23</v>
      </c>
      <c r="M46" s="323"/>
      <c r="N46" s="303"/>
      <c r="O46" s="171">
        <f>M46+N46</f>
        <v>0</v>
      </c>
      <c r="P46" s="81"/>
    </row>
    <row r="47" spans="1:16" ht="24.75" hidden="1" thickTop="1" x14ac:dyDescent="0.25">
      <c r="A47" s="77">
        <v>23510</v>
      </c>
      <c r="B47" s="78" t="s">
        <v>42</v>
      </c>
      <c r="C47" s="82">
        <f t="shared" si="18"/>
        <v>0</v>
      </c>
      <c r="D47" s="224" t="s">
        <v>23</v>
      </c>
      <c r="E47" s="80" t="s">
        <v>23</v>
      </c>
      <c r="F47" s="282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299" t="s">
        <v>23</v>
      </c>
      <c r="M47" s="323"/>
      <c r="N47" s="303"/>
      <c r="O47" s="171">
        <f>M47+N47</f>
        <v>0</v>
      </c>
      <c r="P47" s="81"/>
    </row>
    <row r="48" spans="1:16" ht="12.75" hidden="1" thickTop="1" x14ac:dyDescent="0.25">
      <c r="A48" s="83"/>
      <c r="B48" s="78"/>
      <c r="C48" s="84"/>
      <c r="D48" s="361"/>
      <c r="E48" s="601"/>
      <c r="F48" s="282"/>
      <c r="G48" s="361"/>
      <c r="H48" s="364"/>
      <c r="I48" s="308"/>
      <c r="J48" s="366"/>
      <c r="K48" s="303"/>
      <c r="L48" s="805"/>
      <c r="M48" s="323"/>
      <c r="N48" s="303"/>
      <c r="O48" s="171"/>
      <c r="P48" s="81"/>
    </row>
    <row r="49" spans="1:16" s="21" customFormat="1" ht="12.75" hidden="1" thickTop="1" x14ac:dyDescent="0.25">
      <c r="A49" s="85"/>
      <c r="B49" s="86" t="s">
        <v>43</v>
      </c>
      <c r="C49" s="87"/>
      <c r="D49" s="362"/>
      <c r="E49" s="363"/>
      <c r="F49" s="667"/>
      <c r="G49" s="362"/>
      <c r="H49" s="365"/>
      <c r="I49" s="172"/>
      <c r="J49" s="365"/>
      <c r="K49" s="363"/>
      <c r="L49" s="806"/>
      <c r="M49" s="368"/>
      <c r="N49" s="363"/>
      <c r="O49" s="172"/>
      <c r="P49" s="343"/>
    </row>
    <row r="50" spans="1:16" s="21" customFormat="1" ht="13.5" thickTop="1" thickBot="1" x14ac:dyDescent="0.3">
      <c r="A50" s="88"/>
      <c r="B50" s="22" t="s">
        <v>44</v>
      </c>
      <c r="C50" s="516">
        <f t="shared" si="4"/>
        <v>3327</v>
      </c>
      <c r="D50" s="225">
        <f>SUM(D51,D283)</f>
        <v>3327</v>
      </c>
      <c r="E50" s="90">
        <f t="shared" ref="E50:F50" si="19">SUM(E51,E283)</f>
        <v>0</v>
      </c>
      <c r="F50" s="283">
        <f t="shared" si="19"/>
        <v>3327</v>
      </c>
      <c r="G50" s="225">
        <f>SUM(G51,G283)</f>
        <v>0</v>
      </c>
      <c r="H50" s="258">
        <f t="shared" ref="H50:I50" si="20">SUM(H51,H283)</f>
        <v>0</v>
      </c>
      <c r="I50" s="91">
        <f t="shared" si="20"/>
        <v>0</v>
      </c>
      <c r="J50" s="258">
        <f>SUM(J51,J283)</f>
        <v>0</v>
      </c>
      <c r="K50" s="90">
        <f t="shared" ref="K50:L50" si="21">SUM(K51,K283)</f>
        <v>0</v>
      </c>
      <c r="L50" s="283">
        <f t="shared" si="21"/>
        <v>0</v>
      </c>
      <c r="M50" s="89">
        <f>SUM(M51,M283)</f>
        <v>0</v>
      </c>
      <c r="N50" s="90">
        <f t="shared" ref="N50:O50" si="22">SUM(N51,N283)</f>
        <v>0</v>
      </c>
      <c r="O50" s="91">
        <f t="shared" si="22"/>
        <v>0</v>
      </c>
      <c r="P50" s="344"/>
    </row>
    <row r="51" spans="1:16" s="21" customFormat="1" ht="36.75" thickTop="1" x14ac:dyDescent="0.25">
      <c r="A51" s="92"/>
      <c r="B51" s="93" t="s">
        <v>45</v>
      </c>
      <c r="C51" s="518">
        <f t="shared" si="4"/>
        <v>3327</v>
      </c>
      <c r="D51" s="226">
        <f>SUM(D52,D194)</f>
        <v>3327</v>
      </c>
      <c r="E51" s="95">
        <f t="shared" ref="E51:F51" si="23">SUM(E52,E194)</f>
        <v>0</v>
      </c>
      <c r="F51" s="668">
        <f t="shared" si="23"/>
        <v>3327</v>
      </c>
      <c r="G51" s="226">
        <f>SUM(G52,G194)</f>
        <v>0</v>
      </c>
      <c r="H51" s="259">
        <f t="shared" ref="H51:I51" si="24">SUM(H52,H194)</f>
        <v>0</v>
      </c>
      <c r="I51" s="96">
        <f t="shared" si="24"/>
        <v>0</v>
      </c>
      <c r="J51" s="259">
        <f>SUM(J52,J194)</f>
        <v>0</v>
      </c>
      <c r="K51" s="95">
        <f t="shared" ref="K51:L51" si="25">SUM(K52,K194)</f>
        <v>0</v>
      </c>
      <c r="L51" s="668">
        <f t="shared" si="25"/>
        <v>0</v>
      </c>
      <c r="M51" s="94">
        <f>SUM(M52,M194)</f>
        <v>0</v>
      </c>
      <c r="N51" s="95">
        <f t="shared" ref="N51:O51" si="26">SUM(N52,N194)</f>
        <v>0</v>
      </c>
      <c r="O51" s="96">
        <f t="shared" si="26"/>
        <v>0</v>
      </c>
      <c r="P51" s="345"/>
    </row>
    <row r="52" spans="1:16" s="21" customFormat="1" ht="24" x14ac:dyDescent="0.25">
      <c r="A52" s="97"/>
      <c r="B52" s="16" t="s">
        <v>46</v>
      </c>
      <c r="C52" s="520">
        <f t="shared" si="4"/>
        <v>3327</v>
      </c>
      <c r="D52" s="227">
        <f>SUM(D53,D75,D173,D187)</f>
        <v>3327</v>
      </c>
      <c r="E52" s="99">
        <f t="shared" ref="E52:F52" si="27">SUM(E53,E75,E173,E187)</f>
        <v>0</v>
      </c>
      <c r="F52" s="586">
        <f t="shared" si="27"/>
        <v>3327</v>
      </c>
      <c r="G52" s="227">
        <f>SUM(G53,G75,G173,G187)</f>
        <v>0</v>
      </c>
      <c r="H52" s="260">
        <f t="shared" ref="H52:I52" si="28">SUM(H53,H75,H173,H187)</f>
        <v>0</v>
      </c>
      <c r="I52" s="100">
        <f t="shared" si="28"/>
        <v>0</v>
      </c>
      <c r="J52" s="260">
        <f>SUM(J53,J75,J173,J187)</f>
        <v>0</v>
      </c>
      <c r="K52" s="99">
        <f t="shared" ref="K52:L52" si="29">SUM(K53,K75,K173,K187)</f>
        <v>0</v>
      </c>
      <c r="L52" s="586">
        <f t="shared" si="29"/>
        <v>0</v>
      </c>
      <c r="M52" s="98">
        <f>SUM(M53,M75,M173,M187)</f>
        <v>0</v>
      </c>
      <c r="N52" s="99">
        <f t="shared" ref="N52:O52" si="30">SUM(N53,N75,N173,N187)</f>
        <v>0</v>
      </c>
      <c r="O52" s="100">
        <f t="shared" si="30"/>
        <v>0</v>
      </c>
      <c r="P52" s="346"/>
    </row>
    <row r="53" spans="1:16" s="21" customFormat="1" x14ac:dyDescent="0.25">
      <c r="A53" s="101">
        <v>1000</v>
      </c>
      <c r="B53" s="101" t="s">
        <v>47</v>
      </c>
      <c r="C53" s="522">
        <f t="shared" si="4"/>
        <v>3327</v>
      </c>
      <c r="D53" s="228">
        <f>SUM(D54,D67)</f>
        <v>3327</v>
      </c>
      <c r="E53" s="103">
        <f t="shared" ref="E53:F53" si="31">SUM(E54,E67)</f>
        <v>0</v>
      </c>
      <c r="F53" s="284">
        <f t="shared" si="31"/>
        <v>3327</v>
      </c>
      <c r="G53" s="228">
        <f>SUM(G54,G67)</f>
        <v>0</v>
      </c>
      <c r="H53" s="261">
        <f t="shared" ref="H53:I53" si="32">SUM(H54,H67)</f>
        <v>0</v>
      </c>
      <c r="I53" s="104">
        <f t="shared" si="32"/>
        <v>0</v>
      </c>
      <c r="J53" s="261">
        <f>SUM(J54,J67)</f>
        <v>0</v>
      </c>
      <c r="K53" s="103">
        <f t="shared" ref="K53:L53" si="33">SUM(K54,K67)</f>
        <v>0</v>
      </c>
      <c r="L53" s="284">
        <f t="shared" si="33"/>
        <v>0</v>
      </c>
      <c r="M53" s="102">
        <f>SUM(M54,M67)</f>
        <v>0</v>
      </c>
      <c r="N53" s="103">
        <f t="shared" ref="N53:O53" si="34">SUM(N54,N67)</f>
        <v>0</v>
      </c>
      <c r="O53" s="104">
        <f t="shared" si="34"/>
        <v>0</v>
      </c>
      <c r="P53" s="347"/>
    </row>
    <row r="54" spans="1:16" x14ac:dyDescent="0.25">
      <c r="A54" s="45">
        <v>1100</v>
      </c>
      <c r="B54" s="105" t="s">
        <v>48</v>
      </c>
      <c r="C54" s="490">
        <f t="shared" si="4"/>
        <v>2575</v>
      </c>
      <c r="D54" s="229">
        <f>SUM(D55,D58,D66)</f>
        <v>2633</v>
      </c>
      <c r="E54" s="50">
        <f t="shared" ref="E54:F54" si="35">SUM(E55,E58,E66)</f>
        <v>-58</v>
      </c>
      <c r="F54" s="285">
        <f t="shared" si="35"/>
        <v>2575</v>
      </c>
      <c r="G54" s="229">
        <f>SUM(G55,G58,G66)</f>
        <v>0</v>
      </c>
      <c r="H54" s="106">
        <f t="shared" ref="H54:I54" si="36">SUM(H55,H58,H66)</f>
        <v>0</v>
      </c>
      <c r="I54" s="117">
        <f t="shared" si="36"/>
        <v>0</v>
      </c>
      <c r="J54" s="106">
        <f>SUM(J55,J58,J66)</f>
        <v>0</v>
      </c>
      <c r="K54" s="50">
        <f t="shared" ref="K54:L54" si="37">SUM(K55,K58,K66)</f>
        <v>0</v>
      </c>
      <c r="L54" s="285">
        <f t="shared" si="37"/>
        <v>0</v>
      </c>
      <c r="M54" s="130">
        <f>SUM(M55,M58,M66)</f>
        <v>0</v>
      </c>
      <c r="N54" s="131">
        <f t="shared" ref="N54:O54" si="38">SUM(N55,N58,N66)</f>
        <v>0</v>
      </c>
      <c r="O54" s="294">
        <f t="shared" si="38"/>
        <v>0</v>
      </c>
      <c r="P54" s="348"/>
    </row>
    <row r="55" spans="1:16" x14ac:dyDescent="0.25">
      <c r="A55" s="107">
        <v>1110</v>
      </c>
      <c r="B55" s="78" t="s">
        <v>49</v>
      </c>
      <c r="C55" s="525">
        <f t="shared" si="4"/>
        <v>2575</v>
      </c>
      <c r="D55" s="132">
        <f>SUM(D56:D57)</f>
        <v>2633</v>
      </c>
      <c r="E55" s="108">
        <f t="shared" ref="E55:F55" si="39">SUM(E56:E57)</f>
        <v>-58</v>
      </c>
      <c r="F55" s="286">
        <f t="shared" si="39"/>
        <v>2575</v>
      </c>
      <c r="G55" s="132">
        <f>SUM(G56:G57)</f>
        <v>0</v>
      </c>
      <c r="H55" s="207">
        <f t="shared" ref="H55:I55" si="40">SUM(H56:H57)</f>
        <v>0</v>
      </c>
      <c r="I55" s="109">
        <f t="shared" si="40"/>
        <v>0</v>
      </c>
      <c r="J55" s="207">
        <f>SUM(J56:J57)</f>
        <v>0</v>
      </c>
      <c r="K55" s="108">
        <f t="shared" ref="K55:L55" si="41">SUM(K56:K57)</f>
        <v>0</v>
      </c>
      <c r="L55" s="286">
        <f t="shared" si="41"/>
        <v>0</v>
      </c>
      <c r="M55" s="84">
        <f>SUM(M56:M57)</f>
        <v>0</v>
      </c>
      <c r="N55" s="108">
        <f t="shared" ref="N55:O55" si="42">SUM(N56:N57)</f>
        <v>0</v>
      </c>
      <c r="O55" s="109">
        <f t="shared" si="42"/>
        <v>0</v>
      </c>
      <c r="P55" s="116"/>
    </row>
    <row r="56" spans="1:16" hidden="1" x14ac:dyDescent="0.25">
      <c r="A56" s="33">
        <v>1111</v>
      </c>
      <c r="B56" s="52" t="s">
        <v>50</v>
      </c>
      <c r="C56" s="53">
        <f t="shared" si="4"/>
        <v>0</v>
      </c>
      <c r="D56" s="230"/>
      <c r="E56" s="55"/>
      <c r="F56" s="287">
        <f t="shared" ref="F56:F57" si="43">D56+E56</f>
        <v>0</v>
      </c>
      <c r="G56" s="230"/>
      <c r="H56" s="262"/>
      <c r="I56" s="120">
        <f t="shared" ref="I56:I57" si="44">G56+H56</f>
        <v>0</v>
      </c>
      <c r="J56" s="262"/>
      <c r="K56" s="55"/>
      <c r="L56" s="140">
        <f t="shared" ref="L56:L57" si="45">J56+K56</f>
        <v>0</v>
      </c>
      <c r="M56" s="324"/>
      <c r="N56" s="55"/>
      <c r="O56" s="120">
        <f>M56+N56</f>
        <v>0</v>
      </c>
      <c r="P56" s="110"/>
    </row>
    <row r="57" spans="1:16" ht="83.25" customHeight="1" x14ac:dyDescent="0.25">
      <c r="A57" s="38">
        <v>1119</v>
      </c>
      <c r="B57" s="57" t="s">
        <v>51</v>
      </c>
      <c r="C57" s="486">
        <f t="shared" si="4"/>
        <v>2575</v>
      </c>
      <c r="D57" s="231">
        <v>2633</v>
      </c>
      <c r="E57" s="60">
        <v>-58</v>
      </c>
      <c r="F57" s="147">
        <f t="shared" si="43"/>
        <v>2575</v>
      </c>
      <c r="G57" s="231"/>
      <c r="H57" s="263"/>
      <c r="I57" s="114">
        <f t="shared" si="44"/>
        <v>0</v>
      </c>
      <c r="J57" s="263"/>
      <c r="K57" s="60"/>
      <c r="L57" s="147">
        <f t="shared" si="45"/>
        <v>0</v>
      </c>
      <c r="M57" s="325"/>
      <c r="N57" s="60"/>
      <c r="O57" s="114">
        <f>M57+N57</f>
        <v>0</v>
      </c>
      <c r="P57" s="372" t="s">
        <v>1156</v>
      </c>
    </row>
    <row r="58" spans="1:16" hidden="1" x14ac:dyDescent="0.25">
      <c r="A58" s="112">
        <v>1140</v>
      </c>
      <c r="B58" s="57" t="s">
        <v>295</v>
      </c>
      <c r="C58" s="58">
        <f t="shared" si="4"/>
        <v>0</v>
      </c>
      <c r="D58" s="232">
        <f>SUM(D59:D65)</f>
        <v>0</v>
      </c>
      <c r="E58" s="113">
        <f t="shared" ref="E58:F58" si="46">SUM(E59:E65)</f>
        <v>0</v>
      </c>
      <c r="F58" s="147">
        <f t="shared" si="46"/>
        <v>0</v>
      </c>
      <c r="G58" s="232">
        <f>SUM(G59:G65)</f>
        <v>0</v>
      </c>
      <c r="H58" s="121">
        <f t="shared" ref="H58:I58" si="47">SUM(H59:H65)</f>
        <v>0</v>
      </c>
      <c r="I58" s="114">
        <f t="shared" si="47"/>
        <v>0</v>
      </c>
      <c r="J58" s="121">
        <f>SUM(J59:J65)</f>
        <v>0</v>
      </c>
      <c r="K58" s="113">
        <f t="shared" ref="K58:L58" si="48">SUM(K59:K65)</f>
        <v>0</v>
      </c>
      <c r="L58" s="136">
        <f t="shared" si="48"/>
        <v>0</v>
      </c>
      <c r="M58" s="58">
        <f>SUM(M59:M65)</f>
        <v>0</v>
      </c>
      <c r="N58" s="113">
        <f t="shared" ref="N58:O58" si="49">SUM(N59:N65)</f>
        <v>0</v>
      </c>
      <c r="O58" s="114">
        <f t="shared" si="49"/>
        <v>0</v>
      </c>
      <c r="P58" s="111"/>
    </row>
    <row r="59" spans="1:16" hidden="1" x14ac:dyDescent="0.25">
      <c r="A59" s="38">
        <v>1141</v>
      </c>
      <c r="B59" s="57" t="s">
        <v>52</v>
      </c>
      <c r="C59" s="58">
        <f t="shared" si="4"/>
        <v>0</v>
      </c>
      <c r="D59" s="231"/>
      <c r="E59" s="60"/>
      <c r="F59" s="147">
        <f t="shared" ref="F59:F66" si="50">D59+E59</f>
        <v>0</v>
      </c>
      <c r="G59" s="231"/>
      <c r="H59" s="263"/>
      <c r="I59" s="114">
        <f t="shared" ref="I59:I66" si="51">G59+H59</f>
        <v>0</v>
      </c>
      <c r="J59" s="263"/>
      <c r="K59" s="60"/>
      <c r="L59" s="136">
        <f t="shared" ref="L59:L66" si="52">J59+K59</f>
        <v>0</v>
      </c>
      <c r="M59" s="325"/>
      <c r="N59" s="60"/>
      <c r="O59" s="114">
        <f t="shared" ref="O59:O66" si="53">M59+N59</f>
        <v>0</v>
      </c>
      <c r="P59" s="111"/>
    </row>
    <row r="60" spans="1:16" ht="24.75" hidden="1" customHeight="1" x14ac:dyDescent="0.25">
      <c r="A60" s="38">
        <v>1142</v>
      </c>
      <c r="B60" s="57" t="s">
        <v>53</v>
      </c>
      <c r="C60" s="58">
        <f t="shared" si="4"/>
        <v>0</v>
      </c>
      <c r="D60" s="231"/>
      <c r="E60" s="60"/>
      <c r="F60" s="147">
        <f t="shared" si="50"/>
        <v>0</v>
      </c>
      <c r="G60" s="231"/>
      <c r="H60" s="263"/>
      <c r="I60" s="114">
        <f t="shared" si="51"/>
        <v>0</v>
      </c>
      <c r="J60" s="263"/>
      <c r="K60" s="60"/>
      <c r="L60" s="136">
        <f>J60+K60</f>
        <v>0</v>
      </c>
      <c r="M60" s="325"/>
      <c r="N60" s="60"/>
      <c r="O60" s="114">
        <f t="shared" si="53"/>
        <v>0</v>
      </c>
      <c r="P60" s="111"/>
    </row>
    <row r="61" spans="1:16" ht="24" hidden="1" x14ac:dyDescent="0.25">
      <c r="A61" s="38">
        <v>1145</v>
      </c>
      <c r="B61" s="57" t="s">
        <v>54</v>
      </c>
      <c r="C61" s="58">
        <f t="shared" si="4"/>
        <v>0</v>
      </c>
      <c r="D61" s="231"/>
      <c r="E61" s="60"/>
      <c r="F61" s="147">
        <f t="shared" si="50"/>
        <v>0</v>
      </c>
      <c r="G61" s="231"/>
      <c r="H61" s="263"/>
      <c r="I61" s="114">
        <f t="shared" si="51"/>
        <v>0</v>
      </c>
      <c r="J61" s="263"/>
      <c r="K61" s="60"/>
      <c r="L61" s="136">
        <f t="shared" si="52"/>
        <v>0</v>
      </c>
      <c r="M61" s="325"/>
      <c r="N61" s="60"/>
      <c r="O61" s="114">
        <f>M61+N61</f>
        <v>0</v>
      </c>
      <c r="P61" s="111"/>
    </row>
    <row r="62" spans="1:16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/>
      <c r="E62" s="60"/>
      <c r="F62" s="147">
        <f t="shared" si="50"/>
        <v>0</v>
      </c>
      <c r="G62" s="231"/>
      <c r="H62" s="263"/>
      <c r="I62" s="114">
        <f t="shared" si="51"/>
        <v>0</v>
      </c>
      <c r="J62" s="263"/>
      <c r="K62" s="60"/>
      <c r="L62" s="136">
        <f t="shared" si="52"/>
        <v>0</v>
      </c>
      <c r="M62" s="325"/>
      <c r="N62" s="60"/>
      <c r="O62" s="114">
        <f t="shared" si="53"/>
        <v>0</v>
      </c>
      <c r="P62" s="111"/>
    </row>
    <row r="63" spans="1:16" hidden="1" x14ac:dyDescent="0.25">
      <c r="A63" s="38">
        <v>1147</v>
      </c>
      <c r="B63" s="57" t="s">
        <v>56</v>
      </c>
      <c r="C63" s="58">
        <f t="shared" si="4"/>
        <v>0</v>
      </c>
      <c r="D63" s="231"/>
      <c r="E63" s="60"/>
      <c r="F63" s="147">
        <f t="shared" si="50"/>
        <v>0</v>
      </c>
      <c r="G63" s="231"/>
      <c r="H63" s="263"/>
      <c r="I63" s="114">
        <f t="shared" si="51"/>
        <v>0</v>
      </c>
      <c r="J63" s="263"/>
      <c r="K63" s="60"/>
      <c r="L63" s="136">
        <f t="shared" si="52"/>
        <v>0</v>
      </c>
      <c r="M63" s="325"/>
      <c r="N63" s="60"/>
      <c r="O63" s="114">
        <f t="shared" si="53"/>
        <v>0</v>
      </c>
      <c r="P63" s="111"/>
    </row>
    <row r="64" spans="1:16" hidden="1" x14ac:dyDescent="0.25">
      <c r="A64" s="38">
        <v>1148</v>
      </c>
      <c r="B64" s="57" t="s">
        <v>57</v>
      </c>
      <c r="C64" s="58">
        <f t="shared" si="4"/>
        <v>0</v>
      </c>
      <c r="D64" s="231"/>
      <c r="E64" s="60"/>
      <c r="F64" s="147">
        <f t="shared" si="50"/>
        <v>0</v>
      </c>
      <c r="G64" s="231"/>
      <c r="H64" s="263"/>
      <c r="I64" s="114">
        <f t="shared" si="51"/>
        <v>0</v>
      </c>
      <c r="J64" s="263"/>
      <c r="K64" s="60"/>
      <c r="L64" s="136">
        <f t="shared" si="52"/>
        <v>0</v>
      </c>
      <c r="M64" s="325"/>
      <c r="N64" s="60"/>
      <c r="O64" s="114">
        <f t="shared" si="53"/>
        <v>0</v>
      </c>
      <c r="P64" s="111"/>
    </row>
    <row r="65" spans="1:16" ht="18.75" hidden="1" customHeight="1" x14ac:dyDescent="0.25">
      <c r="A65" s="38">
        <v>1149</v>
      </c>
      <c r="B65" s="57" t="s">
        <v>58</v>
      </c>
      <c r="C65" s="58">
        <f>F65+I65+L65+O65</f>
        <v>0</v>
      </c>
      <c r="D65" s="231"/>
      <c r="E65" s="60"/>
      <c r="F65" s="147">
        <f t="shared" si="50"/>
        <v>0</v>
      </c>
      <c r="G65" s="231"/>
      <c r="H65" s="263"/>
      <c r="I65" s="114">
        <f t="shared" si="51"/>
        <v>0</v>
      </c>
      <c r="J65" s="263"/>
      <c r="K65" s="60"/>
      <c r="L65" s="136">
        <f t="shared" si="52"/>
        <v>0</v>
      </c>
      <c r="M65" s="325"/>
      <c r="N65" s="60"/>
      <c r="O65" s="114">
        <f t="shared" si="53"/>
        <v>0</v>
      </c>
      <c r="P65" s="372"/>
    </row>
    <row r="66" spans="1:16" ht="23.25" hidden="1" customHeight="1" x14ac:dyDescent="0.25">
      <c r="A66" s="107">
        <v>1150</v>
      </c>
      <c r="B66" s="78" t="s">
        <v>59</v>
      </c>
      <c r="C66" s="84">
        <f>F66+I66+L66+O66</f>
        <v>0</v>
      </c>
      <c r="D66" s="233"/>
      <c r="E66" s="115"/>
      <c r="F66" s="286">
        <f t="shared" si="50"/>
        <v>0</v>
      </c>
      <c r="G66" s="233"/>
      <c r="H66" s="264"/>
      <c r="I66" s="109">
        <f t="shared" si="51"/>
        <v>0</v>
      </c>
      <c r="J66" s="264"/>
      <c r="K66" s="115"/>
      <c r="L66" s="137">
        <f t="shared" si="52"/>
        <v>0</v>
      </c>
      <c r="M66" s="326"/>
      <c r="N66" s="115"/>
      <c r="O66" s="109">
        <f t="shared" si="53"/>
        <v>0</v>
      </c>
      <c r="P66" s="116"/>
    </row>
    <row r="67" spans="1:16" ht="24" x14ac:dyDescent="0.25">
      <c r="A67" s="45">
        <v>1200</v>
      </c>
      <c r="B67" s="105" t="s">
        <v>296</v>
      </c>
      <c r="C67" s="490">
        <f t="shared" si="4"/>
        <v>752</v>
      </c>
      <c r="D67" s="229">
        <f>SUM(D68:D69)</f>
        <v>694</v>
      </c>
      <c r="E67" s="50">
        <f t="shared" ref="E67:F67" si="54">SUM(E68:E69)</f>
        <v>58</v>
      </c>
      <c r="F67" s="285">
        <f t="shared" si="54"/>
        <v>752</v>
      </c>
      <c r="G67" s="229">
        <f>SUM(G68:G69)</f>
        <v>0</v>
      </c>
      <c r="H67" s="106">
        <f t="shared" ref="H67:I67" si="55">SUM(H68:H69)</f>
        <v>0</v>
      </c>
      <c r="I67" s="117">
        <f t="shared" si="55"/>
        <v>0</v>
      </c>
      <c r="J67" s="106">
        <f>SUM(J68:J69)</f>
        <v>0</v>
      </c>
      <c r="K67" s="50">
        <f t="shared" ref="K67:L67" si="56">SUM(K68:K69)</f>
        <v>0</v>
      </c>
      <c r="L67" s="285">
        <f t="shared" si="56"/>
        <v>0</v>
      </c>
      <c r="M67" s="46">
        <f>SUM(M68:M69)</f>
        <v>0</v>
      </c>
      <c r="N67" s="50">
        <f t="shared" ref="N67:O67" si="57">SUM(N68:N69)</f>
        <v>0</v>
      </c>
      <c r="O67" s="117">
        <f t="shared" si="57"/>
        <v>0</v>
      </c>
      <c r="P67" s="123"/>
    </row>
    <row r="68" spans="1:16" ht="24" x14ac:dyDescent="0.25">
      <c r="A68" s="565">
        <v>1210</v>
      </c>
      <c r="B68" s="52" t="s">
        <v>60</v>
      </c>
      <c r="C68" s="527">
        <f t="shared" si="4"/>
        <v>633</v>
      </c>
      <c r="D68" s="230">
        <v>633</v>
      </c>
      <c r="E68" s="55"/>
      <c r="F68" s="287">
        <f>D68+E68</f>
        <v>633</v>
      </c>
      <c r="G68" s="230"/>
      <c r="H68" s="262"/>
      <c r="I68" s="120">
        <f>G68+H68</f>
        <v>0</v>
      </c>
      <c r="J68" s="262"/>
      <c r="K68" s="55"/>
      <c r="L68" s="287">
        <f>J68+K68</f>
        <v>0</v>
      </c>
      <c r="M68" s="324"/>
      <c r="N68" s="55"/>
      <c r="O68" s="120">
        <f>M68+N68</f>
        <v>0</v>
      </c>
      <c r="P68" s="583"/>
    </row>
    <row r="69" spans="1:16" ht="24" x14ac:dyDescent="0.25">
      <c r="A69" s="112">
        <v>1220</v>
      </c>
      <c r="B69" s="57" t="s">
        <v>61</v>
      </c>
      <c r="C69" s="486">
        <f t="shared" si="4"/>
        <v>119</v>
      </c>
      <c r="D69" s="232">
        <f>SUM(D70:D74)</f>
        <v>61</v>
      </c>
      <c r="E69" s="113">
        <f t="shared" ref="E69:F69" si="58">SUM(E70:E74)</f>
        <v>58</v>
      </c>
      <c r="F69" s="147">
        <f t="shared" si="58"/>
        <v>119</v>
      </c>
      <c r="G69" s="232">
        <f>SUM(G70:G74)</f>
        <v>0</v>
      </c>
      <c r="H69" s="121">
        <f t="shared" ref="H69:I69" si="59">SUM(H70:H74)</f>
        <v>0</v>
      </c>
      <c r="I69" s="114">
        <f t="shared" si="59"/>
        <v>0</v>
      </c>
      <c r="J69" s="121">
        <f>SUM(J70:J74)</f>
        <v>0</v>
      </c>
      <c r="K69" s="113">
        <f t="shared" ref="K69:L69" si="60">SUM(K70:K74)</f>
        <v>0</v>
      </c>
      <c r="L69" s="147">
        <f t="shared" si="60"/>
        <v>0</v>
      </c>
      <c r="M69" s="58">
        <f>SUM(M70:M74)</f>
        <v>0</v>
      </c>
      <c r="N69" s="113">
        <f t="shared" ref="N69:O69" si="61">SUM(N70:N74)</f>
        <v>0</v>
      </c>
      <c r="O69" s="114">
        <f t="shared" si="61"/>
        <v>0</v>
      </c>
      <c r="P69" s="111"/>
    </row>
    <row r="70" spans="1:16" ht="68.25" customHeight="1" x14ac:dyDescent="0.25">
      <c r="A70" s="38">
        <v>1221</v>
      </c>
      <c r="B70" s="57" t="s">
        <v>297</v>
      </c>
      <c r="C70" s="486">
        <f t="shared" si="4"/>
        <v>58</v>
      </c>
      <c r="D70" s="231"/>
      <c r="E70" s="60">
        <v>58</v>
      </c>
      <c r="F70" s="147">
        <f t="shared" ref="F70:F74" si="62">D70+E70</f>
        <v>58</v>
      </c>
      <c r="G70" s="231"/>
      <c r="H70" s="263"/>
      <c r="I70" s="114">
        <f t="shared" ref="I70:I74" si="63">G70+H70</f>
        <v>0</v>
      </c>
      <c r="J70" s="263"/>
      <c r="K70" s="60"/>
      <c r="L70" s="147">
        <f t="shared" ref="L70:L74" si="64">J70+K70</f>
        <v>0</v>
      </c>
      <c r="M70" s="325"/>
      <c r="N70" s="60"/>
      <c r="O70" s="114">
        <f t="shared" ref="O70:O74" si="65">M70+N70</f>
        <v>0</v>
      </c>
      <c r="P70" s="372" t="s">
        <v>1157</v>
      </c>
    </row>
    <row r="71" spans="1:16" hidden="1" x14ac:dyDescent="0.25">
      <c r="A71" s="38">
        <v>1223</v>
      </c>
      <c r="B71" s="57" t="s">
        <v>62</v>
      </c>
      <c r="C71" s="58">
        <f t="shared" si="4"/>
        <v>0</v>
      </c>
      <c r="D71" s="231"/>
      <c r="E71" s="60"/>
      <c r="F71" s="147">
        <f t="shared" si="62"/>
        <v>0</v>
      </c>
      <c r="G71" s="231"/>
      <c r="H71" s="263"/>
      <c r="I71" s="114">
        <f t="shared" si="63"/>
        <v>0</v>
      </c>
      <c r="J71" s="263"/>
      <c r="K71" s="60"/>
      <c r="L71" s="136">
        <f t="shared" si="64"/>
        <v>0</v>
      </c>
      <c r="M71" s="325"/>
      <c r="N71" s="60"/>
      <c r="O71" s="114">
        <f t="shared" si="65"/>
        <v>0</v>
      </c>
      <c r="P71" s="111"/>
    </row>
    <row r="72" spans="1:16" hidden="1" x14ac:dyDescent="0.25">
      <c r="A72" s="38">
        <v>1225</v>
      </c>
      <c r="B72" s="57" t="s">
        <v>63</v>
      </c>
      <c r="C72" s="58">
        <f t="shared" si="4"/>
        <v>0</v>
      </c>
      <c r="D72" s="231"/>
      <c r="E72" s="60"/>
      <c r="F72" s="147">
        <f t="shared" si="62"/>
        <v>0</v>
      </c>
      <c r="G72" s="231"/>
      <c r="H72" s="263"/>
      <c r="I72" s="114">
        <f t="shared" si="63"/>
        <v>0</v>
      </c>
      <c r="J72" s="263"/>
      <c r="K72" s="60"/>
      <c r="L72" s="136">
        <f t="shared" si="64"/>
        <v>0</v>
      </c>
      <c r="M72" s="325"/>
      <c r="N72" s="60"/>
      <c r="O72" s="114">
        <f t="shared" si="65"/>
        <v>0</v>
      </c>
      <c r="P72" s="111"/>
    </row>
    <row r="73" spans="1:16" ht="36" x14ac:dyDescent="0.25">
      <c r="A73" s="38">
        <v>1227</v>
      </c>
      <c r="B73" s="57" t="s">
        <v>64</v>
      </c>
      <c r="C73" s="486">
        <f t="shared" si="4"/>
        <v>61</v>
      </c>
      <c r="D73" s="231">
        <v>61</v>
      </c>
      <c r="E73" s="60"/>
      <c r="F73" s="147">
        <f t="shared" si="62"/>
        <v>61</v>
      </c>
      <c r="G73" s="231"/>
      <c r="H73" s="263"/>
      <c r="I73" s="114">
        <f t="shared" si="63"/>
        <v>0</v>
      </c>
      <c r="J73" s="263"/>
      <c r="K73" s="60"/>
      <c r="L73" s="147">
        <f t="shared" si="64"/>
        <v>0</v>
      </c>
      <c r="M73" s="325"/>
      <c r="N73" s="60"/>
      <c r="O73" s="114">
        <f t="shared" si="65"/>
        <v>0</v>
      </c>
      <c r="P73" s="111"/>
    </row>
    <row r="74" spans="1:16" ht="48" hidden="1" x14ac:dyDescent="0.25">
      <c r="A74" s="38">
        <v>1228</v>
      </c>
      <c r="B74" s="57" t="s">
        <v>298</v>
      </c>
      <c r="C74" s="58">
        <f t="shared" si="4"/>
        <v>0</v>
      </c>
      <c r="D74" s="231"/>
      <c r="E74" s="60"/>
      <c r="F74" s="147">
        <f t="shared" si="62"/>
        <v>0</v>
      </c>
      <c r="G74" s="231"/>
      <c r="H74" s="263"/>
      <c r="I74" s="114">
        <f t="shared" si="63"/>
        <v>0</v>
      </c>
      <c r="J74" s="263"/>
      <c r="K74" s="60"/>
      <c r="L74" s="136">
        <f t="shared" si="64"/>
        <v>0</v>
      </c>
      <c r="M74" s="325"/>
      <c r="N74" s="60"/>
      <c r="O74" s="114">
        <f t="shared" si="65"/>
        <v>0</v>
      </c>
      <c r="P74" s="111"/>
    </row>
    <row r="75" spans="1:16" hidden="1" x14ac:dyDescent="0.25">
      <c r="A75" s="101">
        <v>2000</v>
      </c>
      <c r="B75" s="101" t="s">
        <v>65</v>
      </c>
      <c r="C75" s="102">
        <f t="shared" si="4"/>
        <v>0</v>
      </c>
      <c r="D75" s="228">
        <f>SUM(D76,D83,D130,D164,D165,D172)</f>
        <v>0</v>
      </c>
      <c r="E75" s="103">
        <f t="shared" ref="E75:F75" si="66">SUM(E76,E83,E130,E164,E165,E172)</f>
        <v>0</v>
      </c>
      <c r="F75" s="284">
        <f t="shared" si="66"/>
        <v>0</v>
      </c>
      <c r="G75" s="228">
        <f>SUM(G76,G83,G130,G164,G165,G172)</f>
        <v>0</v>
      </c>
      <c r="H75" s="261">
        <f t="shared" ref="H75:I75" si="67">SUM(H76,H83,H130,H164,H165,H172)</f>
        <v>0</v>
      </c>
      <c r="I75" s="104">
        <f t="shared" si="67"/>
        <v>0</v>
      </c>
      <c r="J75" s="261">
        <f>SUM(J76,J83,J130,J164,J165,J172)</f>
        <v>0</v>
      </c>
      <c r="K75" s="103">
        <f t="shared" ref="K75:L75" si="68">SUM(K76,K83,K130,K164,K165,K172)</f>
        <v>0</v>
      </c>
      <c r="L75" s="138">
        <f t="shared" si="68"/>
        <v>0</v>
      </c>
      <c r="M75" s="102">
        <f>SUM(M76,M83,M130,M164,M165,M172)</f>
        <v>0</v>
      </c>
      <c r="N75" s="103">
        <f t="shared" ref="N75:O75" si="69">SUM(N76,N83,N130,N164,N165,N172)</f>
        <v>0</v>
      </c>
      <c r="O75" s="104">
        <f t="shared" si="69"/>
        <v>0</v>
      </c>
      <c r="P75" s="347"/>
    </row>
    <row r="76" spans="1:16" ht="24" hidden="1" x14ac:dyDescent="0.25">
      <c r="A76" s="45">
        <v>2100</v>
      </c>
      <c r="B76" s="105" t="s">
        <v>66</v>
      </c>
      <c r="C76" s="46">
        <f t="shared" si="4"/>
        <v>0</v>
      </c>
      <c r="D76" s="229">
        <f>SUM(D77,D80)</f>
        <v>0</v>
      </c>
      <c r="E76" s="50">
        <f t="shared" ref="E76:F76" si="70">SUM(E77,E80)</f>
        <v>0</v>
      </c>
      <c r="F76" s="285">
        <f t="shared" si="70"/>
        <v>0</v>
      </c>
      <c r="G76" s="229">
        <f>SUM(G77,G80)</f>
        <v>0</v>
      </c>
      <c r="H76" s="106">
        <f t="shared" ref="H76:I76" si="71">SUM(H77,H80)</f>
        <v>0</v>
      </c>
      <c r="I76" s="117">
        <f t="shared" si="71"/>
        <v>0</v>
      </c>
      <c r="J76" s="106">
        <f>SUM(J77,J80)</f>
        <v>0</v>
      </c>
      <c r="K76" s="50">
        <f t="shared" ref="K76:L76" si="72">SUM(K77,K80)</f>
        <v>0</v>
      </c>
      <c r="L76" s="126">
        <f t="shared" si="72"/>
        <v>0</v>
      </c>
      <c r="M76" s="46">
        <f>SUM(M77,M80)</f>
        <v>0</v>
      </c>
      <c r="N76" s="50">
        <f t="shared" ref="N76:O76" si="73">SUM(N77,N80)</f>
        <v>0</v>
      </c>
      <c r="O76" s="117">
        <f t="shared" si="73"/>
        <v>0</v>
      </c>
      <c r="P76" s="123"/>
    </row>
    <row r="77" spans="1:16" ht="24" hidden="1" x14ac:dyDescent="0.25">
      <c r="A77" s="565">
        <v>2110</v>
      </c>
      <c r="B77" s="52" t="s">
        <v>67</v>
      </c>
      <c r="C77" s="53">
        <f t="shared" si="4"/>
        <v>0</v>
      </c>
      <c r="D77" s="234">
        <f>SUM(D78:D79)</f>
        <v>0</v>
      </c>
      <c r="E77" s="119">
        <f t="shared" ref="E77:F77" si="74">SUM(E78:E79)</f>
        <v>0</v>
      </c>
      <c r="F77" s="287">
        <f t="shared" si="74"/>
        <v>0</v>
      </c>
      <c r="G77" s="234">
        <f>SUM(G78:G79)</f>
        <v>0</v>
      </c>
      <c r="H77" s="265">
        <f t="shared" ref="H77:I77" si="75">SUM(H78:H79)</f>
        <v>0</v>
      </c>
      <c r="I77" s="120">
        <f t="shared" si="75"/>
        <v>0</v>
      </c>
      <c r="J77" s="265">
        <f>SUM(J78:J79)</f>
        <v>0</v>
      </c>
      <c r="K77" s="119">
        <f t="shared" ref="K77:L77" si="76">SUM(K78:K79)</f>
        <v>0</v>
      </c>
      <c r="L77" s="140">
        <f t="shared" si="76"/>
        <v>0</v>
      </c>
      <c r="M77" s="53">
        <f>SUM(M78:M79)</f>
        <v>0</v>
      </c>
      <c r="N77" s="119">
        <f t="shared" ref="N77:O77" si="77">SUM(N78:N79)</f>
        <v>0</v>
      </c>
      <c r="O77" s="120">
        <f t="shared" si="77"/>
        <v>0</v>
      </c>
      <c r="P77" s="110"/>
    </row>
    <row r="78" spans="1:16" hidden="1" x14ac:dyDescent="0.25">
      <c r="A78" s="38">
        <v>2111</v>
      </c>
      <c r="B78" s="57" t="s">
        <v>68</v>
      </c>
      <c r="C78" s="58">
        <f t="shared" si="4"/>
        <v>0</v>
      </c>
      <c r="D78" s="231"/>
      <c r="E78" s="60"/>
      <c r="F78" s="147">
        <f t="shared" ref="F78:F79" si="78">D78+E78</f>
        <v>0</v>
      </c>
      <c r="G78" s="231"/>
      <c r="H78" s="263"/>
      <c r="I78" s="114">
        <f t="shared" ref="I78:I79" si="79">G78+H78</f>
        <v>0</v>
      </c>
      <c r="J78" s="263"/>
      <c r="K78" s="60"/>
      <c r="L78" s="136">
        <f t="shared" ref="L78:L79" si="80">J78+K78</f>
        <v>0</v>
      </c>
      <c r="M78" s="325"/>
      <c r="N78" s="60"/>
      <c r="O78" s="114">
        <f t="shared" ref="O78:O79" si="81">M78+N78</f>
        <v>0</v>
      </c>
      <c r="P78" s="111"/>
    </row>
    <row r="79" spans="1:16" ht="24" hidden="1" x14ac:dyDescent="0.25">
      <c r="A79" s="38">
        <v>2112</v>
      </c>
      <c r="B79" s="57" t="s">
        <v>69</v>
      </c>
      <c r="C79" s="58">
        <f t="shared" si="4"/>
        <v>0</v>
      </c>
      <c r="D79" s="231"/>
      <c r="E79" s="60"/>
      <c r="F79" s="147">
        <f t="shared" si="78"/>
        <v>0</v>
      </c>
      <c r="G79" s="231"/>
      <c r="H79" s="263"/>
      <c r="I79" s="114">
        <f t="shared" si="79"/>
        <v>0</v>
      </c>
      <c r="J79" s="263"/>
      <c r="K79" s="60"/>
      <c r="L79" s="136">
        <f t="shared" si="80"/>
        <v>0</v>
      </c>
      <c r="M79" s="325"/>
      <c r="N79" s="60"/>
      <c r="O79" s="114">
        <f t="shared" si="81"/>
        <v>0</v>
      </c>
      <c r="P79" s="111"/>
    </row>
    <row r="80" spans="1:16" ht="24" hidden="1" x14ac:dyDescent="0.25">
      <c r="A80" s="112">
        <v>2120</v>
      </c>
      <c r="B80" s="57" t="s">
        <v>70</v>
      </c>
      <c r="C80" s="58">
        <f t="shared" si="4"/>
        <v>0</v>
      </c>
      <c r="D80" s="232">
        <f>SUM(D81:D82)</f>
        <v>0</v>
      </c>
      <c r="E80" s="113">
        <f t="shared" ref="E80:F80" si="82">SUM(E81:E82)</f>
        <v>0</v>
      </c>
      <c r="F80" s="147">
        <f t="shared" si="82"/>
        <v>0</v>
      </c>
      <c r="G80" s="232">
        <f>SUM(G81:G82)</f>
        <v>0</v>
      </c>
      <c r="H80" s="121">
        <f t="shared" ref="H80:I80" si="83">SUM(H81:H82)</f>
        <v>0</v>
      </c>
      <c r="I80" s="114">
        <f t="shared" si="83"/>
        <v>0</v>
      </c>
      <c r="J80" s="121">
        <f>SUM(J81:J82)</f>
        <v>0</v>
      </c>
      <c r="K80" s="113">
        <f t="shared" ref="K80:L80" si="84">SUM(K81:K82)</f>
        <v>0</v>
      </c>
      <c r="L80" s="136">
        <f t="shared" si="84"/>
        <v>0</v>
      </c>
      <c r="M80" s="58">
        <f>SUM(M81:M82)</f>
        <v>0</v>
      </c>
      <c r="N80" s="113">
        <f t="shared" ref="N80:O80" si="85">SUM(N81:N82)</f>
        <v>0</v>
      </c>
      <c r="O80" s="114">
        <f t="shared" si="85"/>
        <v>0</v>
      </c>
      <c r="P80" s="111"/>
    </row>
    <row r="81" spans="1:16" hidden="1" x14ac:dyDescent="0.25">
      <c r="A81" s="38">
        <v>2121</v>
      </c>
      <c r="B81" s="57" t="s">
        <v>68</v>
      </c>
      <c r="C81" s="58">
        <f t="shared" si="4"/>
        <v>0</v>
      </c>
      <c r="D81" s="231"/>
      <c r="E81" s="60"/>
      <c r="F81" s="147">
        <f t="shared" ref="F81:F82" si="86">D81+E81</f>
        <v>0</v>
      </c>
      <c r="G81" s="231"/>
      <c r="H81" s="263"/>
      <c r="I81" s="114">
        <f t="shared" ref="I81:I82" si="87">G81+H81</f>
        <v>0</v>
      </c>
      <c r="J81" s="263"/>
      <c r="K81" s="60"/>
      <c r="L81" s="136">
        <f t="shared" ref="L81:L82" si="88">J81+K81</f>
        <v>0</v>
      </c>
      <c r="M81" s="325"/>
      <c r="N81" s="60"/>
      <c r="O81" s="114">
        <f t="shared" ref="O81:O82" si="89">M81+N81</f>
        <v>0</v>
      </c>
      <c r="P81" s="111"/>
    </row>
    <row r="82" spans="1:16" ht="24" hidden="1" x14ac:dyDescent="0.25">
      <c r="A82" s="38">
        <v>2122</v>
      </c>
      <c r="B82" s="57" t="s">
        <v>69</v>
      </c>
      <c r="C82" s="58">
        <f t="shared" si="4"/>
        <v>0</v>
      </c>
      <c r="D82" s="231"/>
      <c r="E82" s="60"/>
      <c r="F82" s="147">
        <f t="shared" si="86"/>
        <v>0</v>
      </c>
      <c r="G82" s="231"/>
      <c r="H82" s="263"/>
      <c r="I82" s="114">
        <f t="shared" si="87"/>
        <v>0</v>
      </c>
      <c r="J82" s="263"/>
      <c r="K82" s="60"/>
      <c r="L82" s="136">
        <f t="shared" si="88"/>
        <v>0</v>
      </c>
      <c r="M82" s="325"/>
      <c r="N82" s="60"/>
      <c r="O82" s="114">
        <f t="shared" si="89"/>
        <v>0</v>
      </c>
      <c r="P82" s="111"/>
    </row>
    <row r="83" spans="1:16" hidden="1" x14ac:dyDescent="0.25">
      <c r="A83" s="45">
        <v>2200</v>
      </c>
      <c r="B83" s="105" t="s">
        <v>71</v>
      </c>
      <c r="C83" s="46">
        <f t="shared" si="4"/>
        <v>0</v>
      </c>
      <c r="D83" s="229">
        <f>SUM(D84,D89,D95,D103,D112,D116,D122,D128)</f>
        <v>0</v>
      </c>
      <c r="E83" s="50">
        <f t="shared" ref="E83:F83" si="90">SUM(E84,E89,E95,E103,E112,E116,E122,E128)</f>
        <v>0</v>
      </c>
      <c r="F83" s="285">
        <f t="shared" si="90"/>
        <v>0</v>
      </c>
      <c r="G83" s="229">
        <f>SUM(G84,G89,G95,G103,G112,G116,G122,G128)</f>
        <v>0</v>
      </c>
      <c r="H83" s="106">
        <f t="shared" ref="H83:I83" si="91">SUM(H84,H89,H95,H103,H112,H116,H122,H128)</f>
        <v>0</v>
      </c>
      <c r="I83" s="117">
        <f t="shared" si="91"/>
        <v>0</v>
      </c>
      <c r="J83" s="106">
        <f>SUM(J84,J89,J95,J103,J112,J116,J122,J128)</f>
        <v>0</v>
      </c>
      <c r="K83" s="50">
        <f t="shared" ref="K83:L83" si="92">SUM(K84,K89,K95,K103,K112,K116,K122,K128)</f>
        <v>0</v>
      </c>
      <c r="L83" s="126">
        <f t="shared" si="92"/>
        <v>0</v>
      </c>
      <c r="M83" s="166">
        <f>SUM(M84,M89,M95,M103,M112,M116,M122,M128)</f>
        <v>0</v>
      </c>
      <c r="N83" s="167">
        <f t="shared" ref="N83:O83" si="93">SUM(N84,N89,N95,N103,N112,N116,N122,N128)</f>
        <v>0</v>
      </c>
      <c r="O83" s="168">
        <f t="shared" si="93"/>
        <v>0</v>
      </c>
      <c r="P83" s="349"/>
    </row>
    <row r="84" spans="1:16" ht="24" hidden="1" x14ac:dyDescent="0.25">
      <c r="A84" s="107">
        <v>2210</v>
      </c>
      <c r="B84" s="78" t="s">
        <v>72</v>
      </c>
      <c r="C84" s="84">
        <f t="shared" si="4"/>
        <v>0</v>
      </c>
      <c r="D84" s="132">
        <f>SUM(D85:D88)</f>
        <v>0</v>
      </c>
      <c r="E84" s="108">
        <f t="shared" ref="E84:F84" si="94">SUM(E85:E88)</f>
        <v>0</v>
      </c>
      <c r="F84" s="286">
        <f t="shared" si="94"/>
        <v>0</v>
      </c>
      <c r="G84" s="132">
        <f>SUM(G85:G88)</f>
        <v>0</v>
      </c>
      <c r="H84" s="207">
        <f t="shared" ref="H84:I84" si="95">SUM(H85:H88)</f>
        <v>0</v>
      </c>
      <c r="I84" s="109">
        <f t="shared" si="95"/>
        <v>0</v>
      </c>
      <c r="J84" s="207">
        <f>SUM(J85:J88)</f>
        <v>0</v>
      </c>
      <c r="K84" s="108">
        <f t="shared" ref="K84:L84" si="96">SUM(K85:K88)</f>
        <v>0</v>
      </c>
      <c r="L84" s="137">
        <f t="shared" si="96"/>
        <v>0</v>
      </c>
      <c r="M84" s="84">
        <f>SUM(M85:M88)</f>
        <v>0</v>
      </c>
      <c r="N84" s="108">
        <f t="shared" ref="N84:O84" si="97">SUM(N85:N88)</f>
        <v>0</v>
      </c>
      <c r="O84" s="109">
        <f t="shared" si="97"/>
        <v>0</v>
      </c>
      <c r="P84" s="116"/>
    </row>
    <row r="85" spans="1:16" ht="24" hidden="1" x14ac:dyDescent="0.25">
      <c r="A85" s="33">
        <v>2211</v>
      </c>
      <c r="B85" s="52" t="s">
        <v>73</v>
      </c>
      <c r="C85" s="53">
        <f t="shared" ref="C85:C148" si="98">F85+I85+L85+O85</f>
        <v>0</v>
      </c>
      <c r="D85" s="230"/>
      <c r="E85" s="55"/>
      <c r="F85" s="287">
        <f t="shared" ref="F85:F88" si="99">D85+E85</f>
        <v>0</v>
      </c>
      <c r="G85" s="230"/>
      <c r="H85" s="262"/>
      <c r="I85" s="120">
        <f t="shared" ref="I85:I88" si="100">G85+H85</f>
        <v>0</v>
      </c>
      <c r="J85" s="262"/>
      <c r="K85" s="55"/>
      <c r="L85" s="140">
        <f t="shared" ref="L85:L88" si="101">J85+K85</f>
        <v>0</v>
      </c>
      <c r="M85" s="324"/>
      <c r="N85" s="55"/>
      <c r="O85" s="120">
        <f t="shared" ref="O85:O88" si="102">M85+N85</f>
        <v>0</v>
      </c>
      <c r="P85" s="110"/>
    </row>
    <row r="86" spans="1:16" ht="36" hidden="1" x14ac:dyDescent="0.25">
      <c r="A86" s="38">
        <v>2212</v>
      </c>
      <c r="B86" s="57" t="s">
        <v>74</v>
      </c>
      <c r="C86" s="58">
        <f t="shared" si="98"/>
        <v>0</v>
      </c>
      <c r="D86" s="231"/>
      <c r="E86" s="60"/>
      <c r="F86" s="147">
        <f t="shared" si="99"/>
        <v>0</v>
      </c>
      <c r="G86" s="231"/>
      <c r="H86" s="263"/>
      <c r="I86" s="114">
        <f t="shared" si="100"/>
        <v>0</v>
      </c>
      <c r="J86" s="263"/>
      <c r="K86" s="60"/>
      <c r="L86" s="136">
        <f t="shared" si="101"/>
        <v>0</v>
      </c>
      <c r="M86" s="325"/>
      <c r="N86" s="60"/>
      <c r="O86" s="114">
        <f t="shared" si="102"/>
        <v>0</v>
      </c>
      <c r="P86" s="111"/>
    </row>
    <row r="87" spans="1:16" ht="24" hidden="1" x14ac:dyDescent="0.25">
      <c r="A87" s="38">
        <v>2214</v>
      </c>
      <c r="B87" s="57" t="s">
        <v>75</v>
      </c>
      <c r="C87" s="58">
        <f t="shared" si="98"/>
        <v>0</v>
      </c>
      <c r="D87" s="231"/>
      <c r="E87" s="60"/>
      <c r="F87" s="147">
        <f t="shared" si="99"/>
        <v>0</v>
      </c>
      <c r="G87" s="231"/>
      <c r="H87" s="263"/>
      <c r="I87" s="114">
        <f t="shared" si="100"/>
        <v>0</v>
      </c>
      <c r="J87" s="263"/>
      <c r="K87" s="60"/>
      <c r="L87" s="136">
        <f t="shared" si="101"/>
        <v>0</v>
      </c>
      <c r="M87" s="325"/>
      <c r="N87" s="60"/>
      <c r="O87" s="114">
        <f t="shared" si="102"/>
        <v>0</v>
      </c>
      <c r="P87" s="111"/>
    </row>
    <row r="88" spans="1:16" hidden="1" x14ac:dyDescent="0.25">
      <c r="A88" s="38">
        <v>2219</v>
      </c>
      <c r="B88" s="57" t="s">
        <v>76</v>
      </c>
      <c r="C88" s="58">
        <f t="shared" si="98"/>
        <v>0</v>
      </c>
      <c r="D88" s="231"/>
      <c r="E88" s="60"/>
      <c r="F88" s="147">
        <f t="shared" si="99"/>
        <v>0</v>
      </c>
      <c r="G88" s="231"/>
      <c r="H88" s="263"/>
      <c r="I88" s="114">
        <f t="shared" si="100"/>
        <v>0</v>
      </c>
      <c r="J88" s="263"/>
      <c r="K88" s="60"/>
      <c r="L88" s="136">
        <f t="shared" si="101"/>
        <v>0</v>
      </c>
      <c r="M88" s="325"/>
      <c r="N88" s="60"/>
      <c r="O88" s="114">
        <f t="shared" si="102"/>
        <v>0</v>
      </c>
      <c r="P88" s="111"/>
    </row>
    <row r="89" spans="1:16" ht="24" hidden="1" x14ac:dyDescent="0.25">
      <c r="A89" s="112">
        <v>2220</v>
      </c>
      <c r="B89" s="57" t="s">
        <v>77</v>
      </c>
      <c r="C89" s="58">
        <f t="shared" si="98"/>
        <v>0</v>
      </c>
      <c r="D89" s="232">
        <f>SUM(D90:D94)</f>
        <v>0</v>
      </c>
      <c r="E89" s="113">
        <f t="shared" ref="E89:F89" si="103">SUM(E90:E94)</f>
        <v>0</v>
      </c>
      <c r="F89" s="147">
        <f t="shared" si="103"/>
        <v>0</v>
      </c>
      <c r="G89" s="232">
        <f>SUM(G90:G94)</f>
        <v>0</v>
      </c>
      <c r="H89" s="121">
        <f t="shared" ref="H89:I89" si="104">SUM(H90:H94)</f>
        <v>0</v>
      </c>
      <c r="I89" s="114">
        <f t="shared" si="104"/>
        <v>0</v>
      </c>
      <c r="J89" s="121">
        <f>SUM(J90:J94)</f>
        <v>0</v>
      </c>
      <c r="K89" s="113">
        <f t="shared" ref="K89:L89" si="105">SUM(K90:K94)</f>
        <v>0</v>
      </c>
      <c r="L89" s="136">
        <f t="shared" si="105"/>
        <v>0</v>
      </c>
      <c r="M89" s="58">
        <f>SUM(M90:M94)</f>
        <v>0</v>
      </c>
      <c r="N89" s="113">
        <f t="shared" ref="N89:O89" si="106">SUM(N90:N94)</f>
        <v>0</v>
      </c>
      <c r="O89" s="114">
        <f t="shared" si="106"/>
        <v>0</v>
      </c>
      <c r="P89" s="372"/>
    </row>
    <row r="90" spans="1:16" ht="24" hidden="1" x14ac:dyDescent="0.25">
      <c r="A90" s="38">
        <v>2221</v>
      </c>
      <c r="B90" s="57" t="s">
        <v>289</v>
      </c>
      <c r="C90" s="58">
        <f t="shared" si="98"/>
        <v>0</v>
      </c>
      <c r="D90" s="231"/>
      <c r="E90" s="60"/>
      <c r="F90" s="147">
        <f t="shared" ref="F90:F94" si="107">D90+E90</f>
        <v>0</v>
      </c>
      <c r="G90" s="231"/>
      <c r="H90" s="263"/>
      <c r="I90" s="114">
        <f t="shared" ref="I90:I94" si="108">G90+H90</f>
        <v>0</v>
      </c>
      <c r="J90" s="263"/>
      <c r="K90" s="60"/>
      <c r="L90" s="136">
        <f t="shared" ref="L90:L94" si="109">J90+K90</f>
        <v>0</v>
      </c>
      <c r="M90" s="325"/>
      <c r="N90" s="60"/>
      <c r="O90" s="114">
        <f t="shared" ref="O90:O94" si="110">M90+N90</f>
        <v>0</v>
      </c>
      <c r="P90" s="372"/>
    </row>
    <row r="91" spans="1:16" hidden="1" x14ac:dyDescent="0.25">
      <c r="A91" s="38">
        <v>2222</v>
      </c>
      <c r="B91" s="57" t="s">
        <v>78</v>
      </c>
      <c r="C91" s="58">
        <f t="shared" si="98"/>
        <v>0</v>
      </c>
      <c r="D91" s="231"/>
      <c r="E91" s="60"/>
      <c r="F91" s="147">
        <f t="shared" si="107"/>
        <v>0</v>
      </c>
      <c r="G91" s="231"/>
      <c r="H91" s="263"/>
      <c r="I91" s="114">
        <f t="shared" si="108"/>
        <v>0</v>
      </c>
      <c r="J91" s="263"/>
      <c r="K91" s="60"/>
      <c r="L91" s="136">
        <f t="shared" si="109"/>
        <v>0</v>
      </c>
      <c r="M91" s="325"/>
      <c r="N91" s="60"/>
      <c r="O91" s="114">
        <f t="shared" si="110"/>
        <v>0</v>
      </c>
      <c r="P91" s="111"/>
    </row>
    <row r="92" spans="1:16" ht="18.75" hidden="1" customHeight="1" x14ac:dyDescent="0.25">
      <c r="A92" s="38">
        <v>2223</v>
      </c>
      <c r="B92" s="57" t="s">
        <v>79</v>
      </c>
      <c r="C92" s="58">
        <f t="shared" si="98"/>
        <v>0</v>
      </c>
      <c r="D92" s="231"/>
      <c r="E92" s="60"/>
      <c r="F92" s="147">
        <f t="shared" si="107"/>
        <v>0</v>
      </c>
      <c r="G92" s="231"/>
      <c r="H92" s="263"/>
      <c r="I92" s="114">
        <f t="shared" si="108"/>
        <v>0</v>
      </c>
      <c r="J92" s="263"/>
      <c r="K92" s="60"/>
      <c r="L92" s="136">
        <f t="shared" si="109"/>
        <v>0</v>
      </c>
      <c r="M92" s="325"/>
      <c r="N92" s="60"/>
      <c r="O92" s="114">
        <f t="shared" si="110"/>
        <v>0</v>
      </c>
      <c r="P92" s="372"/>
    </row>
    <row r="93" spans="1:16" ht="48" hidden="1" x14ac:dyDescent="0.25">
      <c r="A93" s="38">
        <v>2224</v>
      </c>
      <c r="B93" s="57" t="s">
        <v>299</v>
      </c>
      <c r="C93" s="58">
        <f t="shared" si="98"/>
        <v>0</v>
      </c>
      <c r="D93" s="231"/>
      <c r="E93" s="60"/>
      <c r="F93" s="147">
        <f t="shared" si="107"/>
        <v>0</v>
      </c>
      <c r="G93" s="231"/>
      <c r="H93" s="263"/>
      <c r="I93" s="114">
        <f t="shared" si="108"/>
        <v>0</v>
      </c>
      <c r="J93" s="263"/>
      <c r="K93" s="60"/>
      <c r="L93" s="136">
        <f t="shared" si="109"/>
        <v>0</v>
      </c>
      <c r="M93" s="325"/>
      <c r="N93" s="60"/>
      <c r="O93" s="114">
        <f t="shared" si="110"/>
        <v>0</v>
      </c>
      <c r="P93" s="111"/>
    </row>
    <row r="94" spans="1:16" ht="24" hidden="1" x14ac:dyDescent="0.25">
      <c r="A94" s="38">
        <v>2229</v>
      </c>
      <c r="B94" s="57" t="s">
        <v>80</v>
      </c>
      <c r="C94" s="58">
        <f t="shared" si="98"/>
        <v>0</v>
      </c>
      <c r="D94" s="231"/>
      <c r="E94" s="60"/>
      <c r="F94" s="147">
        <f t="shared" si="107"/>
        <v>0</v>
      </c>
      <c r="G94" s="231"/>
      <c r="H94" s="263"/>
      <c r="I94" s="114">
        <f t="shared" si="108"/>
        <v>0</v>
      </c>
      <c r="J94" s="263"/>
      <c r="K94" s="60"/>
      <c r="L94" s="136">
        <f t="shared" si="109"/>
        <v>0</v>
      </c>
      <c r="M94" s="325"/>
      <c r="N94" s="60"/>
      <c r="O94" s="114">
        <f t="shared" si="110"/>
        <v>0</v>
      </c>
      <c r="P94" s="111"/>
    </row>
    <row r="95" spans="1:16" ht="36" hidden="1" x14ac:dyDescent="0.25">
      <c r="A95" s="112">
        <v>2230</v>
      </c>
      <c r="B95" s="57" t="s">
        <v>81</v>
      </c>
      <c r="C95" s="58">
        <f t="shared" si="98"/>
        <v>0</v>
      </c>
      <c r="D95" s="232">
        <f>SUM(D96:D102)</f>
        <v>0</v>
      </c>
      <c r="E95" s="113">
        <f t="shared" ref="E95:F95" si="111">SUM(E96:E102)</f>
        <v>0</v>
      </c>
      <c r="F95" s="147">
        <f t="shared" si="111"/>
        <v>0</v>
      </c>
      <c r="G95" s="232">
        <f>SUM(G96:G102)</f>
        <v>0</v>
      </c>
      <c r="H95" s="121">
        <f t="shared" ref="H95:I95" si="112">SUM(H96:H102)</f>
        <v>0</v>
      </c>
      <c r="I95" s="114">
        <f t="shared" si="112"/>
        <v>0</v>
      </c>
      <c r="J95" s="121">
        <f>SUM(J96:J102)</f>
        <v>0</v>
      </c>
      <c r="K95" s="113">
        <f t="shared" ref="K95:L95" si="113">SUM(K96:K102)</f>
        <v>0</v>
      </c>
      <c r="L95" s="136">
        <f t="shared" si="113"/>
        <v>0</v>
      </c>
      <c r="M95" s="58">
        <f>SUM(M96:M102)</f>
        <v>0</v>
      </c>
      <c r="N95" s="113">
        <f t="shared" ref="N95:O95" si="114">SUM(N96:N102)</f>
        <v>0</v>
      </c>
      <c r="O95" s="114">
        <f t="shared" si="114"/>
        <v>0</v>
      </c>
      <c r="P95" s="111"/>
    </row>
    <row r="96" spans="1:16" ht="24" hidden="1" x14ac:dyDescent="0.25">
      <c r="A96" s="38">
        <v>2231</v>
      </c>
      <c r="B96" s="57" t="s">
        <v>82</v>
      </c>
      <c r="C96" s="58">
        <f t="shared" si="98"/>
        <v>0</v>
      </c>
      <c r="D96" s="231"/>
      <c r="E96" s="60"/>
      <c r="F96" s="147">
        <f t="shared" ref="F96:F102" si="115">D96+E96</f>
        <v>0</v>
      </c>
      <c r="G96" s="231"/>
      <c r="H96" s="263"/>
      <c r="I96" s="114">
        <f t="shared" ref="I96:I102" si="116">G96+H96</f>
        <v>0</v>
      </c>
      <c r="J96" s="263"/>
      <c r="K96" s="60"/>
      <c r="L96" s="136">
        <f t="shared" ref="L96:L102" si="117">J96+K96</f>
        <v>0</v>
      </c>
      <c r="M96" s="325"/>
      <c r="N96" s="60"/>
      <c r="O96" s="114">
        <f t="shared" ref="O96:O102" si="118">M96+N96</f>
        <v>0</v>
      </c>
      <c r="P96" s="111"/>
    </row>
    <row r="97" spans="1:16" ht="24.75" hidden="1" customHeight="1" x14ac:dyDescent="0.25">
      <c r="A97" s="38">
        <v>2232</v>
      </c>
      <c r="B97" s="57" t="s">
        <v>83</v>
      </c>
      <c r="C97" s="58">
        <f t="shared" si="98"/>
        <v>0</v>
      </c>
      <c r="D97" s="231"/>
      <c r="E97" s="60"/>
      <c r="F97" s="147">
        <f t="shared" si="115"/>
        <v>0</v>
      </c>
      <c r="G97" s="231"/>
      <c r="H97" s="263"/>
      <c r="I97" s="114">
        <f t="shared" si="116"/>
        <v>0</v>
      </c>
      <c r="J97" s="263"/>
      <c r="K97" s="60"/>
      <c r="L97" s="136">
        <f t="shared" si="117"/>
        <v>0</v>
      </c>
      <c r="M97" s="325"/>
      <c r="N97" s="60"/>
      <c r="O97" s="114">
        <f t="shared" si="118"/>
        <v>0</v>
      </c>
      <c r="P97" s="111"/>
    </row>
    <row r="98" spans="1:16" ht="24" hidden="1" x14ac:dyDescent="0.25">
      <c r="A98" s="33">
        <v>2233</v>
      </c>
      <c r="B98" s="52" t="s">
        <v>84</v>
      </c>
      <c r="C98" s="53">
        <f t="shared" si="98"/>
        <v>0</v>
      </c>
      <c r="D98" s="230"/>
      <c r="E98" s="55"/>
      <c r="F98" s="287">
        <f t="shared" si="115"/>
        <v>0</v>
      </c>
      <c r="G98" s="230"/>
      <c r="H98" s="262"/>
      <c r="I98" s="120">
        <f t="shared" si="116"/>
        <v>0</v>
      </c>
      <c r="J98" s="262"/>
      <c r="K98" s="55"/>
      <c r="L98" s="140">
        <f t="shared" si="117"/>
        <v>0</v>
      </c>
      <c r="M98" s="324"/>
      <c r="N98" s="55"/>
      <c r="O98" s="120">
        <f t="shared" si="118"/>
        <v>0</v>
      </c>
      <c r="P98" s="110"/>
    </row>
    <row r="99" spans="1:16" ht="36" hidden="1" x14ac:dyDescent="0.25">
      <c r="A99" s="38">
        <v>2234</v>
      </c>
      <c r="B99" s="57" t="s">
        <v>85</v>
      </c>
      <c r="C99" s="58">
        <f t="shared" si="98"/>
        <v>0</v>
      </c>
      <c r="D99" s="231"/>
      <c r="E99" s="60"/>
      <c r="F99" s="147">
        <f t="shared" si="115"/>
        <v>0</v>
      </c>
      <c r="G99" s="231"/>
      <c r="H99" s="263"/>
      <c r="I99" s="114">
        <f t="shared" si="116"/>
        <v>0</v>
      </c>
      <c r="J99" s="263"/>
      <c r="K99" s="60"/>
      <c r="L99" s="136">
        <f t="shared" si="117"/>
        <v>0</v>
      </c>
      <c r="M99" s="325"/>
      <c r="N99" s="60"/>
      <c r="O99" s="114">
        <f t="shared" si="118"/>
        <v>0</v>
      </c>
      <c r="P99" s="111"/>
    </row>
    <row r="100" spans="1:16" ht="24" hidden="1" x14ac:dyDescent="0.25">
      <c r="A100" s="38">
        <v>2235</v>
      </c>
      <c r="B100" s="57" t="s">
        <v>86</v>
      </c>
      <c r="C100" s="58">
        <f t="shared" si="98"/>
        <v>0</v>
      </c>
      <c r="D100" s="231"/>
      <c r="E100" s="60"/>
      <c r="F100" s="147">
        <f t="shared" si="115"/>
        <v>0</v>
      </c>
      <c r="G100" s="231"/>
      <c r="H100" s="263"/>
      <c r="I100" s="114">
        <f t="shared" si="116"/>
        <v>0</v>
      </c>
      <c r="J100" s="263"/>
      <c r="K100" s="60"/>
      <c r="L100" s="136">
        <f t="shared" si="117"/>
        <v>0</v>
      </c>
      <c r="M100" s="325"/>
      <c r="N100" s="60"/>
      <c r="O100" s="114">
        <f t="shared" si="118"/>
        <v>0</v>
      </c>
      <c r="P100" s="111"/>
    </row>
    <row r="101" spans="1:16" hidden="1" x14ac:dyDescent="0.25">
      <c r="A101" s="38">
        <v>2236</v>
      </c>
      <c r="B101" s="57" t="s">
        <v>87</v>
      </c>
      <c r="C101" s="58">
        <f t="shared" si="98"/>
        <v>0</v>
      </c>
      <c r="D101" s="231"/>
      <c r="E101" s="60"/>
      <c r="F101" s="147">
        <f t="shared" si="115"/>
        <v>0</v>
      </c>
      <c r="G101" s="231"/>
      <c r="H101" s="263"/>
      <c r="I101" s="114">
        <f t="shared" si="116"/>
        <v>0</v>
      </c>
      <c r="J101" s="263"/>
      <c r="K101" s="60"/>
      <c r="L101" s="136">
        <f t="shared" si="117"/>
        <v>0</v>
      </c>
      <c r="M101" s="325"/>
      <c r="N101" s="60"/>
      <c r="O101" s="114">
        <f t="shared" si="118"/>
        <v>0</v>
      </c>
      <c r="P101" s="111"/>
    </row>
    <row r="102" spans="1:16" ht="24" hidden="1" x14ac:dyDescent="0.25">
      <c r="A102" s="38">
        <v>2239</v>
      </c>
      <c r="B102" s="57" t="s">
        <v>88</v>
      </c>
      <c r="C102" s="58">
        <f t="shared" si="98"/>
        <v>0</v>
      </c>
      <c r="D102" s="231"/>
      <c r="E102" s="60"/>
      <c r="F102" s="147">
        <f t="shared" si="115"/>
        <v>0</v>
      </c>
      <c r="G102" s="231"/>
      <c r="H102" s="263"/>
      <c r="I102" s="114">
        <f t="shared" si="116"/>
        <v>0</v>
      </c>
      <c r="J102" s="263"/>
      <c r="K102" s="60"/>
      <c r="L102" s="136">
        <f t="shared" si="117"/>
        <v>0</v>
      </c>
      <c r="M102" s="325"/>
      <c r="N102" s="60"/>
      <c r="O102" s="114">
        <f t="shared" si="118"/>
        <v>0</v>
      </c>
      <c r="P102" s="372"/>
    </row>
    <row r="103" spans="1:16" ht="36" hidden="1" x14ac:dyDescent="0.25">
      <c r="A103" s="112">
        <v>2240</v>
      </c>
      <c r="B103" s="57" t="s">
        <v>89</v>
      </c>
      <c r="C103" s="58">
        <f t="shared" si="98"/>
        <v>0</v>
      </c>
      <c r="D103" s="232">
        <f>SUM(D104:D111)</f>
        <v>0</v>
      </c>
      <c r="E103" s="113">
        <f t="shared" ref="E103:F103" si="119">SUM(E104:E111)</f>
        <v>0</v>
      </c>
      <c r="F103" s="147">
        <f t="shared" si="119"/>
        <v>0</v>
      </c>
      <c r="G103" s="232">
        <f>SUM(G104:G111)</f>
        <v>0</v>
      </c>
      <c r="H103" s="121">
        <f t="shared" ref="H103:I103" si="120">SUM(H104:H111)</f>
        <v>0</v>
      </c>
      <c r="I103" s="114">
        <f t="shared" si="120"/>
        <v>0</v>
      </c>
      <c r="J103" s="121">
        <f>SUM(J104:J111)</f>
        <v>0</v>
      </c>
      <c r="K103" s="113">
        <f t="shared" ref="K103:L103" si="121">SUM(K104:K111)</f>
        <v>0</v>
      </c>
      <c r="L103" s="136">
        <f t="shared" si="121"/>
        <v>0</v>
      </c>
      <c r="M103" s="58">
        <f>SUM(M104:M111)</f>
        <v>0</v>
      </c>
      <c r="N103" s="113">
        <f t="shared" ref="N103:O103" si="122">SUM(N104:N111)</f>
        <v>0</v>
      </c>
      <c r="O103" s="114">
        <f t="shared" si="122"/>
        <v>0</v>
      </c>
      <c r="P103" s="111"/>
    </row>
    <row r="104" spans="1:16" hidden="1" x14ac:dyDescent="0.25">
      <c r="A104" s="38">
        <v>2241</v>
      </c>
      <c r="B104" s="57" t="s">
        <v>90</v>
      </c>
      <c r="C104" s="58">
        <f t="shared" si="98"/>
        <v>0</v>
      </c>
      <c r="D104" s="231"/>
      <c r="E104" s="60"/>
      <c r="F104" s="147">
        <f t="shared" ref="F104:F111" si="123">D104+E104</f>
        <v>0</v>
      </c>
      <c r="G104" s="231"/>
      <c r="H104" s="263"/>
      <c r="I104" s="114">
        <f t="shared" ref="I104:I111" si="124">G104+H104</f>
        <v>0</v>
      </c>
      <c r="J104" s="263"/>
      <c r="K104" s="60"/>
      <c r="L104" s="136">
        <f t="shared" ref="L104:L111" si="125">J104+K104</f>
        <v>0</v>
      </c>
      <c r="M104" s="325"/>
      <c r="N104" s="60"/>
      <c r="O104" s="114">
        <f t="shared" ref="O104:O111" si="126">M104+N104</f>
        <v>0</v>
      </c>
      <c r="P104" s="111"/>
    </row>
    <row r="105" spans="1:16" ht="27.75" hidden="1" customHeight="1" x14ac:dyDescent="0.25">
      <c r="A105" s="38">
        <v>2242</v>
      </c>
      <c r="B105" s="57" t="s">
        <v>91</v>
      </c>
      <c r="C105" s="58">
        <f t="shared" si="98"/>
        <v>0</v>
      </c>
      <c r="D105" s="231"/>
      <c r="E105" s="60"/>
      <c r="F105" s="147">
        <f t="shared" si="123"/>
        <v>0</v>
      </c>
      <c r="G105" s="231"/>
      <c r="H105" s="263"/>
      <c r="I105" s="114">
        <f t="shared" si="124"/>
        <v>0</v>
      </c>
      <c r="J105" s="263"/>
      <c r="K105" s="60"/>
      <c r="L105" s="136">
        <f t="shared" si="125"/>
        <v>0</v>
      </c>
      <c r="M105" s="325"/>
      <c r="N105" s="60"/>
      <c r="O105" s="114">
        <f t="shared" si="126"/>
        <v>0</v>
      </c>
      <c r="P105" s="111"/>
    </row>
    <row r="106" spans="1:16" ht="34.5" hidden="1" customHeight="1" x14ac:dyDescent="0.25">
      <c r="A106" s="38">
        <v>2243</v>
      </c>
      <c r="B106" s="57" t="s">
        <v>92</v>
      </c>
      <c r="C106" s="58">
        <f t="shared" si="98"/>
        <v>0</v>
      </c>
      <c r="D106" s="231"/>
      <c r="E106" s="60"/>
      <c r="F106" s="147">
        <f t="shared" si="123"/>
        <v>0</v>
      </c>
      <c r="G106" s="231"/>
      <c r="H106" s="263"/>
      <c r="I106" s="114">
        <f t="shared" si="124"/>
        <v>0</v>
      </c>
      <c r="J106" s="263"/>
      <c r="K106" s="60"/>
      <c r="L106" s="136">
        <f t="shared" si="125"/>
        <v>0</v>
      </c>
      <c r="M106" s="325"/>
      <c r="N106" s="60"/>
      <c r="O106" s="114">
        <f t="shared" si="126"/>
        <v>0</v>
      </c>
      <c r="P106" s="372"/>
    </row>
    <row r="107" spans="1:16" ht="27.75" hidden="1" customHeight="1" x14ac:dyDescent="0.25">
      <c r="A107" s="38">
        <v>2244</v>
      </c>
      <c r="B107" s="57" t="s">
        <v>93</v>
      </c>
      <c r="C107" s="58">
        <f t="shared" si="98"/>
        <v>0</v>
      </c>
      <c r="D107" s="231"/>
      <c r="E107" s="60"/>
      <c r="F107" s="147">
        <f t="shared" si="123"/>
        <v>0</v>
      </c>
      <c r="G107" s="231"/>
      <c r="H107" s="263"/>
      <c r="I107" s="114">
        <f t="shared" si="124"/>
        <v>0</v>
      </c>
      <c r="J107" s="263"/>
      <c r="K107" s="60"/>
      <c r="L107" s="136">
        <f t="shared" si="125"/>
        <v>0</v>
      </c>
      <c r="M107" s="325"/>
      <c r="N107" s="60"/>
      <c r="O107" s="114">
        <f t="shared" si="126"/>
        <v>0</v>
      </c>
      <c r="P107" s="372"/>
    </row>
    <row r="108" spans="1:16" ht="24" hidden="1" x14ac:dyDescent="0.25">
      <c r="A108" s="38">
        <v>2246</v>
      </c>
      <c r="B108" s="57" t="s">
        <v>94</v>
      </c>
      <c r="C108" s="58">
        <f t="shared" si="98"/>
        <v>0</v>
      </c>
      <c r="D108" s="231"/>
      <c r="E108" s="60"/>
      <c r="F108" s="147">
        <f t="shared" si="123"/>
        <v>0</v>
      </c>
      <c r="G108" s="231"/>
      <c r="H108" s="263"/>
      <c r="I108" s="114">
        <f t="shared" si="124"/>
        <v>0</v>
      </c>
      <c r="J108" s="263"/>
      <c r="K108" s="60"/>
      <c r="L108" s="136">
        <f t="shared" si="125"/>
        <v>0</v>
      </c>
      <c r="M108" s="325"/>
      <c r="N108" s="60"/>
      <c r="O108" s="114">
        <f t="shared" si="126"/>
        <v>0</v>
      </c>
      <c r="P108" s="111"/>
    </row>
    <row r="109" spans="1:16" hidden="1" x14ac:dyDescent="0.25">
      <c r="A109" s="38">
        <v>2247</v>
      </c>
      <c r="B109" s="57" t="s">
        <v>95</v>
      </c>
      <c r="C109" s="58">
        <f t="shared" si="98"/>
        <v>0</v>
      </c>
      <c r="D109" s="231"/>
      <c r="E109" s="60"/>
      <c r="F109" s="147">
        <f t="shared" si="123"/>
        <v>0</v>
      </c>
      <c r="G109" s="231"/>
      <c r="H109" s="263"/>
      <c r="I109" s="114">
        <f t="shared" si="124"/>
        <v>0</v>
      </c>
      <c r="J109" s="263"/>
      <c r="K109" s="60"/>
      <c r="L109" s="136">
        <f t="shared" si="125"/>
        <v>0</v>
      </c>
      <c r="M109" s="325"/>
      <c r="N109" s="60"/>
      <c r="O109" s="114">
        <f t="shared" si="126"/>
        <v>0</v>
      </c>
      <c r="P109" s="111"/>
    </row>
    <row r="110" spans="1:16" ht="24" hidden="1" x14ac:dyDescent="0.25">
      <c r="A110" s="38">
        <v>2248</v>
      </c>
      <c r="B110" s="57" t="s">
        <v>300</v>
      </c>
      <c r="C110" s="58">
        <f t="shared" si="98"/>
        <v>0</v>
      </c>
      <c r="D110" s="231"/>
      <c r="E110" s="60"/>
      <c r="F110" s="147">
        <f t="shared" si="123"/>
        <v>0</v>
      </c>
      <c r="G110" s="231"/>
      <c r="H110" s="263"/>
      <c r="I110" s="114">
        <f t="shared" si="124"/>
        <v>0</v>
      </c>
      <c r="J110" s="263"/>
      <c r="K110" s="60"/>
      <c r="L110" s="136">
        <f t="shared" si="125"/>
        <v>0</v>
      </c>
      <c r="M110" s="325"/>
      <c r="N110" s="60"/>
      <c r="O110" s="114">
        <f t="shared" si="126"/>
        <v>0</v>
      </c>
      <c r="P110" s="111"/>
    </row>
    <row r="111" spans="1:16" ht="24" hidden="1" x14ac:dyDescent="0.25">
      <c r="A111" s="38">
        <v>2249</v>
      </c>
      <c r="B111" s="57" t="s">
        <v>96</v>
      </c>
      <c r="C111" s="58">
        <f t="shared" si="98"/>
        <v>0</v>
      </c>
      <c r="D111" s="231"/>
      <c r="E111" s="60"/>
      <c r="F111" s="147">
        <f t="shared" si="123"/>
        <v>0</v>
      </c>
      <c r="G111" s="231"/>
      <c r="H111" s="263"/>
      <c r="I111" s="114">
        <f t="shared" si="124"/>
        <v>0</v>
      </c>
      <c r="J111" s="263"/>
      <c r="K111" s="60"/>
      <c r="L111" s="136">
        <f t="shared" si="125"/>
        <v>0</v>
      </c>
      <c r="M111" s="325"/>
      <c r="N111" s="60"/>
      <c r="O111" s="114">
        <f t="shared" si="126"/>
        <v>0</v>
      </c>
      <c r="P111" s="111"/>
    </row>
    <row r="112" spans="1:16" hidden="1" x14ac:dyDescent="0.25">
      <c r="A112" s="112">
        <v>2250</v>
      </c>
      <c r="B112" s="57" t="s">
        <v>97</v>
      </c>
      <c r="C112" s="58">
        <f t="shared" si="98"/>
        <v>0</v>
      </c>
      <c r="D112" s="232">
        <f>SUM(D113:D115)</f>
        <v>0</v>
      </c>
      <c r="E112" s="113">
        <f t="shared" ref="E112:F112" si="127">SUM(E113:E115)</f>
        <v>0</v>
      </c>
      <c r="F112" s="147">
        <f t="shared" si="127"/>
        <v>0</v>
      </c>
      <c r="G112" s="232">
        <f>SUM(G113:G115)</f>
        <v>0</v>
      </c>
      <c r="H112" s="121">
        <f t="shared" ref="H112:I112" si="128">SUM(H113:H115)</f>
        <v>0</v>
      </c>
      <c r="I112" s="114">
        <f t="shared" si="128"/>
        <v>0</v>
      </c>
      <c r="J112" s="121">
        <f>SUM(J113:J115)</f>
        <v>0</v>
      </c>
      <c r="K112" s="113">
        <f t="shared" ref="K112:L112" si="129">SUM(K113:K115)</f>
        <v>0</v>
      </c>
      <c r="L112" s="136">
        <f t="shared" si="129"/>
        <v>0</v>
      </c>
      <c r="M112" s="58">
        <f>SUM(M113:M115)</f>
        <v>0</v>
      </c>
      <c r="N112" s="113">
        <f t="shared" ref="N112:O112" si="130">SUM(N113:N115)</f>
        <v>0</v>
      </c>
      <c r="O112" s="114">
        <f t="shared" si="130"/>
        <v>0</v>
      </c>
      <c r="P112" s="111"/>
    </row>
    <row r="113" spans="1:16" hidden="1" x14ac:dyDescent="0.25">
      <c r="A113" s="38">
        <v>2251</v>
      </c>
      <c r="B113" s="57" t="s">
        <v>98</v>
      </c>
      <c r="C113" s="58">
        <f t="shared" si="98"/>
        <v>0</v>
      </c>
      <c r="D113" s="231"/>
      <c r="E113" s="60"/>
      <c r="F113" s="147">
        <f t="shared" ref="F113:F115" si="131">D113+E113</f>
        <v>0</v>
      </c>
      <c r="G113" s="231"/>
      <c r="H113" s="263"/>
      <c r="I113" s="114">
        <f t="shared" ref="I113:I115" si="132">G113+H113</f>
        <v>0</v>
      </c>
      <c r="J113" s="263"/>
      <c r="K113" s="60"/>
      <c r="L113" s="136">
        <f t="shared" ref="L113:L115" si="133">J113+K113</f>
        <v>0</v>
      </c>
      <c r="M113" s="325"/>
      <c r="N113" s="60"/>
      <c r="O113" s="114">
        <f t="shared" ref="O113:O115" si="134">M113+N113</f>
        <v>0</v>
      </c>
      <c r="P113" s="111"/>
    </row>
    <row r="114" spans="1:16" ht="24" hidden="1" x14ac:dyDescent="0.25">
      <c r="A114" s="38">
        <v>2252</v>
      </c>
      <c r="B114" s="57" t="s">
        <v>99</v>
      </c>
      <c r="C114" s="58">
        <f t="shared" si="98"/>
        <v>0</v>
      </c>
      <c r="D114" s="231"/>
      <c r="E114" s="60"/>
      <c r="F114" s="147">
        <f t="shared" si="131"/>
        <v>0</v>
      </c>
      <c r="G114" s="231"/>
      <c r="H114" s="263"/>
      <c r="I114" s="114">
        <f t="shared" si="132"/>
        <v>0</v>
      </c>
      <c r="J114" s="263"/>
      <c r="K114" s="60"/>
      <c r="L114" s="136">
        <f t="shared" si="133"/>
        <v>0</v>
      </c>
      <c r="M114" s="325"/>
      <c r="N114" s="60"/>
      <c r="O114" s="114">
        <f t="shared" si="134"/>
        <v>0</v>
      </c>
      <c r="P114" s="111"/>
    </row>
    <row r="115" spans="1:16" ht="24" hidden="1" x14ac:dyDescent="0.25">
      <c r="A115" s="38">
        <v>2259</v>
      </c>
      <c r="B115" s="57" t="s">
        <v>100</v>
      </c>
      <c r="C115" s="58">
        <f t="shared" si="98"/>
        <v>0</v>
      </c>
      <c r="D115" s="231"/>
      <c r="E115" s="60"/>
      <c r="F115" s="147">
        <f t="shared" si="131"/>
        <v>0</v>
      </c>
      <c r="G115" s="231"/>
      <c r="H115" s="263"/>
      <c r="I115" s="114">
        <f t="shared" si="132"/>
        <v>0</v>
      </c>
      <c r="J115" s="263"/>
      <c r="K115" s="60"/>
      <c r="L115" s="136">
        <f t="shared" si="133"/>
        <v>0</v>
      </c>
      <c r="M115" s="325"/>
      <c r="N115" s="60"/>
      <c r="O115" s="114">
        <f t="shared" si="134"/>
        <v>0</v>
      </c>
      <c r="P115" s="111"/>
    </row>
    <row r="116" spans="1:16" hidden="1" x14ac:dyDescent="0.25">
      <c r="A116" s="112">
        <v>2260</v>
      </c>
      <c r="B116" s="57" t="s">
        <v>101</v>
      </c>
      <c r="C116" s="58">
        <f t="shared" si="98"/>
        <v>0</v>
      </c>
      <c r="D116" s="232">
        <f>SUM(D117:D121)</f>
        <v>0</v>
      </c>
      <c r="E116" s="113">
        <f t="shared" ref="E116:F116" si="135">SUM(E117:E121)</f>
        <v>0</v>
      </c>
      <c r="F116" s="147">
        <f t="shared" si="135"/>
        <v>0</v>
      </c>
      <c r="G116" s="232">
        <f>SUM(G117:G121)</f>
        <v>0</v>
      </c>
      <c r="H116" s="121">
        <f t="shared" ref="H116:I116" si="136">SUM(H117:H121)</f>
        <v>0</v>
      </c>
      <c r="I116" s="114">
        <f t="shared" si="136"/>
        <v>0</v>
      </c>
      <c r="J116" s="121">
        <f>SUM(J117:J121)</f>
        <v>0</v>
      </c>
      <c r="K116" s="113">
        <f t="shared" ref="K116:L116" si="137">SUM(K117:K121)</f>
        <v>0</v>
      </c>
      <c r="L116" s="136">
        <f t="shared" si="137"/>
        <v>0</v>
      </c>
      <c r="M116" s="58">
        <f>SUM(M117:M121)</f>
        <v>0</v>
      </c>
      <c r="N116" s="113">
        <f t="shared" ref="N116:O116" si="138">SUM(N117:N121)</f>
        <v>0</v>
      </c>
      <c r="O116" s="114">
        <f t="shared" si="138"/>
        <v>0</v>
      </c>
      <c r="P116" s="111"/>
    </row>
    <row r="117" spans="1:16" hidden="1" x14ac:dyDescent="0.25">
      <c r="A117" s="38">
        <v>2261</v>
      </c>
      <c r="B117" s="57" t="s">
        <v>102</v>
      </c>
      <c r="C117" s="58">
        <f t="shared" si="98"/>
        <v>0</v>
      </c>
      <c r="D117" s="231"/>
      <c r="E117" s="60"/>
      <c r="F117" s="147">
        <f t="shared" ref="F117:F121" si="139">D117+E117</f>
        <v>0</v>
      </c>
      <c r="G117" s="231"/>
      <c r="H117" s="263"/>
      <c r="I117" s="114">
        <f t="shared" ref="I117:I121" si="140">G117+H117</f>
        <v>0</v>
      </c>
      <c r="J117" s="263"/>
      <c r="K117" s="60"/>
      <c r="L117" s="136">
        <f t="shared" ref="L117:L121" si="141">J117+K117</f>
        <v>0</v>
      </c>
      <c r="M117" s="325"/>
      <c r="N117" s="60"/>
      <c r="O117" s="114">
        <f t="shared" ref="O117:O121" si="142">M117+N117</f>
        <v>0</v>
      </c>
      <c r="P117" s="111"/>
    </row>
    <row r="118" spans="1:16" hidden="1" x14ac:dyDescent="0.25">
      <c r="A118" s="38">
        <v>2262</v>
      </c>
      <c r="B118" s="57" t="s">
        <v>103</v>
      </c>
      <c r="C118" s="58">
        <f t="shared" si="98"/>
        <v>0</v>
      </c>
      <c r="D118" s="231"/>
      <c r="E118" s="60"/>
      <c r="F118" s="147">
        <f t="shared" si="139"/>
        <v>0</v>
      </c>
      <c r="G118" s="231"/>
      <c r="H118" s="263"/>
      <c r="I118" s="114">
        <f t="shared" si="140"/>
        <v>0</v>
      </c>
      <c r="J118" s="263"/>
      <c r="K118" s="60"/>
      <c r="L118" s="136">
        <f t="shared" si="141"/>
        <v>0</v>
      </c>
      <c r="M118" s="325"/>
      <c r="N118" s="60"/>
      <c r="O118" s="114">
        <f t="shared" si="142"/>
        <v>0</v>
      </c>
      <c r="P118" s="111"/>
    </row>
    <row r="119" spans="1:16" hidden="1" x14ac:dyDescent="0.25">
      <c r="A119" s="38">
        <v>2263</v>
      </c>
      <c r="B119" s="57" t="s">
        <v>104</v>
      </c>
      <c r="C119" s="58">
        <f t="shared" si="98"/>
        <v>0</v>
      </c>
      <c r="D119" s="231"/>
      <c r="E119" s="60"/>
      <c r="F119" s="147">
        <f t="shared" si="139"/>
        <v>0</v>
      </c>
      <c r="G119" s="231"/>
      <c r="H119" s="263"/>
      <c r="I119" s="114">
        <f t="shared" si="140"/>
        <v>0</v>
      </c>
      <c r="J119" s="263"/>
      <c r="K119" s="60"/>
      <c r="L119" s="136">
        <f t="shared" si="141"/>
        <v>0</v>
      </c>
      <c r="M119" s="325"/>
      <c r="N119" s="60"/>
      <c r="O119" s="114">
        <f t="shared" si="142"/>
        <v>0</v>
      </c>
      <c r="P119" s="111"/>
    </row>
    <row r="120" spans="1:16" ht="24" hidden="1" x14ac:dyDescent="0.25">
      <c r="A120" s="38">
        <v>2264</v>
      </c>
      <c r="B120" s="57" t="s">
        <v>105</v>
      </c>
      <c r="C120" s="58">
        <f t="shared" si="98"/>
        <v>0</v>
      </c>
      <c r="D120" s="231"/>
      <c r="E120" s="60"/>
      <c r="F120" s="147">
        <f t="shared" si="139"/>
        <v>0</v>
      </c>
      <c r="G120" s="231"/>
      <c r="H120" s="263"/>
      <c r="I120" s="114">
        <f t="shared" si="140"/>
        <v>0</v>
      </c>
      <c r="J120" s="263"/>
      <c r="K120" s="60"/>
      <c r="L120" s="136">
        <f t="shared" si="141"/>
        <v>0</v>
      </c>
      <c r="M120" s="325"/>
      <c r="N120" s="60"/>
      <c r="O120" s="114">
        <f t="shared" si="142"/>
        <v>0</v>
      </c>
      <c r="P120" s="111"/>
    </row>
    <row r="121" spans="1:16" hidden="1" x14ac:dyDescent="0.25">
      <c r="A121" s="38">
        <v>2269</v>
      </c>
      <c r="B121" s="57" t="s">
        <v>106</v>
      </c>
      <c r="C121" s="58">
        <f t="shared" si="98"/>
        <v>0</v>
      </c>
      <c r="D121" s="231"/>
      <c r="E121" s="60"/>
      <c r="F121" s="147">
        <f t="shared" si="139"/>
        <v>0</v>
      </c>
      <c r="G121" s="231"/>
      <c r="H121" s="263"/>
      <c r="I121" s="114">
        <f t="shared" si="140"/>
        <v>0</v>
      </c>
      <c r="J121" s="263"/>
      <c r="K121" s="60"/>
      <c r="L121" s="136">
        <f t="shared" si="141"/>
        <v>0</v>
      </c>
      <c r="M121" s="325"/>
      <c r="N121" s="60"/>
      <c r="O121" s="114">
        <f t="shared" si="142"/>
        <v>0</v>
      </c>
      <c r="P121" s="111"/>
    </row>
    <row r="122" spans="1:16" hidden="1" x14ac:dyDescent="0.25">
      <c r="A122" s="112">
        <v>2270</v>
      </c>
      <c r="B122" s="57" t="s">
        <v>107</v>
      </c>
      <c r="C122" s="58">
        <f t="shared" si="98"/>
        <v>0</v>
      </c>
      <c r="D122" s="232">
        <f>SUM(D123:D127)</f>
        <v>0</v>
      </c>
      <c r="E122" s="113">
        <f t="shared" ref="E122:F122" si="143">SUM(E123:E127)</f>
        <v>0</v>
      </c>
      <c r="F122" s="147">
        <f t="shared" si="143"/>
        <v>0</v>
      </c>
      <c r="G122" s="232">
        <f>SUM(G123:G127)</f>
        <v>0</v>
      </c>
      <c r="H122" s="121">
        <f t="shared" ref="H122:I122" si="144">SUM(H123:H127)</f>
        <v>0</v>
      </c>
      <c r="I122" s="114">
        <f t="shared" si="144"/>
        <v>0</v>
      </c>
      <c r="J122" s="121">
        <f>SUM(J123:J127)</f>
        <v>0</v>
      </c>
      <c r="K122" s="113">
        <f t="shared" ref="K122:L122" si="145">SUM(K123:K127)</f>
        <v>0</v>
      </c>
      <c r="L122" s="136">
        <f t="shared" si="145"/>
        <v>0</v>
      </c>
      <c r="M122" s="58">
        <f>SUM(M123:M127)</f>
        <v>0</v>
      </c>
      <c r="N122" s="113">
        <f t="shared" ref="N122:O122" si="146">SUM(N123:N127)</f>
        <v>0</v>
      </c>
      <c r="O122" s="114">
        <f t="shared" si="146"/>
        <v>0</v>
      </c>
      <c r="P122" s="111"/>
    </row>
    <row r="123" spans="1:16" hidden="1" x14ac:dyDescent="0.25">
      <c r="A123" s="38">
        <v>2272</v>
      </c>
      <c r="B123" s="146" t="s">
        <v>108</v>
      </c>
      <c r="C123" s="58">
        <f t="shared" si="98"/>
        <v>0</v>
      </c>
      <c r="D123" s="231"/>
      <c r="E123" s="60"/>
      <c r="F123" s="147">
        <f t="shared" ref="F123:F127" si="147">D123+E123</f>
        <v>0</v>
      </c>
      <c r="G123" s="231"/>
      <c r="H123" s="263"/>
      <c r="I123" s="114">
        <f t="shared" ref="I123:I127" si="148">G123+H123</f>
        <v>0</v>
      </c>
      <c r="J123" s="263"/>
      <c r="K123" s="60"/>
      <c r="L123" s="136">
        <f t="shared" ref="L123:L127" si="149">J123+K123</f>
        <v>0</v>
      </c>
      <c r="M123" s="325"/>
      <c r="N123" s="60"/>
      <c r="O123" s="114">
        <f t="shared" ref="O123:O127" si="150">M123+N123</f>
        <v>0</v>
      </c>
      <c r="P123" s="111"/>
    </row>
    <row r="124" spans="1:16" ht="24" hidden="1" x14ac:dyDescent="0.25">
      <c r="A124" s="38">
        <v>2274</v>
      </c>
      <c r="B124" s="186" t="s">
        <v>290</v>
      </c>
      <c r="C124" s="58">
        <f t="shared" si="98"/>
        <v>0</v>
      </c>
      <c r="D124" s="231"/>
      <c r="E124" s="60"/>
      <c r="F124" s="147">
        <f t="shared" si="147"/>
        <v>0</v>
      </c>
      <c r="G124" s="231"/>
      <c r="H124" s="263"/>
      <c r="I124" s="114">
        <f t="shared" si="148"/>
        <v>0</v>
      </c>
      <c r="J124" s="263"/>
      <c r="K124" s="60"/>
      <c r="L124" s="136">
        <f t="shared" si="149"/>
        <v>0</v>
      </c>
      <c r="M124" s="325"/>
      <c r="N124" s="60"/>
      <c r="O124" s="114">
        <f t="shared" si="150"/>
        <v>0</v>
      </c>
      <c r="P124" s="111"/>
    </row>
    <row r="125" spans="1:16" ht="27.75" hidden="1" customHeight="1" x14ac:dyDescent="0.25">
      <c r="A125" s="38">
        <v>2275</v>
      </c>
      <c r="B125" s="57" t="s">
        <v>109</v>
      </c>
      <c r="C125" s="58">
        <f t="shared" si="98"/>
        <v>0</v>
      </c>
      <c r="D125" s="231"/>
      <c r="E125" s="60"/>
      <c r="F125" s="147">
        <f t="shared" si="147"/>
        <v>0</v>
      </c>
      <c r="G125" s="231"/>
      <c r="H125" s="263"/>
      <c r="I125" s="114">
        <f t="shared" si="148"/>
        <v>0</v>
      </c>
      <c r="J125" s="263"/>
      <c r="K125" s="60"/>
      <c r="L125" s="136">
        <f t="shared" si="149"/>
        <v>0</v>
      </c>
      <c r="M125" s="325"/>
      <c r="N125" s="60"/>
      <c r="O125" s="114">
        <f t="shared" si="150"/>
        <v>0</v>
      </c>
      <c r="P125" s="372"/>
    </row>
    <row r="126" spans="1:16" ht="36" hidden="1" x14ac:dyDescent="0.25">
      <c r="A126" s="38">
        <v>2276</v>
      </c>
      <c r="B126" s="57" t="s">
        <v>110</v>
      </c>
      <c r="C126" s="58">
        <f t="shared" si="98"/>
        <v>0</v>
      </c>
      <c r="D126" s="231"/>
      <c r="E126" s="60"/>
      <c r="F126" s="147">
        <f t="shared" si="147"/>
        <v>0</v>
      </c>
      <c r="G126" s="231"/>
      <c r="H126" s="263"/>
      <c r="I126" s="114">
        <f t="shared" si="148"/>
        <v>0</v>
      </c>
      <c r="J126" s="263"/>
      <c r="K126" s="60"/>
      <c r="L126" s="136">
        <f t="shared" si="149"/>
        <v>0</v>
      </c>
      <c r="M126" s="325"/>
      <c r="N126" s="60"/>
      <c r="O126" s="114">
        <f t="shared" si="150"/>
        <v>0</v>
      </c>
      <c r="P126" s="111"/>
    </row>
    <row r="127" spans="1:16" ht="24" hidden="1" x14ac:dyDescent="0.25">
      <c r="A127" s="38">
        <v>2279</v>
      </c>
      <c r="B127" s="57" t="s">
        <v>111</v>
      </c>
      <c r="C127" s="58">
        <f t="shared" si="98"/>
        <v>0</v>
      </c>
      <c r="D127" s="231"/>
      <c r="E127" s="60"/>
      <c r="F127" s="147">
        <f t="shared" si="147"/>
        <v>0</v>
      </c>
      <c r="G127" s="231"/>
      <c r="H127" s="263"/>
      <c r="I127" s="114">
        <f t="shared" si="148"/>
        <v>0</v>
      </c>
      <c r="J127" s="263"/>
      <c r="K127" s="60"/>
      <c r="L127" s="136">
        <f t="shared" si="149"/>
        <v>0</v>
      </c>
      <c r="M127" s="325"/>
      <c r="N127" s="60"/>
      <c r="O127" s="114">
        <f t="shared" si="150"/>
        <v>0</v>
      </c>
      <c r="P127" s="372"/>
    </row>
    <row r="128" spans="1:16" ht="24" hidden="1" x14ac:dyDescent="0.25">
      <c r="A128" s="565">
        <v>2280</v>
      </c>
      <c r="B128" s="52" t="s">
        <v>301</v>
      </c>
      <c r="C128" s="53">
        <f t="shared" si="98"/>
        <v>0</v>
      </c>
      <c r="D128" s="234">
        <f t="shared" ref="D128:O128" si="151">SUM(D129)</f>
        <v>0</v>
      </c>
      <c r="E128" s="119">
        <f t="shared" si="151"/>
        <v>0</v>
      </c>
      <c r="F128" s="287">
        <f t="shared" si="151"/>
        <v>0</v>
      </c>
      <c r="G128" s="234">
        <f t="shared" si="151"/>
        <v>0</v>
      </c>
      <c r="H128" s="265">
        <f t="shared" si="151"/>
        <v>0</v>
      </c>
      <c r="I128" s="120">
        <f t="shared" si="151"/>
        <v>0</v>
      </c>
      <c r="J128" s="265">
        <f t="shared" si="151"/>
        <v>0</v>
      </c>
      <c r="K128" s="119">
        <f t="shared" si="151"/>
        <v>0</v>
      </c>
      <c r="L128" s="140">
        <f t="shared" si="151"/>
        <v>0</v>
      </c>
      <c r="M128" s="58">
        <f t="shared" si="151"/>
        <v>0</v>
      </c>
      <c r="N128" s="113">
        <f t="shared" si="151"/>
        <v>0</v>
      </c>
      <c r="O128" s="114">
        <f t="shared" si="151"/>
        <v>0</v>
      </c>
      <c r="P128" s="111"/>
    </row>
    <row r="129" spans="1:16" ht="24" hidden="1" x14ac:dyDescent="0.25">
      <c r="A129" s="38">
        <v>2283</v>
      </c>
      <c r="B129" s="57" t="s">
        <v>112</v>
      </c>
      <c r="C129" s="58">
        <f t="shared" si="98"/>
        <v>0</v>
      </c>
      <c r="D129" s="231"/>
      <c r="E129" s="60"/>
      <c r="F129" s="147">
        <f>D129+E129</f>
        <v>0</v>
      </c>
      <c r="G129" s="231"/>
      <c r="H129" s="263"/>
      <c r="I129" s="114">
        <f>G129+H129</f>
        <v>0</v>
      </c>
      <c r="J129" s="263"/>
      <c r="K129" s="60"/>
      <c r="L129" s="136">
        <f>J129+K129</f>
        <v>0</v>
      </c>
      <c r="M129" s="325"/>
      <c r="N129" s="60"/>
      <c r="O129" s="114">
        <f>M129+N129</f>
        <v>0</v>
      </c>
      <c r="P129" s="111"/>
    </row>
    <row r="130" spans="1:16" ht="38.25" hidden="1" customHeight="1" x14ac:dyDescent="0.25">
      <c r="A130" s="45">
        <v>2300</v>
      </c>
      <c r="B130" s="105" t="s">
        <v>113</v>
      </c>
      <c r="C130" s="46">
        <f t="shared" si="98"/>
        <v>0</v>
      </c>
      <c r="D130" s="229">
        <f>SUM(D131,D136,D140,D141,D144,D151,D159,D160,D163)</f>
        <v>0</v>
      </c>
      <c r="E130" s="50">
        <f t="shared" ref="E130:F130" si="152">SUM(E131,E136,E140,E141,E144,E151,E159,E160,E163)</f>
        <v>0</v>
      </c>
      <c r="F130" s="285">
        <f t="shared" si="152"/>
        <v>0</v>
      </c>
      <c r="G130" s="229">
        <f>SUM(G131,G136,G140,G141,G144,G151,G159,G160,G163)</f>
        <v>0</v>
      </c>
      <c r="H130" s="106">
        <f t="shared" ref="H130:I130" si="153">SUM(H131,H136,H140,H141,H144,H151,H159,H160,H163)</f>
        <v>0</v>
      </c>
      <c r="I130" s="117">
        <f t="shared" si="153"/>
        <v>0</v>
      </c>
      <c r="J130" s="106">
        <f>SUM(J131,J136,J140,J141,J144,J151,J159,J160,J163)</f>
        <v>0</v>
      </c>
      <c r="K130" s="50">
        <f t="shared" ref="K130:L130" si="154">SUM(K131,K136,K140,K141,K144,K151,K159,K160,K163)</f>
        <v>0</v>
      </c>
      <c r="L130" s="126">
        <f t="shared" si="154"/>
        <v>0</v>
      </c>
      <c r="M130" s="46">
        <f>SUM(M131,M136,M140,M141,M144,M151,M159,M160,M163)</f>
        <v>0</v>
      </c>
      <c r="N130" s="50">
        <f t="shared" ref="N130:O130" si="155">SUM(N131,N136,N140,N141,N144,N151,N159,N160,N163)</f>
        <v>0</v>
      </c>
      <c r="O130" s="117">
        <f t="shared" si="155"/>
        <v>0</v>
      </c>
      <c r="P130" s="123"/>
    </row>
    <row r="131" spans="1:16" ht="24" hidden="1" x14ac:dyDescent="0.25">
      <c r="A131" s="565">
        <v>2310</v>
      </c>
      <c r="B131" s="52" t="s">
        <v>114</v>
      </c>
      <c r="C131" s="53">
        <f t="shared" si="98"/>
        <v>0</v>
      </c>
      <c r="D131" s="234">
        <f t="shared" ref="D131:O131" si="156">SUM(D132:D135)</f>
        <v>0</v>
      </c>
      <c r="E131" s="119">
        <f t="shared" si="156"/>
        <v>0</v>
      </c>
      <c r="F131" s="287">
        <f t="shared" si="156"/>
        <v>0</v>
      </c>
      <c r="G131" s="234">
        <f t="shared" si="156"/>
        <v>0</v>
      </c>
      <c r="H131" s="265">
        <f t="shared" si="156"/>
        <v>0</v>
      </c>
      <c r="I131" s="120">
        <f t="shared" si="156"/>
        <v>0</v>
      </c>
      <c r="J131" s="265">
        <f t="shared" si="156"/>
        <v>0</v>
      </c>
      <c r="K131" s="119">
        <f t="shared" si="156"/>
        <v>0</v>
      </c>
      <c r="L131" s="140">
        <f t="shared" si="156"/>
        <v>0</v>
      </c>
      <c r="M131" s="53">
        <f t="shared" si="156"/>
        <v>0</v>
      </c>
      <c r="N131" s="119">
        <f t="shared" si="156"/>
        <v>0</v>
      </c>
      <c r="O131" s="120">
        <f t="shared" si="156"/>
        <v>0</v>
      </c>
      <c r="P131" s="110"/>
    </row>
    <row r="132" spans="1:16" hidden="1" x14ac:dyDescent="0.25">
      <c r="A132" s="38">
        <v>2311</v>
      </c>
      <c r="B132" s="57" t="s">
        <v>115</v>
      </c>
      <c r="C132" s="58">
        <f t="shared" si="98"/>
        <v>0</v>
      </c>
      <c r="D132" s="231"/>
      <c r="E132" s="60"/>
      <c r="F132" s="147">
        <f t="shared" ref="F132:F135" si="157">D132+E132</f>
        <v>0</v>
      </c>
      <c r="G132" s="231"/>
      <c r="H132" s="263"/>
      <c r="I132" s="114">
        <f t="shared" ref="I132:I135" si="158">G132+H132</f>
        <v>0</v>
      </c>
      <c r="J132" s="263"/>
      <c r="K132" s="60"/>
      <c r="L132" s="136">
        <f t="shared" ref="L132:L135" si="159">J132+K132</f>
        <v>0</v>
      </c>
      <c r="M132" s="325"/>
      <c r="N132" s="60"/>
      <c r="O132" s="114">
        <f t="shared" ref="O132:O135" si="160">M132+N132</f>
        <v>0</v>
      </c>
      <c r="P132" s="111"/>
    </row>
    <row r="133" spans="1:16" hidden="1" x14ac:dyDescent="0.25">
      <c r="A133" s="38">
        <v>2312</v>
      </c>
      <c r="B133" s="57" t="s">
        <v>116</v>
      </c>
      <c r="C133" s="58">
        <f t="shared" si="98"/>
        <v>0</v>
      </c>
      <c r="D133" s="231"/>
      <c r="E133" s="60"/>
      <c r="F133" s="147">
        <f t="shared" si="157"/>
        <v>0</v>
      </c>
      <c r="G133" s="231"/>
      <c r="H133" s="263"/>
      <c r="I133" s="114">
        <f t="shared" si="158"/>
        <v>0</v>
      </c>
      <c r="J133" s="263"/>
      <c r="K133" s="60"/>
      <c r="L133" s="136">
        <f t="shared" si="159"/>
        <v>0</v>
      </c>
      <c r="M133" s="325"/>
      <c r="N133" s="60"/>
      <c r="O133" s="114">
        <f t="shared" si="160"/>
        <v>0</v>
      </c>
      <c r="P133" s="111"/>
    </row>
    <row r="134" spans="1:16" hidden="1" x14ac:dyDescent="0.25">
      <c r="A134" s="38">
        <v>2313</v>
      </c>
      <c r="B134" s="57" t="s">
        <v>117</v>
      </c>
      <c r="C134" s="58">
        <f t="shared" si="98"/>
        <v>0</v>
      </c>
      <c r="D134" s="231"/>
      <c r="E134" s="60"/>
      <c r="F134" s="147">
        <f t="shared" si="157"/>
        <v>0</v>
      </c>
      <c r="G134" s="231"/>
      <c r="H134" s="263"/>
      <c r="I134" s="114">
        <f t="shared" si="158"/>
        <v>0</v>
      </c>
      <c r="J134" s="263"/>
      <c r="K134" s="60"/>
      <c r="L134" s="136">
        <f t="shared" si="159"/>
        <v>0</v>
      </c>
      <c r="M134" s="325"/>
      <c r="N134" s="60"/>
      <c r="O134" s="114">
        <f t="shared" si="160"/>
        <v>0</v>
      </c>
      <c r="P134" s="111"/>
    </row>
    <row r="135" spans="1:16" ht="36" hidden="1" customHeight="1" x14ac:dyDescent="0.25">
      <c r="A135" s="38">
        <v>2314</v>
      </c>
      <c r="B135" s="57" t="s">
        <v>291</v>
      </c>
      <c r="C135" s="58">
        <f t="shared" si="98"/>
        <v>0</v>
      </c>
      <c r="D135" s="231"/>
      <c r="E135" s="60"/>
      <c r="F135" s="147">
        <f t="shared" si="157"/>
        <v>0</v>
      </c>
      <c r="G135" s="231"/>
      <c r="H135" s="263"/>
      <c r="I135" s="114">
        <f t="shared" si="158"/>
        <v>0</v>
      </c>
      <c r="J135" s="263"/>
      <c r="K135" s="60"/>
      <c r="L135" s="136">
        <f t="shared" si="159"/>
        <v>0</v>
      </c>
      <c r="M135" s="325"/>
      <c r="N135" s="60"/>
      <c r="O135" s="114">
        <f t="shared" si="160"/>
        <v>0</v>
      </c>
      <c r="P135" s="111"/>
    </row>
    <row r="136" spans="1:16" hidden="1" x14ac:dyDescent="0.25">
      <c r="A136" s="112">
        <v>2320</v>
      </c>
      <c r="B136" s="57" t="s">
        <v>118</v>
      </c>
      <c r="C136" s="58">
        <f t="shared" si="98"/>
        <v>0</v>
      </c>
      <c r="D136" s="232">
        <f>SUM(D137:D139)</f>
        <v>0</v>
      </c>
      <c r="E136" s="113">
        <f t="shared" ref="E136:F136" si="161">SUM(E137:E139)</f>
        <v>0</v>
      </c>
      <c r="F136" s="147">
        <f t="shared" si="161"/>
        <v>0</v>
      </c>
      <c r="G136" s="232">
        <f>SUM(G137:G139)</f>
        <v>0</v>
      </c>
      <c r="H136" s="121">
        <f t="shared" ref="H136:I136" si="162">SUM(H137:H139)</f>
        <v>0</v>
      </c>
      <c r="I136" s="114">
        <f t="shared" si="162"/>
        <v>0</v>
      </c>
      <c r="J136" s="121">
        <f>SUM(J137:J139)</f>
        <v>0</v>
      </c>
      <c r="K136" s="113">
        <f t="shared" ref="K136:L136" si="163">SUM(K137:K139)</f>
        <v>0</v>
      </c>
      <c r="L136" s="136">
        <f t="shared" si="163"/>
        <v>0</v>
      </c>
      <c r="M136" s="58">
        <f>SUM(M137:M139)</f>
        <v>0</v>
      </c>
      <c r="N136" s="113">
        <f t="shared" ref="N136:O136" si="164">SUM(N137:N139)</f>
        <v>0</v>
      </c>
      <c r="O136" s="114">
        <f t="shared" si="164"/>
        <v>0</v>
      </c>
      <c r="P136" s="111"/>
    </row>
    <row r="137" spans="1:16" hidden="1" x14ac:dyDescent="0.25">
      <c r="A137" s="38">
        <v>2321</v>
      </c>
      <c r="B137" s="57" t="s">
        <v>119</v>
      </c>
      <c r="C137" s="58">
        <f t="shared" si="98"/>
        <v>0</v>
      </c>
      <c r="D137" s="231"/>
      <c r="E137" s="60"/>
      <c r="F137" s="147">
        <f t="shared" ref="F137:F140" si="165">D137+E137</f>
        <v>0</v>
      </c>
      <c r="G137" s="231"/>
      <c r="H137" s="263"/>
      <c r="I137" s="114">
        <f t="shared" ref="I137:I140" si="166">G137+H137</f>
        <v>0</v>
      </c>
      <c r="J137" s="263"/>
      <c r="K137" s="60"/>
      <c r="L137" s="136">
        <f t="shared" ref="L137:L140" si="167">J137+K137</f>
        <v>0</v>
      </c>
      <c r="M137" s="325"/>
      <c r="N137" s="60"/>
      <c r="O137" s="114">
        <f t="shared" ref="O137:O140" si="168">M137+N137</f>
        <v>0</v>
      </c>
      <c r="P137" s="111"/>
    </row>
    <row r="138" spans="1:16" hidden="1" x14ac:dyDescent="0.25">
      <c r="A138" s="38">
        <v>2322</v>
      </c>
      <c r="B138" s="57" t="s">
        <v>120</v>
      </c>
      <c r="C138" s="58">
        <f t="shared" si="98"/>
        <v>0</v>
      </c>
      <c r="D138" s="231"/>
      <c r="E138" s="60"/>
      <c r="F138" s="147">
        <f t="shared" si="165"/>
        <v>0</v>
      </c>
      <c r="G138" s="231"/>
      <c r="H138" s="263"/>
      <c r="I138" s="114">
        <f t="shared" si="166"/>
        <v>0</v>
      </c>
      <c r="J138" s="263"/>
      <c r="K138" s="60"/>
      <c r="L138" s="136">
        <f t="shared" si="167"/>
        <v>0</v>
      </c>
      <c r="M138" s="325"/>
      <c r="N138" s="60"/>
      <c r="O138" s="114">
        <f t="shared" si="168"/>
        <v>0</v>
      </c>
      <c r="P138" s="111"/>
    </row>
    <row r="139" spans="1:16" ht="10.5" hidden="1" customHeight="1" x14ac:dyDescent="0.25">
      <c r="A139" s="38">
        <v>2329</v>
      </c>
      <c r="B139" s="57" t="s">
        <v>121</v>
      </c>
      <c r="C139" s="58">
        <f t="shared" si="98"/>
        <v>0</v>
      </c>
      <c r="D139" s="231"/>
      <c r="E139" s="60"/>
      <c r="F139" s="147">
        <f t="shared" si="165"/>
        <v>0</v>
      </c>
      <c r="G139" s="231"/>
      <c r="H139" s="263"/>
      <c r="I139" s="114">
        <f t="shared" si="166"/>
        <v>0</v>
      </c>
      <c r="J139" s="263"/>
      <c r="K139" s="60"/>
      <c r="L139" s="136">
        <f t="shared" si="167"/>
        <v>0</v>
      </c>
      <c r="M139" s="325"/>
      <c r="N139" s="60"/>
      <c r="O139" s="114">
        <f t="shared" si="168"/>
        <v>0</v>
      </c>
      <c r="P139" s="111"/>
    </row>
    <row r="140" spans="1:16" hidden="1" x14ac:dyDescent="0.25">
      <c r="A140" s="112">
        <v>2330</v>
      </c>
      <c r="B140" s="57" t="s">
        <v>122</v>
      </c>
      <c r="C140" s="58">
        <f t="shared" si="98"/>
        <v>0</v>
      </c>
      <c r="D140" s="231"/>
      <c r="E140" s="60"/>
      <c r="F140" s="147">
        <f t="shared" si="165"/>
        <v>0</v>
      </c>
      <c r="G140" s="231"/>
      <c r="H140" s="263"/>
      <c r="I140" s="114">
        <f t="shared" si="166"/>
        <v>0</v>
      </c>
      <c r="J140" s="263"/>
      <c r="K140" s="60"/>
      <c r="L140" s="136">
        <f t="shared" si="167"/>
        <v>0</v>
      </c>
      <c r="M140" s="325"/>
      <c r="N140" s="60"/>
      <c r="O140" s="114">
        <f t="shared" si="168"/>
        <v>0</v>
      </c>
      <c r="P140" s="111"/>
    </row>
    <row r="141" spans="1:16" ht="48" hidden="1" x14ac:dyDescent="0.25">
      <c r="A141" s="112">
        <v>2340</v>
      </c>
      <c r="B141" s="57" t="s">
        <v>302</v>
      </c>
      <c r="C141" s="58">
        <f t="shared" si="98"/>
        <v>0</v>
      </c>
      <c r="D141" s="232">
        <f>SUM(D142:D143)</f>
        <v>0</v>
      </c>
      <c r="E141" s="113">
        <f t="shared" ref="E141:F141" si="169">SUM(E142:E143)</f>
        <v>0</v>
      </c>
      <c r="F141" s="147">
        <f t="shared" si="169"/>
        <v>0</v>
      </c>
      <c r="G141" s="232">
        <f>SUM(G142:G143)</f>
        <v>0</v>
      </c>
      <c r="H141" s="121">
        <f t="shared" ref="H141:I141" si="170">SUM(H142:H143)</f>
        <v>0</v>
      </c>
      <c r="I141" s="114">
        <f t="shared" si="170"/>
        <v>0</v>
      </c>
      <c r="J141" s="121">
        <f>SUM(J142:J143)</f>
        <v>0</v>
      </c>
      <c r="K141" s="113">
        <f t="shared" ref="K141:L141" si="171">SUM(K142:K143)</f>
        <v>0</v>
      </c>
      <c r="L141" s="136">
        <f t="shared" si="171"/>
        <v>0</v>
      </c>
      <c r="M141" s="58">
        <f>SUM(M142:M143)</f>
        <v>0</v>
      </c>
      <c r="N141" s="113">
        <f t="shared" ref="N141:O141" si="172">SUM(N142:N143)</f>
        <v>0</v>
      </c>
      <c r="O141" s="114">
        <f t="shared" si="172"/>
        <v>0</v>
      </c>
      <c r="P141" s="111"/>
    </row>
    <row r="142" spans="1:16" hidden="1" x14ac:dyDescent="0.25">
      <c r="A142" s="38">
        <v>2341</v>
      </c>
      <c r="B142" s="57" t="s">
        <v>123</v>
      </c>
      <c r="C142" s="58">
        <f t="shared" si="98"/>
        <v>0</v>
      </c>
      <c r="D142" s="231"/>
      <c r="E142" s="60"/>
      <c r="F142" s="147">
        <f t="shared" ref="F142:F143" si="173">D142+E142</f>
        <v>0</v>
      </c>
      <c r="G142" s="231"/>
      <c r="H142" s="263"/>
      <c r="I142" s="114">
        <f t="shared" ref="I142:I143" si="174">G142+H142</f>
        <v>0</v>
      </c>
      <c r="J142" s="263"/>
      <c r="K142" s="60"/>
      <c r="L142" s="136">
        <f t="shared" ref="L142:L143" si="175">J142+K142</f>
        <v>0</v>
      </c>
      <c r="M142" s="325"/>
      <c r="N142" s="60"/>
      <c r="O142" s="114">
        <f t="shared" ref="O142:O143" si="176">M142+N142</f>
        <v>0</v>
      </c>
      <c r="P142" s="111"/>
    </row>
    <row r="143" spans="1:16" ht="24" hidden="1" x14ac:dyDescent="0.25">
      <c r="A143" s="38">
        <v>2344</v>
      </c>
      <c r="B143" s="57" t="s">
        <v>124</v>
      </c>
      <c r="C143" s="58">
        <f t="shared" si="98"/>
        <v>0</v>
      </c>
      <c r="D143" s="231"/>
      <c r="E143" s="60"/>
      <c r="F143" s="147">
        <f t="shared" si="173"/>
        <v>0</v>
      </c>
      <c r="G143" s="231"/>
      <c r="H143" s="263"/>
      <c r="I143" s="114">
        <f t="shared" si="174"/>
        <v>0</v>
      </c>
      <c r="J143" s="263"/>
      <c r="K143" s="60"/>
      <c r="L143" s="136">
        <f t="shared" si="175"/>
        <v>0</v>
      </c>
      <c r="M143" s="325"/>
      <c r="N143" s="60"/>
      <c r="O143" s="114">
        <f t="shared" si="176"/>
        <v>0</v>
      </c>
      <c r="P143" s="111"/>
    </row>
    <row r="144" spans="1:16" ht="24" hidden="1" x14ac:dyDescent="0.25">
      <c r="A144" s="107">
        <v>2350</v>
      </c>
      <c r="B144" s="78" t="s">
        <v>125</v>
      </c>
      <c r="C144" s="84">
        <f t="shared" si="98"/>
        <v>0</v>
      </c>
      <c r="D144" s="132">
        <f>SUM(D145:D150)</f>
        <v>0</v>
      </c>
      <c r="E144" s="108">
        <f t="shared" ref="E144:F144" si="177">SUM(E145:E150)</f>
        <v>0</v>
      </c>
      <c r="F144" s="286">
        <f t="shared" si="177"/>
        <v>0</v>
      </c>
      <c r="G144" s="132">
        <f>SUM(G145:G150)</f>
        <v>0</v>
      </c>
      <c r="H144" s="207">
        <f t="shared" ref="H144:I144" si="178">SUM(H145:H150)</f>
        <v>0</v>
      </c>
      <c r="I144" s="109">
        <f t="shared" si="178"/>
        <v>0</v>
      </c>
      <c r="J144" s="207">
        <f>SUM(J145:J150)</f>
        <v>0</v>
      </c>
      <c r="K144" s="108">
        <f t="shared" ref="K144:L144" si="179">SUM(K145:K150)</f>
        <v>0</v>
      </c>
      <c r="L144" s="137">
        <f t="shared" si="179"/>
        <v>0</v>
      </c>
      <c r="M144" s="84">
        <f>SUM(M145:M150)</f>
        <v>0</v>
      </c>
      <c r="N144" s="108">
        <f t="shared" ref="N144:O144" si="180">SUM(N145:N150)</f>
        <v>0</v>
      </c>
      <c r="O144" s="109">
        <f t="shared" si="180"/>
        <v>0</v>
      </c>
      <c r="P144" s="116"/>
    </row>
    <row r="145" spans="1:16" hidden="1" x14ac:dyDescent="0.25">
      <c r="A145" s="33">
        <v>2351</v>
      </c>
      <c r="B145" s="52" t="s">
        <v>126</v>
      </c>
      <c r="C145" s="53">
        <f t="shared" si="98"/>
        <v>0</v>
      </c>
      <c r="D145" s="230"/>
      <c r="E145" s="55"/>
      <c r="F145" s="287">
        <f t="shared" ref="F145:F150" si="181">D145+E145</f>
        <v>0</v>
      </c>
      <c r="G145" s="230"/>
      <c r="H145" s="262"/>
      <c r="I145" s="120">
        <f t="shared" ref="I145:I150" si="182">G145+H145</f>
        <v>0</v>
      </c>
      <c r="J145" s="262"/>
      <c r="K145" s="55"/>
      <c r="L145" s="140">
        <f t="shared" ref="L145:L150" si="183">J145+K145</f>
        <v>0</v>
      </c>
      <c r="M145" s="324"/>
      <c r="N145" s="55"/>
      <c r="O145" s="120">
        <f t="shared" ref="O145:O150" si="184">M145+N145</f>
        <v>0</v>
      </c>
      <c r="P145" s="110"/>
    </row>
    <row r="146" spans="1:16" hidden="1" x14ac:dyDescent="0.25">
      <c r="A146" s="38">
        <v>2352</v>
      </c>
      <c r="B146" s="57" t="s">
        <v>127</v>
      </c>
      <c r="C146" s="58">
        <f t="shared" si="98"/>
        <v>0</v>
      </c>
      <c r="D146" s="231"/>
      <c r="E146" s="60"/>
      <c r="F146" s="147">
        <f t="shared" si="181"/>
        <v>0</v>
      </c>
      <c r="G146" s="231"/>
      <c r="H146" s="263"/>
      <c r="I146" s="114">
        <f t="shared" si="182"/>
        <v>0</v>
      </c>
      <c r="J146" s="263"/>
      <c r="K146" s="60"/>
      <c r="L146" s="136">
        <f t="shared" si="183"/>
        <v>0</v>
      </c>
      <c r="M146" s="325"/>
      <c r="N146" s="60"/>
      <c r="O146" s="114">
        <f t="shared" si="184"/>
        <v>0</v>
      </c>
      <c r="P146" s="111"/>
    </row>
    <row r="147" spans="1:16" ht="24" hidden="1" x14ac:dyDescent="0.25">
      <c r="A147" s="38">
        <v>2353</v>
      </c>
      <c r="B147" s="57" t="s">
        <v>128</v>
      </c>
      <c r="C147" s="58">
        <f t="shared" si="98"/>
        <v>0</v>
      </c>
      <c r="D147" s="231"/>
      <c r="E147" s="60"/>
      <c r="F147" s="147">
        <f t="shared" si="181"/>
        <v>0</v>
      </c>
      <c r="G147" s="231"/>
      <c r="H147" s="263"/>
      <c r="I147" s="114">
        <f t="shared" si="182"/>
        <v>0</v>
      </c>
      <c r="J147" s="263"/>
      <c r="K147" s="60"/>
      <c r="L147" s="136">
        <f t="shared" si="183"/>
        <v>0</v>
      </c>
      <c r="M147" s="325"/>
      <c r="N147" s="60"/>
      <c r="O147" s="114">
        <f t="shared" si="184"/>
        <v>0</v>
      </c>
      <c r="P147" s="111"/>
    </row>
    <row r="148" spans="1:16" ht="24" hidden="1" x14ac:dyDescent="0.25">
      <c r="A148" s="38">
        <v>2354</v>
      </c>
      <c r="B148" s="57" t="s">
        <v>129</v>
      </c>
      <c r="C148" s="58">
        <f t="shared" si="98"/>
        <v>0</v>
      </c>
      <c r="D148" s="231"/>
      <c r="E148" s="60"/>
      <c r="F148" s="147">
        <f t="shared" si="181"/>
        <v>0</v>
      </c>
      <c r="G148" s="231"/>
      <c r="H148" s="263"/>
      <c r="I148" s="114">
        <f t="shared" si="182"/>
        <v>0</v>
      </c>
      <c r="J148" s="263"/>
      <c r="K148" s="60"/>
      <c r="L148" s="136">
        <f t="shared" si="183"/>
        <v>0</v>
      </c>
      <c r="M148" s="325"/>
      <c r="N148" s="60"/>
      <c r="O148" s="114">
        <f t="shared" si="184"/>
        <v>0</v>
      </c>
      <c r="P148" s="111"/>
    </row>
    <row r="149" spans="1:16" ht="24" hidden="1" x14ac:dyDescent="0.25">
      <c r="A149" s="38">
        <v>2355</v>
      </c>
      <c r="B149" s="57" t="s">
        <v>130</v>
      </c>
      <c r="C149" s="58">
        <f t="shared" ref="C149:C212" si="185">F149+I149+L149+O149</f>
        <v>0</v>
      </c>
      <c r="D149" s="231"/>
      <c r="E149" s="60"/>
      <c r="F149" s="147">
        <f t="shared" si="181"/>
        <v>0</v>
      </c>
      <c r="G149" s="231"/>
      <c r="H149" s="263"/>
      <c r="I149" s="114">
        <f t="shared" si="182"/>
        <v>0</v>
      </c>
      <c r="J149" s="263"/>
      <c r="K149" s="60"/>
      <c r="L149" s="136">
        <f t="shared" si="183"/>
        <v>0</v>
      </c>
      <c r="M149" s="325"/>
      <c r="N149" s="60"/>
      <c r="O149" s="114">
        <f t="shared" si="184"/>
        <v>0</v>
      </c>
      <c r="P149" s="111"/>
    </row>
    <row r="150" spans="1:16" ht="24" hidden="1" x14ac:dyDescent="0.25">
      <c r="A150" s="38">
        <v>2359</v>
      </c>
      <c r="B150" s="57" t="s">
        <v>131</v>
      </c>
      <c r="C150" s="58">
        <f t="shared" si="185"/>
        <v>0</v>
      </c>
      <c r="D150" s="231"/>
      <c r="E150" s="60"/>
      <c r="F150" s="147">
        <f t="shared" si="181"/>
        <v>0</v>
      </c>
      <c r="G150" s="231"/>
      <c r="H150" s="263"/>
      <c r="I150" s="114">
        <f t="shared" si="182"/>
        <v>0</v>
      </c>
      <c r="J150" s="263"/>
      <c r="K150" s="60"/>
      <c r="L150" s="136">
        <f t="shared" si="183"/>
        <v>0</v>
      </c>
      <c r="M150" s="325"/>
      <c r="N150" s="60"/>
      <c r="O150" s="114">
        <f t="shared" si="184"/>
        <v>0</v>
      </c>
      <c r="P150" s="111"/>
    </row>
    <row r="151" spans="1:16" ht="24.75" hidden="1" customHeight="1" x14ac:dyDescent="0.25">
      <c r="A151" s="112">
        <v>2360</v>
      </c>
      <c r="B151" s="57" t="s">
        <v>132</v>
      </c>
      <c r="C151" s="58">
        <f t="shared" si="185"/>
        <v>0</v>
      </c>
      <c r="D151" s="232">
        <f>SUM(D152:D158)</f>
        <v>0</v>
      </c>
      <c r="E151" s="113">
        <f t="shared" ref="E151:F151" si="186">SUM(E152:E158)</f>
        <v>0</v>
      </c>
      <c r="F151" s="147">
        <f t="shared" si="186"/>
        <v>0</v>
      </c>
      <c r="G151" s="232">
        <f>SUM(G152:G158)</f>
        <v>0</v>
      </c>
      <c r="H151" s="121">
        <f t="shared" ref="H151:I151" si="187">SUM(H152:H158)</f>
        <v>0</v>
      </c>
      <c r="I151" s="114">
        <f t="shared" si="187"/>
        <v>0</v>
      </c>
      <c r="J151" s="121">
        <f>SUM(J152:J158)</f>
        <v>0</v>
      </c>
      <c r="K151" s="113">
        <f t="shared" ref="K151:L151" si="188">SUM(K152:K158)</f>
        <v>0</v>
      </c>
      <c r="L151" s="136">
        <f t="shared" si="188"/>
        <v>0</v>
      </c>
      <c r="M151" s="58">
        <f>SUM(M152:M158)</f>
        <v>0</v>
      </c>
      <c r="N151" s="113">
        <f t="shared" ref="N151:O151" si="189">SUM(N152:N158)</f>
        <v>0</v>
      </c>
      <c r="O151" s="114">
        <f t="shared" si="189"/>
        <v>0</v>
      </c>
      <c r="P151" s="111"/>
    </row>
    <row r="152" spans="1:16" hidden="1" x14ac:dyDescent="0.25">
      <c r="A152" s="37">
        <v>2361</v>
      </c>
      <c r="B152" s="57" t="s">
        <v>133</v>
      </c>
      <c r="C152" s="58">
        <f t="shared" si="185"/>
        <v>0</v>
      </c>
      <c r="D152" s="231"/>
      <c r="E152" s="60"/>
      <c r="F152" s="147">
        <f t="shared" ref="F152:F159" si="190">D152+E152</f>
        <v>0</v>
      </c>
      <c r="G152" s="231"/>
      <c r="H152" s="263"/>
      <c r="I152" s="114">
        <f t="shared" ref="I152:I159" si="191">G152+H152</f>
        <v>0</v>
      </c>
      <c r="J152" s="263"/>
      <c r="K152" s="60"/>
      <c r="L152" s="136">
        <f t="shared" ref="L152:L159" si="192">J152+K152</f>
        <v>0</v>
      </c>
      <c r="M152" s="325"/>
      <c r="N152" s="60"/>
      <c r="O152" s="114">
        <f t="shared" ref="O152:O159" si="193">M152+N152</f>
        <v>0</v>
      </c>
      <c r="P152" s="111"/>
    </row>
    <row r="153" spans="1:16" ht="24" hidden="1" x14ac:dyDescent="0.25">
      <c r="A153" s="37">
        <v>2362</v>
      </c>
      <c r="B153" s="57" t="s">
        <v>134</v>
      </c>
      <c r="C153" s="58">
        <f t="shared" si="185"/>
        <v>0</v>
      </c>
      <c r="D153" s="231"/>
      <c r="E153" s="60"/>
      <c r="F153" s="147">
        <f t="shared" si="190"/>
        <v>0</v>
      </c>
      <c r="G153" s="231"/>
      <c r="H153" s="263"/>
      <c r="I153" s="114">
        <f t="shared" si="191"/>
        <v>0</v>
      </c>
      <c r="J153" s="263"/>
      <c r="K153" s="60"/>
      <c r="L153" s="136">
        <f t="shared" si="192"/>
        <v>0</v>
      </c>
      <c r="M153" s="325"/>
      <c r="N153" s="60"/>
      <c r="O153" s="114">
        <f t="shared" si="193"/>
        <v>0</v>
      </c>
      <c r="P153" s="111"/>
    </row>
    <row r="154" spans="1:16" hidden="1" x14ac:dyDescent="0.25">
      <c r="A154" s="37">
        <v>2363</v>
      </c>
      <c r="B154" s="57" t="s">
        <v>135</v>
      </c>
      <c r="C154" s="58">
        <f t="shared" si="185"/>
        <v>0</v>
      </c>
      <c r="D154" s="231"/>
      <c r="E154" s="60"/>
      <c r="F154" s="147">
        <f t="shared" si="190"/>
        <v>0</v>
      </c>
      <c r="G154" s="231"/>
      <c r="H154" s="263"/>
      <c r="I154" s="114">
        <f t="shared" si="191"/>
        <v>0</v>
      </c>
      <c r="J154" s="263"/>
      <c r="K154" s="60"/>
      <c r="L154" s="136">
        <f t="shared" si="192"/>
        <v>0</v>
      </c>
      <c r="M154" s="325"/>
      <c r="N154" s="60"/>
      <c r="O154" s="114">
        <f t="shared" si="193"/>
        <v>0</v>
      </c>
      <c r="P154" s="372"/>
    </row>
    <row r="155" spans="1:16" hidden="1" x14ac:dyDescent="0.25">
      <c r="A155" s="37">
        <v>2364</v>
      </c>
      <c r="B155" s="57" t="s">
        <v>136</v>
      </c>
      <c r="C155" s="58">
        <f t="shared" si="185"/>
        <v>0</v>
      </c>
      <c r="D155" s="231"/>
      <c r="E155" s="60"/>
      <c r="F155" s="147">
        <f t="shared" si="190"/>
        <v>0</v>
      </c>
      <c r="G155" s="231"/>
      <c r="H155" s="263"/>
      <c r="I155" s="114">
        <f t="shared" si="191"/>
        <v>0</v>
      </c>
      <c r="J155" s="263"/>
      <c r="K155" s="60"/>
      <c r="L155" s="136">
        <f t="shared" si="192"/>
        <v>0</v>
      </c>
      <c r="M155" s="325"/>
      <c r="N155" s="60"/>
      <c r="O155" s="114">
        <f t="shared" si="193"/>
        <v>0</v>
      </c>
      <c r="P155" s="111"/>
    </row>
    <row r="156" spans="1:16" ht="12.75" hidden="1" customHeight="1" x14ac:dyDescent="0.25">
      <c r="A156" s="37">
        <v>2365</v>
      </c>
      <c r="B156" s="57" t="s">
        <v>137</v>
      </c>
      <c r="C156" s="58">
        <f t="shared" si="185"/>
        <v>0</v>
      </c>
      <c r="D156" s="231"/>
      <c r="E156" s="60"/>
      <c r="F156" s="147">
        <f t="shared" si="190"/>
        <v>0</v>
      </c>
      <c r="G156" s="231"/>
      <c r="H156" s="263"/>
      <c r="I156" s="114">
        <f t="shared" si="191"/>
        <v>0</v>
      </c>
      <c r="J156" s="263"/>
      <c r="K156" s="60"/>
      <c r="L156" s="136">
        <f t="shared" si="192"/>
        <v>0</v>
      </c>
      <c r="M156" s="325"/>
      <c r="N156" s="60"/>
      <c r="O156" s="114">
        <f t="shared" si="193"/>
        <v>0</v>
      </c>
      <c r="P156" s="111"/>
    </row>
    <row r="157" spans="1:16" ht="36" hidden="1" x14ac:dyDescent="0.25">
      <c r="A157" s="37">
        <v>2366</v>
      </c>
      <c r="B157" s="57" t="s">
        <v>138</v>
      </c>
      <c r="C157" s="58">
        <f t="shared" si="185"/>
        <v>0</v>
      </c>
      <c r="D157" s="231"/>
      <c r="E157" s="60"/>
      <c r="F157" s="147">
        <f t="shared" si="190"/>
        <v>0</v>
      </c>
      <c r="G157" s="231"/>
      <c r="H157" s="263"/>
      <c r="I157" s="114">
        <f t="shared" si="191"/>
        <v>0</v>
      </c>
      <c r="J157" s="263"/>
      <c r="K157" s="60"/>
      <c r="L157" s="136">
        <f t="shared" si="192"/>
        <v>0</v>
      </c>
      <c r="M157" s="325"/>
      <c r="N157" s="60"/>
      <c r="O157" s="114">
        <f t="shared" si="193"/>
        <v>0</v>
      </c>
      <c r="P157" s="111"/>
    </row>
    <row r="158" spans="1:16" ht="48" hidden="1" x14ac:dyDescent="0.25">
      <c r="A158" s="37">
        <v>2369</v>
      </c>
      <c r="B158" s="57" t="s">
        <v>139</v>
      </c>
      <c r="C158" s="58">
        <f t="shared" si="185"/>
        <v>0</v>
      </c>
      <c r="D158" s="231"/>
      <c r="E158" s="60"/>
      <c r="F158" s="147">
        <f t="shared" si="190"/>
        <v>0</v>
      </c>
      <c r="G158" s="231"/>
      <c r="H158" s="263"/>
      <c r="I158" s="114">
        <f t="shared" si="191"/>
        <v>0</v>
      </c>
      <c r="J158" s="263"/>
      <c r="K158" s="60"/>
      <c r="L158" s="136">
        <f t="shared" si="192"/>
        <v>0</v>
      </c>
      <c r="M158" s="325"/>
      <c r="N158" s="60"/>
      <c r="O158" s="114">
        <f t="shared" si="193"/>
        <v>0</v>
      </c>
      <c r="P158" s="111"/>
    </row>
    <row r="159" spans="1:16" ht="27" hidden="1" customHeight="1" x14ac:dyDescent="0.25">
      <c r="A159" s="107">
        <v>2370</v>
      </c>
      <c r="B159" s="78" t="s">
        <v>140</v>
      </c>
      <c r="C159" s="84">
        <f t="shared" si="185"/>
        <v>0</v>
      </c>
      <c r="D159" s="233"/>
      <c r="E159" s="115"/>
      <c r="F159" s="286">
        <f t="shared" si="190"/>
        <v>0</v>
      </c>
      <c r="G159" s="233"/>
      <c r="H159" s="264"/>
      <c r="I159" s="109">
        <f t="shared" si="191"/>
        <v>0</v>
      </c>
      <c r="J159" s="264"/>
      <c r="K159" s="115"/>
      <c r="L159" s="137">
        <f t="shared" si="192"/>
        <v>0</v>
      </c>
      <c r="M159" s="326"/>
      <c r="N159" s="115"/>
      <c r="O159" s="109">
        <f t="shared" si="193"/>
        <v>0</v>
      </c>
      <c r="P159" s="370"/>
    </row>
    <row r="160" spans="1:16" hidden="1" x14ac:dyDescent="0.25">
      <c r="A160" s="107">
        <v>2380</v>
      </c>
      <c r="B160" s="78" t="s">
        <v>141</v>
      </c>
      <c r="C160" s="84">
        <f t="shared" si="185"/>
        <v>0</v>
      </c>
      <c r="D160" s="132">
        <f>SUM(D161:D162)</f>
        <v>0</v>
      </c>
      <c r="E160" s="108">
        <f t="shared" ref="E160:F160" si="194">SUM(E161:E162)</f>
        <v>0</v>
      </c>
      <c r="F160" s="286">
        <f t="shared" si="194"/>
        <v>0</v>
      </c>
      <c r="G160" s="132">
        <f>SUM(G161:G162)</f>
        <v>0</v>
      </c>
      <c r="H160" s="207">
        <f t="shared" ref="H160:I160" si="195">SUM(H161:H162)</f>
        <v>0</v>
      </c>
      <c r="I160" s="109">
        <f t="shared" si="195"/>
        <v>0</v>
      </c>
      <c r="J160" s="207">
        <f>SUM(J161:J162)</f>
        <v>0</v>
      </c>
      <c r="K160" s="108">
        <f t="shared" ref="K160:L160" si="196">SUM(K161:K162)</f>
        <v>0</v>
      </c>
      <c r="L160" s="137">
        <f t="shared" si="196"/>
        <v>0</v>
      </c>
      <c r="M160" s="84">
        <f>SUM(M161:M162)</f>
        <v>0</v>
      </c>
      <c r="N160" s="108">
        <f t="shared" ref="N160:O160" si="197">SUM(N161:N162)</f>
        <v>0</v>
      </c>
      <c r="O160" s="109">
        <f t="shared" si="197"/>
        <v>0</v>
      </c>
      <c r="P160" s="116"/>
    </row>
    <row r="161" spans="1:16" hidden="1" x14ac:dyDescent="0.25">
      <c r="A161" s="32">
        <v>2381</v>
      </c>
      <c r="B161" s="52" t="s">
        <v>142</v>
      </c>
      <c r="C161" s="53">
        <f t="shared" si="185"/>
        <v>0</v>
      </c>
      <c r="D161" s="230"/>
      <c r="E161" s="55"/>
      <c r="F161" s="287">
        <f t="shared" ref="F161:F164" si="198">D161+E161</f>
        <v>0</v>
      </c>
      <c r="G161" s="230"/>
      <c r="H161" s="262"/>
      <c r="I161" s="120">
        <f t="shared" ref="I161:I164" si="199">G161+H161</f>
        <v>0</v>
      </c>
      <c r="J161" s="262"/>
      <c r="K161" s="55"/>
      <c r="L161" s="140">
        <f t="shared" ref="L161:L164" si="200">J161+K161</f>
        <v>0</v>
      </c>
      <c r="M161" s="324"/>
      <c r="N161" s="55"/>
      <c r="O161" s="120">
        <f t="shared" ref="O161:O164" si="201">M161+N161</f>
        <v>0</v>
      </c>
      <c r="P161" s="110"/>
    </row>
    <row r="162" spans="1:16" ht="24" hidden="1" x14ac:dyDescent="0.25">
      <c r="A162" s="37">
        <v>2389</v>
      </c>
      <c r="B162" s="57" t="s">
        <v>143</v>
      </c>
      <c r="C162" s="58">
        <f t="shared" si="185"/>
        <v>0</v>
      </c>
      <c r="D162" s="231"/>
      <c r="E162" s="60"/>
      <c r="F162" s="147">
        <f t="shared" si="198"/>
        <v>0</v>
      </c>
      <c r="G162" s="231"/>
      <c r="H162" s="263"/>
      <c r="I162" s="114">
        <f t="shared" si="199"/>
        <v>0</v>
      </c>
      <c r="J162" s="263"/>
      <c r="K162" s="60"/>
      <c r="L162" s="136">
        <f t="shared" si="200"/>
        <v>0</v>
      </c>
      <c r="M162" s="325"/>
      <c r="N162" s="60"/>
      <c r="O162" s="114">
        <f t="shared" si="201"/>
        <v>0</v>
      </c>
      <c r="P162" s="111"/>
    </row>
    <row r="163" spans="1:16" hidden="1" x14ac:dyDescent="0.25">
      <c r="A163" s="107">
        <v>2390</v>
      </c>
      <c r="B163" s="78" t="s">
        <v>144</v>
      </c>
      <c r="C163" s="84">
        <f t="shared" si="185"/>
        <v>0</v>
      </c>
      <c r="D163" s="233"/>
      <c r="E163" s="115"/>
      <c r="F163" s="286">
        <f t="shared" si="198"/>
        <v>0</v>
      </c>
      <c r="G163" s="233"/>
      <c r="H163" s="264"/>
      <c r="I163" s="109">
        <f t="shared" si="199"/>
        <v>0</v>
      </c>
      <c r="J163" s="264"/>
      <c r="K163" s="115"/>
      <c r="L163" s="137">
        <f t="shared" si="200"/>
        <v>0</v>
      </c>
      <c r="M163" s="326"/>
      <c r="N163" s="115"/>
      <c r="O163" s="109">
        <f t="shared" si="201"/>
        <v>0</v>
      </c>
      <c r="P163" s="116"/>
    </row>
    <row r="164" spans="1:16" hidden="1" x14ac:dyDescent="0.25">
      <c r="A164" s="45">
        <v>2400</v>
      </c>
      <c r="B164" s="105" t="s">
        <v>145</v>
      </c>
      <c r="C164" s="46">
        <f t="shared" si="185"/>
        <v>0</v>
      </c>
      <c r="D164" s="235"/>
      <c r="E164" s="122"/>
      <c r="F164" s="285">
        <f t="shared" si="198"/>
        <v>0</v>
      </c>
      <c r="G164" s="235"/>
      <c r="H164" s="266"/>
      <c r="I164" s="117">
        <f t="shared" si="199"/>
        <v>0</v>
      </c>
      <c r="J164" s="266"/>
      <c r="K164" s="122"/>
      <c r="L164" s="126">
        <f t="shared" si="200"/>
        <v>0</v>
      </c>
      <c r="M164" s="327"/>
      <c r="N164" s="122"/>
      <c r="O164" s="117">
        <f t="shared" si="201"/>
        <v>0</v>
      </c>
      <c r="P164" s="123"/>
    </row>
    <row r="165" spans="1:16" ht="24" hidden="1" x14ac:dyDescent="0.25">
      <c r="A165" s="45">
        <v>2500</v>
      </c>
      <c r="B165" s="105" t="s">
        <v>146</v>
      </c>
      <c r="C165" s="46">
        <f t="shared" si="185"/>
        <v>0</v>
      </c>
      <c r="D165" s="229">
        <f>SUM(D166,D171)</f>
        <v>0</v>
      </c>
      <c r="E165" s="50">
        <f t="shared" ref="E165:O165" si="202">SUM(E166,E171)</f>
        <v>0</v>
      </c>
      <c r="F165" s="285">
        <f t="shared" si="202"/>
        <v>0</v>
      </c>
      <c r="G165" s="229">
        <f t="shared" si="202"/>
        <v>0</v>
      </c>
      <c r="H165" s="106">
        <f t="shared" si="202"/>
        <v>0</v>
      </c>
      <c r="I165" s="117">
        <f t="shared" si="202"/>
        <v>0</v>
      </c>
      <c r="J165" s="106">
        <f t="shared" si="202"/>
        <v>0</v>
      </c>
      <c r="K165" s="50">
        <f t="shared" si="202"/>
        <v>0</v>
      </c>
      <c r="L165" s="126">
        <f t="shared" si="202"/>
        <v>0</v>
      </c>
      <c r="M165" s="130">
        <f t="shared" si="202"/>
        <v>0</v>
      </c>
      <c r="N165" s="131">
        <f t="shared" si="202"/>
        <v>0</v>
      </c>
      <c r="O165" s="294">
        <f t="shared" si="202"/>
        <v>0</v>
      </c>
      <c r="P165" s="348"/>
    </row>
    <row r="166" spans="1:16" ht="16.5" hidden="1" customHeight="1" x14ac:dyDescent="0.25">
      <c r="A166" s="565">
        <v>2510</v>
      </c>
      <c r="B166" s="52" t="s">
        <v>147</v>
      </c>
      <c r="C166" s="53">
        <f t="shared" si="185"/>
        <v>0</v>
      </c>
      <c r="D166" s="234">
        <f>SUM(D167:D170)</f>
        <v>0</v>
      </c>
      <c r="E166" s="119">
        <f t="shared" ref="E166:O166" si="203">SUM(E167:E170)</f>
        <v>0</v>
      </c>
      <c r="F166" s="287">
        <f t="shared" si="203"/>
        <v>0</v>
      </c>
      <c r="G166" s="234">
        <f t="shared" si="203"/>
        <v>0</v>
      </c>
      <c r="H166" s="265">
        <f t="shared" si="203"/>
        <v>0</v>
      </c>
      <c r="I166" s="120">
        <f t="shared" si="203"/>
        <v>0</v>
      </c>
      <c r="J166" s="265">
        <f t="shared" si="203"/>
        <v>0</v>
      </c>
      <c r="K166" s="119">
        <f t="shared" si="203"/>
        <v>0</v>
      </c>
      <c r="L166" s="140">
        <f t="shared" si="203"/>
        <v>0</v>
      </c>
      <c r="M166" s="64">
        <f t="shared" si="203"/>
        <v>0</v>
      </c>
      <c r="N166" s="304">
        <f t="shared" si="203"/>
        <v>0</v>
      </c>
      <c r="O166" s="309">
        <f t="shared" si="203"/>
        <v>0</v>
      </c>
      <c r="P166" s="155"/>
    </row>
    <row r="167" spans="1:16" ht="24" hidden="1" x14ac:dyDescent="0.25">
      <c r="A167" s="38">
        <v>2512</v>
      </c>
      <c r="B167" s="57" t="s">
        <v>148</v>
      </c>
      <c r="C167" s="58">
        <f t="shared" si="185"/>
        <v>0</v>
      </c>
      <c r="D167" s="231"/>
      <c r="E167" s="60"/>
      <c r="F167" s="147">
        <f t="shared" ref="F167:F172" si="204">D167+E167</f>
        <v>0</v>
      </c>
      <c r="G167" s="231"/>
      <c r="H167" s="263"/>
      <c r="I167" s="114">
        <f t="shared" ref="I167:I172" si="205">G167+H167</f>
        <v>0</v>
      </c>
      <c r="J167" s="263"/>
      <c r="K167" s="60"/>
      <c r="L167" s="136">
        <f t="shared" ref="L167:L172" si="206">J167+K167</f>
        <v>0</v>
      </c>
      <c r="M167" s="325"/>
      <c r="N167" s="60"/>
      <c r="O167" s="114">
        <f t="shared" ref="O167:O172" si="207">M167+N167</f>
        <v>0</v>
      </c>
      <c r="P167" s="111"/>
    </row>
    <row r="168" spans="1:16" ht="36" hidden="1" x14ac:dyDescent="0.25">
      <c r="A168" s="38">
        <v>2513</v>
      </c>
      <c r="B168" s="57" t="s">
        <v>149</v>
      </c>
      <c r="C168" s="58">
        <f t="shared" si="185"/>
        <v>0</v>
      </c>
      <c r="D168" s="231"/>
      <c r="E168" s="60"/>
      <c r="F168" s="147">
        <f t="shared" si="204"/>
        <v>0</v>
      </c>
      <c r="G168" s="231"/>
      <c r="H168" s="263"/>
      <c r="I168" s="114">
        <f t="shared" si="205"/>
        <v>0</v>
      </c>
      <c r="J168" s="263"/>
      <c r="K168" s="60"/>
      <c r="L168" s="136">
        <f t="shared" si="206"/>
        <v>0</v>
      </c>
      <c r="M168" s="325"/>
      <c r="N168" s="60"/>
      <c r="O168" s="114">
        <f t="shared" si="207"/>
        <v>0</v>
      </c>
      <c r="P168" s="111"/>
    </row>
    <row r="169" spans="1:16" ht="24" hidden="1" x14ac:dyDescent="0.25">
      <c r="A169" s="38">
        <v>2515</v>
      </c>
      <c r="B169" s="57" t="s">
        <v>150</v>
      </c>
      <c r="C169" s="58">
        <f t="shared" si="185"/>
        <v>0</v>
      </c>
      <c r="D169" s="231"/>
      <c r="E169" s="60"/>
      <c r="F169" s="147">
        <f t="shared" si="204"/>
        <v>0</v>
      </c>
      <c r="G169" s="231"/>
      <c r="H169" s="263"/>
      <c r="I169" s="114">
        <f t="shared" si="205"/>
        <v>0</v>
      </c>
      <c r="J169" s="263"/>
      <c r="K169" s="60"/>
      <c r="L169" s="136">
        <f t="shared" si="206"/>
        <v>0</v>
      </c>
      <c r="M169" s="325"/>
      <c r="N169" s="60"/>
      <c r="O169" s="114">
        <f t="shared" si="207"/>
        <v>0</v>
      </c>
      <c r="P169" s="111"/>
    </row>
    <row r="170" spans="1:16" ht="24" hidden="1" x14ac:dyDescent="0.25">
      <c r="A170" s="38">
        <v>2519</v>
      </c>
      <c r="B170" s="57" t="s">
        <v>151</v>
      </c>
      <c r="C170" s="58">
        <f t="shared" si="185"/>
        <v>0</v>
      </c>
      <c r="D170" s="231"/>
      <c r="E170" s="60"/>
      <c r="F170" s="147">
        <f t="shared" si="204"/>
        <v>0</v>
      </c>
      <c r="G170" s="231"/>
      <c r="H170" s="263"/>
      <c r="I170" s="114">
        <f t="shared" si="205"/>
        <v>0</v>
      </c>
      <c r="J170" s="263"/>
      <c r="K170" s="60"/>
      <c r="L170" s="136">
        <f t="shared" si="206"/>
        <v>0</v>
      </c>
      <c r="M170" s="325"/>
      <c r="N170" s="60"/>
      <c r="O170" s="114">
        <f t="shared" si="207"/>
        <v>0</v>
      </c>
      <c r="P170" s="111"/>
    </row>
    <row r="171" spans="1:16" ht="24" hidden="1" x14ac:dyDescent="0.25">
      <c r="A171" s="112">
        <v>2520</v>
      </c>
      <c r="B171" s="57" t="s">
        <v>152</v>
      </c>
      <c r="C171" s="58">
        <f t="shared" si="185"/>
        <v>0</v>
      </c>
      <c r="D171" s="231"/>
      <c r="E171" s="60"/>
      <c r="F171" s="147">
        <f t="shared" si="204"/>
        <v>0</v>
      </c>
      <c r="G171" s="231"/>
      <c r="H171" s="263"/>
      <c r="I171" s="114">
        <f t="shared" si="205"/>
        <v>0</v>
      </c>
      <c r="J171" s="263"/>
      <c r="K171" s="60"/>
      <c r="L171" s="136">
        <f t="shared" si="206"/>
        <v>0</v>
      </c>
      <c r="M171" s="325"/>
      <c r="N171" s="60"/>
      <c r="O171" s="114">
        <f t="shared" si="207"/>
        <v>0</v>
      </c>
      <c r="P171" s="111"/>
    </row>
    <row r="172" spans="1:16" s="124" customFormat="1" ht="36" hidden="1" customHeight="1" x14ac:dyDescent="0.25">
      <c r="A172" s="17">
        <v>2800</v>
      </c>
      <c r="B172" s="52" t="s">
        <v>153</v>
      </c>
      <c r="C172" s="53">
        <f t="shared" si="185"/>
        <v>0</v>
      </c>
      <c r="D172" s="214"/>
      <c r="E172" s="35"/>
      <c r="F172" s="354">
        <f t="shared" si="204"/>
        <v>0</v>
      </c>
      <c r="G172" s="214"/>
      <c r="H172" s="249"/>
      <c r="I172" s="356">
        <f t="shared" si="205"/>
        <v>0</v>
      </c>
      <c r="J172" s="249"/>
      <c r="K172" s="35"/>
      <c r="L172" s="199">
        <f t="shared" si="206"/>
        <v>0</v>
      </c>
      <c r="M172" s="315"/>
      <c r="N172" s="35"/>
      <c r="O172" s="356">
        <f t="shared" si="207"/>
        <v>0</v>
      </c>
      <c r="P172" s="36"/>
    </row>
    <row r="173" spans="1:16" hidden="1" x14ac:dyDescent="0.25">
      <c r="A173" s="101">
        <v>3000</v>
      </c>
      <c r="B173" s="101" t="s">
        <v>154</v>
      </c>
      <c r="C173" s="102">
        <f t="shared" si="185"/>
        <v>0</v>
      </c>
      <c r="D173" s="228">
        <f>SUM(D174,D184)</f>
        <v>0</v>
      </c>
      <c r="E173" s="103">
        <f t="shared" ref="E173:F173" si="208">SUM(E174,E184)</f>
        <v>0</v>
      </c>
      <c r="F173" s="284">
        <f t="shared" si="208"/>
        <v>0</v>
      </c>
      <c r="G173" s="228">
        <f>SUM(G174,G184)</f>
        <v>0</v>
      </c>
      <c r="H173" s="261">
        <f t="shared" ref="H173:I173" si="209">SUM(H174,H184)</f>
        <v>0</v>
      </c>
      <c r="I173" s="104">
        <f t="shared" si="209"/>
        <v>0</v>
      </c>
      <c r="J173" s="261">
        <f>SUM(J174,J184)</f>
        <v>0</v>
      </c>
      <c r="K173" s="103">
        <f t="shared" ref="K173:L173" si="210">SUM(K174,K184)</f>
        <v>0</v>
      </c>
      <c r="L173" s="138">
        <f t="shared" si="210"/>
        <v>0</v>
      </c>
      <c r="M173" s="102">
        <f>SUM(M174,M184)</f>
        <v>0</v>
      </c>
      <c r="N173" s="103">
        <f t="shared" ref="N173:O173" si="211">SUM(N174,N184)</f>
        <v>0</v>
      </c>
      <c r="O173" s="104">
        <f t="shared" si="211"/>
        <v>0</v>
      </c>
      <c r="P173" s="347"/>
    </row>
    <row r="174" spans="1:16" ht="24" hidden="1" x14ac:dyDescent="0.25">
      <c r="A174" s="45">
        <v>3200</v>
      </c>
      <c r="B174" s="125" t="s">
        <v>155</v>
      </c>
      <c r="C174" s="46">
        <f t="shared" si="185"/>
        <v>0</v>
      </c>
      <c r="D174" s="229">
        <f>SUM(D175,D179)</f>
        <v>0</v>
      </c>
      <c r="E174" s="50">
        <f t="shared" ref="E174:O174" si="212">SUM(E175,E179)</f>
        <v>0</v>
      </c>
      <c r="F174" s="285">
        <f t="shared" si="212"/>
        <v>0</v>
      </c>
      <c r="G174" s="229">
        <f t="shared" si="212"/>
        <v>0</v>
      </c>
      <c r="H174" s="106">
        <f t="shared" si="212"/>
        <v>0</v>
      </c>
      <c r="I174" s="117">
        <f t="shared" si="212"/>
        <v>0</v>
      </c>
      <c r="J174" s="106">
        <f t="shared" si="212"/>
        <v>0</v>
      </c>
      <c r="K174" s="50">
        <f t="shared" si="212"/>
        <v>0</v>
      </c>
      <c r="L174" s="126">
        <f t="shared" si="212"/>
        <v>0</v>
      </c>
      <c r="M174" s="130">
        <f t="shared" si="212"/>
        <v>0</v>
      </c>
      <c r="N174" s="131">
        <f t="shared" si="212"/>
        <v>0</v>
      </c>
      <c r="O174" s="294">
        <f t="shared" si="212"/>
        <v>0</v>
      </c>
      <c r="P174" s="348"/>
    </row>
    <row r="175" spans="1:16" ht="36" hidden="1" x14ac:dyDescent="0.25">
      <c r="A175" s="565">
        <v>3260</v>
      </c>
      <c r="B175" s="52" t="s">
        <v>156</v>
      </c>
      <c r="C175" s="53">
        <f t="shared" si="185"/>
        <v>0</v>
      </c>
      <c r="D175" s="234">
        <f>SUM(D176:D178)</f>
        <v>0</v>
      </c>
      <c r="E175" s="119">
        <f t="shared" ref="E175:F175" si="213">SUM(E176:E178)</f>
        <v>0</v>
      </c>
      <c r="F175" s="287">
        <f t="shared" si="213"/>
        <v>0</v>
      </c>
      <c r="G175" s="234">
        <f>SUM(G176:G178)</f>
        <v>0</v>
      </c>
      <c r="H175" s="265">
        <f t="shared" ref="H175:I175" si="214">SUM(H176:H178)</f>
        <v>0</v>
      </c>
      <c r="I175" s="120">
        <f t="shared" si="214"/>
        <v>0</v>
      </c>
      <c r="J175" s="265">
        <f>SUM(J176:J178)</f>
        <v>0</v>
      </c>
      <c r="K175" s="119">
        <f t="shared" ref="K175:L175" si="215">SUM(K176:K178)</f>
        <v>0</v>
      </c>
      <c r="L175" s="140">
        <f t="shared" si="215"/>
        <v>0</v>
      </c>
      <c r="M175" s="53">
        <f>SUM(M176:M178)</f>
        <v>0</v>
      </c>
      <c r="N175" s="119">
        <f t="shared" ref="N175:O175" si="216">SUM(N176:N178)</f>
        <v>0</v>
      </c>
      <c r="O175" s="120">
        <f t="shared" si="216"/>
        <v>0</v>
      </c>
      <c r="P175" s="110"/>
    </row>
    <row r="176" spans="1:16" ht="24" hidden="1" x14ac:dyDescent="0.25">
      <c r="A176" s="38">
        <v>3261</v>
      </c>
      <c r="B176" s="57" t="s">
        <v>157</v>
      </c>
      <c r="C176" s="58">
        <f t="shared" si="185"/>
        <v>0</v>
      </c>
      <c r="D176" s="231"/>
      <c r="E176" s="60"/>
      <c r="F176" s="147">
        <f t="shared" ref="F176:F178" si="217">D176+E176</f>
        <v>0</v>
      </c>
      <c r="G176" s="231"/>
      <c r="H176" s="263"/>
      <c r="I176" s="114">
        <f t="shared" ref="I176:I178" si="218">G176+H176</f>
        <v>0</v>
      </c>
      <c r="J176" s="263"/>
      <c r="K176" s="60"/>
      <c r="L176" s="136">
        <f t="shared" ref="L176:L178" si="219">J176+K176</f>
        <v>0</v>
      </c>
      <c r="M176" s="325"/>
      <c r="N176" s="60"/>
      <c r="O176" s="114">
        <f t="shared" ref="O176:O178" si="220">M176+N176</f>
        <v>0</v>
      </c>
      <c r="P176" s="111"/>
    </row>
    <row r="177" spans="1:16" ht="36" hidden="1" x14ac:dyDescent="0.25">
      <c r="A177" s="38">
        <v>3262</v>
      </c>
      <c r="B177" s="57" t="s">
        <v>158</v>
      </c>
      <c r="C177" s="58">
        <f t="shared" si="185"/>
        <v>0</v>
      </c>
      <c r="D177" s="231"/>
      <c r="E177" s="60"/>
      <c r="F177" s="147">
        <f t="shared" si="217"/>
        <v>0</v>
      </c>
      <c r="G177" s="231"/>
      <c r="H177" s="263"/>
      <c r="I177" s="114">
        <f t="shared" si="218"/>
        <v>0</v>
      </c>
      <c r="J177" s="263"/>
      <c r="K177" s="60"/>
      <c r="L177" s="136">
        <f t="shared" si="219"/>
        <v>0</v>
      </c>
      <c r="M177" s="325"/>
      <c r="N177" s="60"/>
      <c r="O177" s="114">
        <f t="shared" si="220"/>
        <v>0</v>
      </c>
      <c r="P177" s="111"/>
    </row>
    <row r="178" spans="1:16" ht="24" hidden="1" x14ac:dyDescent="0.25">
      <c r="A178" s="38">
        <v>3263</v>
      </c>
      <c r="B178" s="57" t="s">
        <v>159</v>
      </c>
      <c r="C178" s="58">
        <f t="shared" si="185"/>
        <v>0</v>
      </c>
      <c r="D178" s="231"/>
      <c r="E178" s="60"/>
      <c r="F178" s="147">
        <f t="shared" si="217"/>
        <v>0</v>
      </c>
      <c r="G178" s="231"/>
      <c r="H178" s="263"/>
      <c r="I178" s="114">
        <f t="shared" si="218"/>
        <v>0</v>
      </c>
      <c r="J178" s="263"/>
      <c r="K178" s="60"/>
      <c r="L178" s="136">
        <f t="shared" si="219"/>
        <v>0</v>
      </c>
      <c r="M178" s="325"/>
      <c r="N178" s="60"/>
      <c r="O178" s="114">
        <f t="shared" si="220"/>
        <v>0</v>
      </c>
      <c r="P178" s="111"/>
    </row>
    <row r="179" spans="1:16" ht="84" hidden="1" x14ac:dyDescent="0.25">
      <c r="A179" s="565">
        <v>3290</v>
      </c>
      <c r="B179" s="52" t="s">
        <v>286</v>
      </c>
      <c r="C179" s="127">
        <f t="shared" si="185"/>
        <v>0</v>
      </c>
      <c r="D179" s="234">
        <f>SUM(D180:D183)</f>
        <v>0</v>
      </c>
      <c r="E179" s="119">
        <f t="shared" ref="E179:O179" si="221">SUM(E180:E183)</f>
        <v>0</v>
      </c>
      <c r="F179" s="287">
        <f t="shared" si="221"/>
        <v>0</v>
      </c>
      <c r="G179" s="234">
        <f t="shared" si="221"/>
        <v>0</v>
      </c>
      <c r="H179" s="265">
        <f t="shared" si="221"/>
        <v>0</v>
      </c>
      <c r="I179" s="120">
        <f t="shared" si="221"/>
        <v>0</v>
      </c>
      <c r="J179" s="265">
        <f t="shared" si="221"/>
        <v>0</v>
      </c>
      <c r="K179" s="119">
        <f t="shared" si="221"/>
        <v>0</v>
      </c>
      <c r="L179" s="140">
        <f t="shared" si="221"/>
        <v>0</v>
      </c>
      <c r="M179" s="127">
        <f t="shared" si="221"/>
        <v>0</v>
      </c>
      <c r="N179" s="305">
        <f t="shared" si="221"/>
        <v>0</v>
      </c>
      <c r="O179" s="310">
        <f t="shared" si="221"/>
        <v>0</v>
      </c>
      <c r="P179" s="158"/>
    </row>
    <row r="180" spans="1:16" ht="72" hidden="1" x14ac:dyDescent="0.25">
      <c r="A180" s="38">
        <v>3291</v>
      </c>
      <c r="B180" s="57" t="s">
        <v>160</v>
      </c>
      <c r="C180" s="58">
        <f t="shared" si="185"/>
        <v>0</v>
      </c>
      <c r="D180" s="231"/>
      <c r="E180" s="60"/>
      <c r="F180" s="147">
        <f t="shared" ref="F180:F183" si="222">D180+E180</f>
        <v>0</v>
      </c>
      <c r="G180" s="231"/>
      <c r="H180" s="263"/>
      <c r="I180" s="114">
        <f t="shared" ref="I180:I183" si="223">G180+H180</f>
        <v>0</v>
      </c>
      <c r="J180" s="263"/>
      <c r="K180" s="60"/>
      <c r="L180" s="136">
        <f t="shared" ref="L180:L183" si="224">J180+K180</f>
        <v>0</v>
      </c>
      <c r="M180" s="325"/>
      <c r="N180" s="60"/>
      <c r="O180" s="114">
        <f t="shared" ref="O180:O183" si="225">M180+N180</f>
        <v>0</v>
      </c>
      <c r="P180" s="111"/>
    </row>
    <row r="181" spans="1:16" ht="72" hidden="1" x14ac:dyDescent="0.25">
      <c r="A181" s="38">
        <v>3292</v>
      </c>
      <c r="B181" s="57" t="s">
        <v>161</v>
      </c>
      <c r="C181" s="58">
        <f t="shared" si="185"/>
        <v>0</v>
      </c>
      <c r="D181" s="231"/>
      <c r="E181" s="60"/>
      <c r="F181" s="147">
        <f t="shared" si="222"/>
        <v>0</v>
      </c>
      <c r="G181" s="231"/>
      <c r="H181" s="263"/>
      <c r="I181" s="114">
        <f t="shared" si="223"/>
        <v>0</v>
      </c>
      <c r="J181" s="263"/>
      <c r="K181" s="60"/>
      <c r="L181" s="136">
        <f t="shared" si="224"/>
        <v>0</v>
      </c>
      <c r="M181" s="325"/>
      <c r="N181" s="60"/>
      <c r="O181" s="114">
        <f t="shared" si="225"/>
        <v>0</v>
      </c>
      <c r="P181" s="111"/>
    </row>
    <row r="182" spans="1:16" ht="72" hidden="1" x14ac:dyDescent="0.25">
      <c r="A182" s="38">
        <v>3293</v>
      </c>
      <c r="B182" s="57" t="s">
        <v>162</v>
      </c>
      <c r="C182" s="58">
        <f t="shared" si="185"/>
        <v>0</v>
      </c>
      <c r="D182" s="231"/>
      <c r="E182" s="60"/>
      <c r="F182" s="147">
        <f t="shared" si="222"/>
        <v>0</v>
      </c>
      <c r="G182" s="231"/>
      <c r="H182" s="263"/>
      <c r="I182" s="114">
        <f t="shared" si="223"/>
        <v>0</v>
      </c>
      <c r="J182" s="263"/>
      <c r="K182" s="60"/>
      <c r="L182" s="136">
        <f t="shared" si="224"/>
        <v>0</v>
      </c>
      <c r="M182" s="325"/>
      <c r="N182" s="60"/>
      <c r="O182" s="114">
        <f t="shared" si="225"/>
        <v>0</v>
      </c>
      <c r="P182" s="111"/>
    </row>
    <row r="183" spans="1:16" ht="60" hidden="1" x14ac:dyDescent="0.25">
      <c r="A183" s="128">
        <v>3294</v>
      </c>
      <c r="B183" s="57" t="s">
        <v>163</v>
      </c>
      <c r="C183" s="127">
        <f t="shared" si="185"/>
        <v>0</v>
      </c>
      <c r="D183" s="236"/>
      <c r="E183" s="129"/>
      <c r="F183" s="142">
        <f t="shared" si="222"/>
        <v>0</v>
      </c>
      <c r="G183" s="236"/>
      <c r="H183" s="267"/>
      <c r="I183" s="310">
        <f t="shared" si="223"/>
        <v>0</v>
      </c>
      <c r="J183" s="267"/>
      <c r="K183" s="129"/>
      <c r="L183" s="141">
        <f t="shared" si="224"/>
        <v>0</v>
      </c>
      <c r="M183" s="328"/>
      <c r="N183" s="129"/>
      <c r="O183" s="310">
        <f t="shared" si="225"/>
        <v>0</v>
      </c>
      <c r="P183" s="158"/>
    </row>
    <row r="184" spans="1:16" ht="48" hidden="1" x14ac:dyDescent="0.25">
      <c r="A184" s="69">
        <v>3300</v>
      </c>
      <c r="B184" s="125" t="s">
        <v>164</v>
      </c>
      <c r="C184" s="130">
        <f t="shared" si="185"/>
        <v>0</v>
      </c>
      <c r="D184" s="237">
        <f>SUM(D185:D186)</f>
        <v>0</v>
      </c>
      <c r="E184" s="131">
        <f t="shared" ref="E184:O184" si="226">SUM(E185:E186)</f>
        <v>0</v>
      </c>
      <c r="F184" s="288">
        <f t="shared" si="226"/>
        <v>0</v>
      </c>
      <c r="G184" s="237">
        <f t="shared" si="226"/>
        <v>0</v>
      </c>
      <c r="H184" s="268">
        <f t="shared" si="226"/>
        <v>0</v>
      </c>
      <c r="I184" s="294">
        <f t="shared" si="226"/>
        <v>0</v>
      </c>
      <c r="J184" s="268">
        <f t="shared" si="226"/>
        <v>0</v>
      </c>
      <c r="K184" s="131">
        <f t="shared" si="226"/>
        <v>0</v>
      </c>
      <c r="L184" s="139">
        <f t="shared" si="226"/>
        <v>0</v>
      </c>
      <c r="M184" s="130">
        <f t="shared" si="226"/>
        <v>0</v>
      </c>
      <c r="N184" s="131">
        <f t="shared" si="226"/>
        <v>0</v>
      </c>
      <c r="O184" s="294">
        <f t="shared" si="226"/>
        <v>0</v>
      </c>
      <c r="P184" s="348"/>
    </row>
    <row r="185" spans="1:16" ht="48" hidden="1" x14ac:dyDescent="0.25">
      <c r="A185" s="77">
        <v>3310</v>
      </c>
      <c r="B185" s="78" t="s">
        <v>165</v>
      </c>
      <c r="C185" s="84">
        <f t="shared" si="185"/>
        <v>0</v>
      </c>
      <c r="D185" s="233"/>
      <c r="E185" s="115"/>
      <c r="F185" s="286">
        <f t="shared" ref="F185:F186" si="227">D185+E185</f>
        <v>0</v>
      </c>
      <c r="G185" s="233"/>
      <c r="H185" s="264"/>
      <c r="I185" s="109">
        <f t="shared" ref="I185:I186" si="228">G185+H185</f>
        <v>0</v>
      </c>
      <c r="J185" s="264"/>
      <c r="K185" s="115"/>
      <c r="L185" s="137">
        <f t="shared" ref="L185:L186" si="229">J185+K185</f>
        <v>0</v>
      </c>
      <c r="M185" s="326"/>
      <c r="N185" s="115"/>
      <c r="O185" s="109">
        <f t="shared" ref="O185:O186" si="230">M185+N185</f>
        <v>0</v>
      </c>
      <c r="P185" s="116"/>
    </row>
    <row r="186" spans="1:16" ht="48.75" hidden="1" customHeight="1" x14ac:dyDescent="0.25">
      <c r="A186" s="33">
        <v>3320</v>
      </c>
      <c r="B186" s="52" t="s">
        <v>166</v>
      </c>
      <c r="C186" s="53">
        <f t="shared" si="185"/>
        <v>0</v>
      </c>
      <c r="D186" s="230"/>
      <c r="E186" s="55"/>
      <c r="F186" s="287">
        <f t="shared" si="227"/>
        <v>0</v>
      </c>
      <c r="G186" s="230"/>
      <c r="H186" s="262"/>
      <c r="I186" s="120">
        <f t="shared" si="228"/>
        <v>0</v>
      </c>
      <c r="J186" s="262"/>
      <c r="K186" s="55"/>
      <c r="L186" s="140">
        <f t="shared" si="229"/>
        <v>0</v>
      </c>
      <c r="M186" s="324"/>
      <c r="N186" s="55"/>
      <c r="O186" s="120">
        <f t="shared" si="230"/>
        <v>0</v>
      </c>
      <c r="P186" s="110"/>
    </row>
    <row r="187" spans="1:16" hidden="1" x14ac:dyDescent="0.25">
      <c r="A187" s="133">
        <v>4000</v>
      </c>
      <c r="B187" s="101" t="s">
        <v>167</v>
      </c>
      <c r="C187" s="102">
        <f t="shared" si="185"/>
        <v>0</v>
      </c>
      <c r="D187" s="228">
        <f>SUM(D188,D191)</f>
        <v>0</v>
      </c>
      <c r="E187" s="103">
        <f t="shared" ref="E187:F187" si="231">SUM(E188,E191)</f>
        <v>0</v>
      </c>
      <c r="F187" s="284">
        <f t="shared" si="231"/>
        <v>0</v>
      </c>
      <c r="G187" s="228">
        <f>SUM(G188,G191)</f>
        <v>0</v>
      </c>
      <c r="H187" s="261">
        <f t="shared" ref="H187:I187" si="232">SUM(H188,H191)</f>
        <v>0</v>
      </c>
      <c r="I187" s="104">
        <f t="shared" si="232"/>
        <v>0</v>
      </c>
      <c r="J187" s="261">
        <f>SUM(J188,J191)</f>
        <v>0</v>
      </c>
      <c r="K187" s="103">
        <f t="shared" ref="K187:L187" si="233">SUM(K188,K191)</f>
        <v>0</v>
      </c>
      <c r="L187" s="138">
        <f t="shared" si="233"/>
        <v>0</v>
      </c>
      <c r="M187" s="102">
        <f>SUM(M188,M191)</f>
        <v>0</v>
      </c>
      <c r="N187" s="103">
        <f t="shared" ref="N187:O187" si="234">SUM(N188,N191)</f>
        <v>0</v>
      </c>
      <c r="O187" s="104">
        <f t="shared" si="234"/>
        <v>0</v>
      </c>
      <c r="P187" s="347"/>
    </row>
    <row r="188" spans="1:16" ht="24" hidden="1" x14ac:dyDescent="0.25">
      <c r="A188" s="134">
        <v>4200</v>
      </c>
      <c r="B188" s="105" t="s">
        <v>168</v>
      </c>
      <c r="C188" s="46">
        <f t="shared" si="185"/>
        <v>0</v>
      </c>
      <c r="D188" s="229">
        <f>SUM(D189,D190)</f>
        <v>0</v>
      </c>
      <c r="E188" s="50">
        <f t="shared" ref="E188:F188" si="235">SUM(E189,E190)</f>
        <v>0</v>
      </c>
      <c r="F188" s="285">
        <f t="shared" si="235"/>
        <v>0</v>
      </c>
      <c r="G188" s="229">
        <f>SUM(G189,G190)</f>
        <v>0</v>
      </c>
      <c r="H188" s="106">
        <f t="shared" ref="H188:I188" si="236">SUM(H189,H190)</f>
        <v>0</v>
      </c>
      <c r="I188" s="117">
        <f t="shared" si="236"/>
        <v>0</v>
      </c>
      <c r="J188" s="106">
        <f>SUM(J189,J190)</f>
        <v>0</v>
      </c>
      <c r="K188" s="50">
        <f t="shared" ref="K188:L188" si="237">SUM(K189,K190)</f>
        <v>0</v>
      </c>
      <c r="L188" s="126">
        <f t="shared" si="237"/>
        <v>0</v>
      </c>
      <c r="M188" s="46">
        <f>SUM(M189,M190)</f>
        <v>0</v>
      </c>
      <c r="N188" s="50">
        <f t="shared" ref="N188:O188" si="238">SUM(N189,N190)</f>
        <v>0</v>
      </c>
      <c r="O188" s="117">
        <f t="shared" si="238"/>
        <v>0</v>
      </c>
      <c r="P188" s="123"/>
    </row>
    <row r="189" spans="1:16" ht="36" hidden="1" x14ac:dyDescent="0.25">
      <c r="A189" s="565">
        <v>4240</v>
      </c>
      <c r="B189" s="52" t="s">
        <v>169</v>
      </c>
      <c r="C189" s="53">
        <f t="shared" si="185"/>
        <v>0</v>
      </c>
      <c r="D189" s="230"/>
      <c r="E189" s="55"/>
      <c r="F189" s="287">
        <f t="shared" ref="F189:F190" si="239">D189+E189</f>
        <v>0</v>
      </c>
      <c r="G189" s="230"/>
      <c r="H189" s="262"/>
      <c r="I189" s="120">
        <f t="shared" ref="I189:I190" si="240">G189+H189</f>
        <v>0</v>
      </c>
      <c r="J189" s="262"/>
      <c r="K189" s="55"/>
      <c r="L189" s="140">
        <f t="shared" ref="L189:L190" si="241">J189+K189</f>
        <v>0</v>
      </c>
      <c r="M189" s="324"/>
      <c r="N189" s="55"/>
      <c r="O189" s="120">
        <f t="shared" ref="O189:O190" si="242">M189+N189</f>
        <v>0</v>
      </c>
      <c r="P189" s="110"/>
    </row>
    <row r="190" spans="1:16" ht="24" hidden="1" x14ac:dyDescent="0.25">
      <c r="A190" s="112">
        <v>4250</v>
      </c>
      <c r="B190" s="57" t="s">
        <v>170</v>
      </c>
      <c r="C190" s="58">
        <f t="shared" si="185"/>
        <v>0</v>
      </c>
      <c r="D190" s="231"/>
      <c r="E190" s="60"/>
      <c r="F190" s="147">
        <f t="shared" si="239"/>
        <v>0</v>
      </c>
      <c r="G190" s="231"/>
      <c r="H190" s="263"/>
      <c r="I190" s="114">
        <f t="shared" si="240"/>
        <v>0</v>
      </c>
      <c r="J190" s="263"/>
      <c r="K190" s="60"/>
      <c r="L190" s="136">
        <f t="shared" si="241"/>
        <v>0</v>
      </c>
      <c r="M190" s="325"/>
      <c r="N190" s="60"/>
      <c r="O190" s="114">
        <f t="shared" si="242"/>
        <v>0</v>
      </c>
      <c r="P190" s="111"/>
    </row>
    <row r="191" spans="1:16" hidden="1" x14ac:dyDescent="0.25">
      <c r="A191" s="45">
        <v>4300</v>
      </c>
      <c r="B191" s="105" t="s">
        <v>171</v>
      </c>
      <c r="C191" s="46">
        <f t="shared" si="185"/>
        <v>0</v>
      </c>
      <c r="D191" s="229">
        <f>SUM(D192)</f>
        <v>0</v>
      </c>
      <c r="E191" s="50">
        <f t="shared" ref="E191:F191" si="243">SUM(E192)</f>
        <v>0</v>
      </c>
      <c r="F191" s="285">
        <f t="shared" si="243"/>
        <v>0</v>
      </c>
      <c r="G191" s="229">
        <f>SUM(G192)</f>
        <v>0</v>
      </c>
      <c r="H191" s="106">
        <f t="shared" ref="H191:I191" si="244">SUM(H192)</f>
        <v>0</v>
      </c>
      <c r="I191" s="117">
        <f t="shared" si="244"/>
        <v>0</v>
      </c>
      <c r="J191" s="106">
        <f>SUM(J192)</f>
        <v>0</v>
      </c>
      <c r="K191" s="50">
        <f t="shared" ref="K191:L191" si="245">SUM(K192)</f>
        <v>0</v>
      </c>
      <c r="L191" s="126">
        <f t="shared" si="245"/>
        <v>0</v>
      </c>
      <c r="M191" s="46">
        <f>SUM(M192)</f>
        <v>0</v>
      </c>
      <c r="N191" s="50">
        <f t="shared" ref="N191:O191" si="246">SUM(N192)</f>
        <v>0</v>
      </c>
      <c r="O191" s="117">
        <f t="shared" si="246"/>
        <v>0</v>
      </c>
      <c r="P191" s="123"/>
    </row>
    <row r="192" spans="1:16" ht="24" hidden="1" x14ac:dyDescent="0.25">
      <c r="A192" s="565">
        <v>4310</v>
      </c>
      <c r="B192" s="52" t="s">
        <v>172</v>
      </c>
      <c r="C192" s="53">
        <f t="shared" si="185"/>
        <v>0</v>
      </c>
      <c r="D192" s="234">
        <f>SUM(D193:D193)</f>
        <v>0</v>
      </c>
      <c r="E192" s="119">
        <f t="shared" ref="E192:F192" si="247">SUM(E193:E193)</f>
        <v>0</v>
      </c>
      <c r="F192" s="287">
        <f t="shared" si="247"/>
        <v>0</v>
      </c>
      <c r="G192" s="234">
        <f>SUM(G193:G193)</f>
        <v>0</v>
      </c>
      <c r="H192" s="265">
        <f t="shared" ref="H192:I192" si="248">SUM(H193:H193)</f>
        <v>0</v>
      </c>
      <c r="I192" s="120">
        <f t="shared" si="248"/>
        <v>0</v>
      </c>
      <c r="J192" s="265">
        <f>SUM(J193:J193)</f>
        <v>0</v>
      </c>
      <c r="K192" s="119">
        <f t="shared" ref="K192:L192" si="249">SUM(K193:K193)</f>
        <v>0</v>
      </c>
      <c r="L192" s="140">
        <f t="shared" si="249"/>
        <v>0</v>
      </c>
      <c r="M192" s="53">
        <f>SUM(M193:M193)</f>
        <v>0</v>
      </c>
      <c r="N192" s="119">
        <f t="shared" ref="N192:O192" si="250">SUM(N193:N193)</f>
        <v>0</v>
      </c>
      <c r="O192" s="120">
        <f t="shared" si="250"/>
        <v>0</v>
      </c>
      <c r="P192" s="110"/>
    </row>
    <row r="193" spans="1:16" ht="36" hidden="1" x14ac:dyDescent="0.25">
      <c r="A193" s="38">
        <v>4311</v>
      </c>
      <c r="B193" s="57" t="s">
        <v>173</v>
      </c>
      <c r="C193" s="58">
        <f t="shared" si="185"/>
        <v>0</v>
      </c>
      <c r="D193" s="231"/>
      <c r="E193" s="60"/>
      <c r="F193" s="147">
        <f>D193+E193</f>
        <v>0</v>
      </c>
      <c r="G193" s="231"/>
      <c r="H193" s="263"/>
      <c r="I193" s="114">
        <f>G193+H193</f>
        <v>0</v>
      </c>
      <c r="J193" s="263"/>
      <c r="K193" s="60"/>
      <c r="L193" s="136">
        <f>J193+K193</f>
        <v>0</v>
      </c>
      <c r="M193" s="325"/>
      <c r="N193" s="60"/>
      <c r="O193" s="114">
        <f>M193+N193</f>
        <v>0</v>
      </c>
      <c r="P193" s="111"/>
    </row>
    <row r="194" spans="1:16" s="21" customFormat="1" ht="24" hidden="1" x14ac:dyDescent="0.25">
      <c r="A194" s="135"/>
      <c r="B194" s="17" t="s">
        <v>174</v>
      </c>
      <c r="C194" s="98">
        <f t="shared" si="185"/>
        <v>0</v>
      </c>
      <c r="D194" s="227">
        <f>SUM(D195,D230,D269)</f>
        <v>0</v>
      </c>
      <c r="E194" s="99">
        <f t="shared" ref="E194:F194" si="251">SUM(E195,E230,E269)</f>
        <v>0</v>
      </c>
      <c r="F194" s="586">
        <f t="shared" si="251"/>
        <v>0</v>
      </c>
      <c r="G194" s="227">
        <f>SUM(G195,G230,G269)</f>
        <v>0</v>
      </c>
      <c r="H194" s="260">
        <f t="shared" ref="H194:I194" si="252">SUM(H195,H230,H269)</f>
        <v>0</v>
      </c>
      <c r="I194" s="100">
        <f t="shared" si="252"/>
        <v>0</v>
      </c>
      <c r="J194" s="260">
        <f>SUM(J195,J230,J269)</f>
        <v>0</v>
      </c>
      <c r="K194" s="99">
        <f t="shared" ref="K194:L194" si="253">SUM(K195,K230,K269)</f>
        <v>0</v>
      </c>
      <c r="L194" s="206">
        <f t="shared" si="253"/>
        <v>0</v>
      </c>
      <c r="M194" s="329">
        <f>SUM(M195,M230,M269)</f>
        <v>0</v>
      </c>
      <c r="N194" s="306">
        <f t="shared" ref="N194:O194" si="254">SUM(N195,N230,N269)</f>
        <v>0</v>
      </c>
      <c r="O194" s="311">
        <f t="shared" si="254"/>
        <v>0</v>
      </c>
      <c r="P194" s="350"/>
    </row>
    <row r="195" spans="1:16" hidden="1" x14ac:dyDescent="0.25">
      <c r="A195" s="101">
        <v>5000</v>
      </c>
      <c r="B195" s="101" t="s">
        <v>175</v>
      </c>
      <c r="C195" s="102">
        <f t="shared" si="185"/>
        <v>0</v>
      </c>
      <c r="D195" s="228">
        <f>D196+D204</f>
        <v>0</v>
      </c>
      <c r="E195" s="103">
        <f t="shared" ref="E195:F195" si="255">E196+E204</f>
        <v>0</v>
      </c>
      <c r="F195" s="284">
        <f t="shared" si="255"/>
        <v>0</v>
      </c>
      <c r="G195" s="228">
        <f>G196+G204</f>
        <v>0</v>
      </c>
      <c r="H195" s="261">
        <f t="shared" ref="H195:I195" si="256">H196+H204</f>
        <v>0</v>
      </c>
      <c r="I195" s="104">
        <f t="shared" si="256"/>
        <v>0</v>
      </c>
      <c r="J195" s="261">
        <f>J196+J204</f>
        <v>0</v>
      </c>
      <c r="K195" s="103">
        <f t="shared" ref="K195:L195" si="257">K196+K204</f>
        <v>0</v>
      </c>
      <c r="L195" s="138">
        <f t="shared" si="257"/>
        <v>0</v>
      </c>
      <c r="M195" s="102">
        <f>M196+M204</f>
        <v>0</v>
      </c>
      <c r="N195" s="103">
        <f t="shared" ref="N195:O195" si="258">N196+N204</f>
        <v>0</v>
      </c>
      <c r="O195" s="104">
        <f t="shared" si="258"/>
        <v>0</v>
      </c>
      <c r="P195" s="347"/>
    </row>
    <row r="196" spans="1:16" hidden="1" x14ac:dyDescent="0.25">
      <c r="A196" s="45">
        <v>5100</v>
      </c>
      <c r="B196" s="105" t="s">
        <v>176</v>
      </c>
      <c r="C196" s="46">
        <f t="shared" si="185"/>
        <v>0</v>
      </c>
      <c r="D196" s="229">
        <f>D197+D198+D201+D202+D203</f>
        <v>0</v>
      </c>
      <c r="E196" s="50">
        <f t="shared" ref="E196:F196" si="259">E197+E198+E201+E202+E203</f>
        <v>0</v>
      </c>
      <c r="F196" s="285">
        <f t="shared" si="259"/>
        <v>0</v>
      </c>
      <c r="G196" s="229">
        <f>G197+G198+G201+G202+G203</f>
        <v>0</v>
      </c>
      <c r="H196" s="106">
        <f t="shared" ref="H196:I196" si="260">H197+H198+H201+H202+H203</f>
        <v>0</v>
      </c>
      <c r="I196" s="117">
        <f t="shared" si="260"/>
        <v>0</v>
      </c>
      <c r="J196" s="106">
        <f>J197+J198+J201+J202+J203</f>
        <v>0</v>
      </c>
      <c r="K196" s="50">
        <f t="shared" ref="K196:L196" si="261">K197+K198+K201+K202+K203</f>
        <v>0</v>
      </c>
      <c r="L196" s="126">
        <f t="shared" si="261"/>
        <v>0</v>
      </c>
      <c r="M196" s="46">
        <f>M197+M198+M201+M202+M203</f>
        <v>0</v>
      </c>
      <c r="N196" s="50">
        <f t="shared" ref="N196:O196" si="262">N197+N198+N201+N202+N203</f>
        <v>0</v>
      </c>
      <c r="O196" s="117">
        <f t="shared" si="262"/>
        <v>0</v>
      </c>
      <c r="P196" s="123"/>
    </row>
    <row r="197" spans="1:16" hidden="1" x14ac:dyDescent="0.25">
      <c r="A197" s="565">
        <v>5110</v>
      </c>
      <c r="B197" s="52" t="s">
        <v>177</v>
      </c>
      <c r="C197" s="53">
        <f t="shared" si="185"/>
        <v>0</v>
      </c>
      <c r="D197" s="230"/>
      <c r="E197" s="55"/>
      <c r="F197" s="287">
        <f>D197+E197</f>
        <v>0</v>
      </c>
      <c r="G197" s="230"/>
      <c r="H197" s="262"/>
      <c r="I197" s="120">
        <f>G197+H197</f>
        <v>0</v>
      </c>
      <c r="J197" s="262"/>
      <c r="K197" s="55"/>
      <c r="L197" s="140">
        <f>J197+K197</f>
        <v>0</v>
      </c>
      <c r="M197" s="324"/>
      <c r="N197" s="55"/>
      <c r="O197" s="120">
        <f>M197+N197</f>
        <v>0</v>
      </c>
      <c r="P197" s="110"/>
    </row>
    <row r="198" spans="1:16" ht="24" hidden="1" x14ac:dyDescent="0.25">
      <c r="A198" s="112">
        <v>5120</v>
      </c>
      <c r="B198" s="57" t="s">
        <v>178</v>
      </c>
      <c r="C198" s="58">
        <f t="shared" si="185"/>
        <v>0</v>
      </c>
      <c r="D198" s="232">
        <f>D199+D200</f>
        <v>0</v>
      </c>
      <c r="E198" s="113">
        <f t="shared" ref="E198:F198" si="263">E199+E200</f>
        <v>0</v>
      </c>
      <c r="F198" s="147">
        <f t="shared" si="263"/>
        <v>0</v>
      </c>
      <c r="G198" s="232">
        <f>G199+G200</f>
        <v>0</v>
      </c>
      <c r="H198" s="121">
        <f t="shared" ref="H198:I198" si="264">H199+H200</f>
        <v>0</v>
      </c>
      <c r="I198" s="114">
        <f t="shared" si="264"/>
        <v>0</v>
      </c>
      <c r="J198" s="121">
        <f>J199+J200</f>
        <v>0</v>
      </c>
      <c r="K198" s="113">
        <f t="shared" ref="K198:L198" si="265">K199+K200</f>
        <v>0</v>
      </c>
      <c r="L198" s="136">
        <f t="shared" si="265"/>
        <v>0</v>
      </c>
      <c r="M198" s="58">
        <f>M199+M200</f>
        <v>0</v>
      </c>
      <c r="N198" s="113">
        <f t="shared" ref="N198:O198" si="266">N199+N200</f>
        <v>0</v>
      </c>
      <c r="O198" s="114">
        <f t="shared" si="266"/>
        <v>0</v>
      </c>
      <c r="P198" s="111"/>
    </row>
    <row r="199" spans="1:16" hidden="1" x14ac:dyDescent="0.25">
      <c r="A199" s="38">
        <v>5121</v>
      </c>
      <c r="B199" s="57" t="s">
        <v>179</v>
      </c>
      <c r="C199" s="58">
        <f t="shared" si="185"/>
        <v>0</v>
      </c>
      <c r="D199" s="231"/>
      <c r="E199" s="60"/>
      <c r="F199" s="147">
        <f t="shared" ref="F199:F203" si="267">D199+E199</f>
        <v>0</v>
      </c>
      <c r="G199" s="231"/>
      <c r="H199" s="263"/>
      <c r="I199" s="114">
        <f t="shared" ref="I199:I203" si="268">G199+H199</f>
        <v>0</v>
      </c>
      <c r="J199" s="263"/>
      <c r="K199" s="60"/>
      <c r="L199" s="136">
        <f t="shared" ref="L199:L203" si="269">J199+K199</f>
        <v>0</v>
      </c>
      <c r="M199" s="325"/>
      <c r="N199" s="60"/>
      <c r="O199" s="114">
        <f t="shared" ref="O199:O203" si="270">M199+N199</f>
        <v>0</v>
      </c>
      <c r="P199" s="111"/>
    </row>
    <row r="200" spans="1:16" ht="24" hidden="1" x14ac:dyDescent="0.25">
      <c r="A200" s="38">
        <v>5129</v>
      </c>
      <c r="B200" s="57" t="s">
        <v>180</v>
      </c>
      <c r="C200" s="58">
        <f t="shared" si="185"/>
        <v>0</v>
      </c>
      <c r="D200" s="231"/>
      <c r="E200" s="60"/>
      <c r="F200" s="147">
        <f t="shared" si="267"/>
        <v>0</v>
      </c>
      <c r="G200" s="231"/>
      <c r="H200" s="263"/>
      <c r="I200" s="114">
        <f t="shared" si="268"/>
        <v>0</v>
      </c>
      <c r="J200" s="263"/>
      <c r="K200" s="60"/>
      <c r="L200" s="136">
        <f t="shared" si="269"/>
        <v>0</v>
      </c>
      <c r="M200" s="325"/>
      <c r="N200" s="60"/>
      <c r="O200" s="114">
        <f t="shared" si="270"/>
        <v>0</v>
      </c>
      <c r="P200" s="111"/>
    </row>
    <row r="201" spans="1:16" hidden="1" x14ac:dyDescent="0.25">
      <c r="A201" s="112">
        <v>5130</v>
      </c>
      <c r="B201" s="57" t="s">
        <v>181</v>
      </c>
      <c r="C201" s="58">
        <f t="shared" si="185"/>
        <v>0</v>
      </c>
      <c r="D201" s="231"/>
      <c r="E201" s="60"/>
      <c r="F201" s="147">
        <f t="shared" si="267"/>
        <v>0</v>
      </c>
      <c r="G201" s="231"/>
      <c r="H201" s="263"/>
      <c r="I201" s="114">
        <f t="shared" si="268"/>
        <v>0</v>
      </c>
      <c r="J201" s="263"/>
      <c r="K201" s="60"/>
      <c r="L201" s="136">
        <f t="shared" si="269"/>
        <v>0</v>
      </c>
      <c r="M201" s="325"/>
      <c r="N201" s="60"/>
      <c r="O201" s="114">
        <f t="shared" si="270"/>
        <v>0</v>
      </c>
      <c r="P201" s="111"/>
    </row>
    <row r="202" spans="1:16" hidden="1" x14ac:dyDescent="0.25">
      <c r="A202" s="112">
        <v>5140</v>
      </c>
      <c r="B202" s="57" t="s">
        <v>182</v>
      </c>
      <c r="C202" s="58">
        <f t="shared" si="185"/>
        <v>0</v>
      </c>
      <c r="D202" s="231"/>
      <c r="E202" s="60"/>
      <c r="F202" s="147">
        <f t="shared" si="267"/>
        <v>0</v>
      </c>
      <c r="G202" s="231"/>
      <c r="H202" s="263"/>
      <c r="I202" s="114">
        <f t="shared" si="268"/>
        <v>0</v>
      </c>
      <c r="J202" s="263"/>
      <c r="K202" s="60"/>
      <c r="L202" s="136">
        <f t="shared" si="269"/>
        <v>0</v>
      </c>
      <c r="M202" s="325"/>
      <c r="N202" s="60"/>
      <c r="O202" s="114">
        <f t="shared" si="270"/>
        <v>0</v>
      </c>
      <c r="P202" s="111"/>
    </row>
    <row r="203" spans="1:16" ht="24" hidden="1" x14ac:dyDescent="0.25">
      <c r="A203" s="112">
        <v>5170</v>
      </c>
      <c r="B203" s="57" t="s">
        <v>183</v>
      </c>
      <c r="C203" s="58">
        <f t="shared" si="185"/>
        <v>0</v>
      </c>
      <c r="D203" s="231"/>
      <c r="E203" s="60"/>
      <c r="F203" s="147">
        <f t="shared" si="267"/>
        <v>0</v>
      </c>
      <c r="G203" s="231"/>
      <c r="H203" s="263"/>
      <c r="I203" s="114">
        <f t="shared" si="268"/>
        <v>0</v>
      </c>
      <c r="J203" s="263"/>
      <c r="K203" s="60"/>
      <c r="L203" s="136">
        <f t="shared" si="269"/>
        <v>0</v>
      </c>
      <c r="M203" s="325"/>
      <c r="N203" s="60"/>
      <c r="O203" s="114">
        <f t="shared" si="270"/>
        <v>0</v>
      </c>
      <c r="P203" s="111"/>
    </row>
    <row r="204" spans="1:16" hidden="1" x14ac:dyDescent="0.25">
      <c r="A204" s="45">
        <v>5200</v>
      </c>
      <c r="B204" s="105" t="s">
        <v>184</v>
      </c>
      <c r="C204" s="46">
        <f t="shared" si="185"/>
        <v>0</v>
      </c>
      <c r="D204" s="229">
        <f>D205+D215+D216+D225+D226+D227+D229</f>
        <v>0</v>
      </c>
      <c r="E204" s="50">
        <f t="shared" ref="E204:F204" si="271">E205+E215+E216+E225+E226+E227+E229</f>
        <v>0</v>
      </c>
      <c r="F204" s="285">
        <f t="shared" si="271"/>
        <v>0</v>
      </c>
      <c r="G204" s="229">
        <f>G205+G215+G216+G225+G226+G227+G229</f>
        <v>0</v>
      </c>
      <c r="H204" s="106">
        <f t="shared" ref="H204:I204" si="272">H205+H215+H216+H225+H226+H227+H229</f>
        <v>0</v>
      </c>
      <c r="I204" s="117">
        <f t="shared" si="272"/>
        <v>0</v>
      </c>
      <c r="J204" s="106">
        <f>J205+J215+J216+J225+J226+J227+J229</f>
        <v>0</v>
      </c>
      <c r="K204" s="50">
        <f t="shared" ref="K204:L204" si="273">K205+K215+K216+K225+K226+K227+K229</f>
        <v>0</v>
      </c>
      <c r="L204" s="126">
        <f t="shared" si="273"/>
        <v>0</v>
      </c>
      <c r="M204" s="46">
        <f>M205+M215+M216+M225+M226+M227+M229</f>
        <v>0</v>
      </c>
      <c r="N204" s="50">
        <f t="shared" ref="N204:O204" si="274">N205+N215+N216+N225+N226+N227+N229</f>
        <v>0</v>
      </c>
      <c r="O204" s="117">
        <f t="shared" si="274"/>
        <v>0</v>
      </c>
      <c r="P204" s="123"/>
    </row>
    <row r="205" spans="1:16" hidden="1" x14ac:dyDescent="0.25">
      <c r="A205" s="107">
        <v>5210</v>
      </c>
      <c r="B205" s="78" t="s">
        <v>185</v>
      </c>
      <c r="C205" s="84">
        <f t="shared" si="185"/>
        <v>0</v>
      </c>
      <c r="D205" s="132">
        <f>SUM(D206:D214)</f>
        <v>0</v>
      </c>
      <c r="E205" s="108">
        <f t="shared" ref="E205:F205" si="275">SUM(E206:E214)</f>
        <v>0</v>
      </c>
      <c r="F205" s="286">
        <f t="shared" si="275"/>
        <v>0</v>
      </c>
      <c r="G205" s="132">
        <f>SUM(G206:G214)</f>
        <v>0</v>
      </c>
      <c r="H205" s="207">
        <f t="shared" ref="H205:I205" si="276">SUM(H206:H214)</f>
        <v>0</v>
      </c>
      <c r="I205" s="109">
        <f t="shared" si="276"/>
        <v>0</v>
      </c>
      <c r="J205" s="207">
        <f>SUM(J206:J214)</f>
        <v>0</v>
      </c>
      <c r="K205" s="108">
        <f t="shared" ref="K205:L205" si="277">SUM(K206:K214)</f>
        <v>0</v>
      </c>
      <c r="L205" s="137">
        <f t="shared" si="277"/>
        <v>0</v>
      </c>
      <c r="M205" s="84">
        <f>SUM(M206:M214)</f>
        <v>0</v>
      </c>
      <c r="N205" s="108">
        <f t="shared" ref="N205:O205" si="278">SUM(N206:N214)</f>
        <v>0</v>
      </c>
      <c r="O205" s="109">
        <f t="shared" si="278"/>
        <v>0</v>
      </c>
      <c r="P205" s="116"/>
    </row>
    <row r="206" spans="1:16" hidden="1" x14ac:dyDescent="0.25">
      <c r="A206" s="33">
        <v>5211</v>
      </c>
      <c r="B206" s="52" t="s">
        <v>186</v>
      </c>
      <c r="C206" s="53">
        <f t="shared" si="185"/>
        <v>0</v>
      </c>
      <c r="D206" s="230"/>
      <c r="E206" s="55"/>
      <c r="F206" s="287">
        <f t="shared" ref="F206:F215" si="279">D206+E206</f>
        <v>0</v>
      </c>
      <c r="G206" s="230"/>
      <c r="H206" s="262"/>
      <c r="I206" s="120">
        <f t="shared" ref="I206:I215" si="280">G206+H206</f>
        <v>0</v>
      </c>
      <c r="J206" s="262"/>
      <c r="K206" s="55"/>
      <c r="L206" s="140">
        <f t="shared" ref="L206:L215" si="281">J206+K206</f>
        <v>0</v>
      </c>
      <c r="M206" s="324"/>
      <c r="N206" s="55"/>
      <c r="O206" s="120">
        <f t="shared" ref="O206:O215" si="282">M206+N206</f>
        <v>0</v>
      </c>
      <c r="P206" s="110"/>
    </row>
    <row r="207" spans="1:16" hidden="1" x14ac:dyDescent="0.25">
      <c r="A207" s="38">
        <v>5212</v>
      </c>
      <c r="B207" s="57" t="s">
        <v>187</v>
      </c>
      <c r="C207" s="58">
        <f t="shared" si="185"/>
        <v>0</v>
      </c>
      <c r="D207" s="231"/>
      <c r="E207" s="60"/>
      <c r="F207" s="147">
        <f t="shared" si="279"/>
        <v>0</v>
      </c>
      <c r="G207" s="231"/>
      <c r="H207" s="263"/>
      <c r="I207" s="114">
        <f t="shared" si="280"/>
        <v>0</v>
      </c>
      <c r="J207" s="263"/>
      <c r="K207" s="60"/>
      <c r="L207" s="136">
        <f t="shared" si="281"/>
        <v>0</v>
      </c>
      <c r="M207" s="325"/>
      <c r="N207" s="60"/>
      <c r="O207" s="114">
        <f t="shared" si="282"/>
        <v>0</v>
      </c>
      <c r="P207" s="111"/>
    </row>
    <row r="208" spans="1:16" hidden="1" x14ac:dyDescent="0.25">
      <c r="A208" s="38">
        <v>5213</v>
      </c>
      <c r="B208" s="57" t="s">
        <v>188</v>
      </c>
      <c r="C208" s="58">
        <f t="shared" si="185"/>
        <v>0</v>
      </c>
      <c r="D208" s="231"/>
      <c r="E208" s="60"/>
      <c r="F208" s="147">
        <f t="shared" si="279"/>
        <v>0</v>
      </c>
      <c r="G208" s="231"/>
      <c r="H208" s="263"/>
      <c r="I208" s="114">
        <f t="shared" si="280"/>
        <v>0</v>
      </c>
      <c r="J208" s="263"/>
      <c r="K208" s="60"/>
      <c r="L208" s="136">
        <f t="shared" si="281"/>
        <v>0</v>
      </c>
      <c r="M208" s="325"/>
      <c r="N208" s="60"/>
      <c r="O208" s="114">
        <f t="shared" si="282"/>
        <v>0</v>
      </c>
      <c r="P208" s="111"/>
    </row>
    <row r="209" spans="1:16" hidden="1" x14ac:dyDescent="0.25">
      <c r="A209" s="38">
        <v>5214</v>
      </c>
      <c r="B209" s="57" t="s">
        <v>189</v>
      </c>
      <c r="C209" s="58">
        <f t="shared" si="185"/>
        <v>0</v>
      </c>
      <c r="D209" s="231"/>
      <c r="E209" s="60"/>
      <c r="F209" s="147">
        <f t="shared" si="279"/>
        <v>0</v>
      </c>
      <c r="G209" s="231"/>
      <c r="H209" s="263"/>
      <c r="I209" s="114">
        <f t="shared" si="280"/>
        <v>0</v>
      </c>
      <c r="J209" s="263"/>
      <c r="K209" s="60"/>
      <c r="L209" s="136">
        <f t="shared" si="281"/>
        <v>0</v>
      </c>
      <c r="M209" s="325"/>
      <c r="N209" s="60"/>
      <c r="O209" s="114">
        <f t="shared" si="282"/>
        <v>0</v>
      </c>
      <c r="P209" s="111"/>
    </row>
    <row r="210" spans="1:16" hidden="1" x14ac:dyDescent="0.25">
      <c r="A210" s="38">
        <v>5215</v>
      </c>
      <c r="B210" s="57" t="s">
        <v>190</v>
      </c>
      <c r="C210" s="58">
        <f t="shared" si="185"/>
        <v>0</v>
      </c>
      <c r="D210" s="231"/>
      <c r="E210" s="60"/>
      <c r="F210" s="147">
        <f t="shared" si="279"/>
        <v>0</v>
      </c>
      <c r="G210" s="231"/>
      <c r="H210" s="263"/>
      <c r="I210" s="114">
        <f t="shared" si="280"/>
        <v>0</v>
      </c>
      <c r="J210" s="263"/>
      <c r="K210" s="60"/>
      <c r="L210" s="136">
        <f t="shared" si="281"/>
        <v>0</v>
      </c>
      <c r="M210" s="325"/>
      <c r="N210" s="60"/>
      <c r="O210" s="114">
        <f t="shared" si="282"/>
        <v>0</v>
      </c>
      <c r="P210" s="111"/>
    </row>
    <row r="211" spans="1:16" ht="14.25" hidden="1" customHeight="1" x14ac:dyDescent="0.25">
      <c r="A211" s="38">
        <v>5216</v>
      </c>
      <c r="B211" s="57" t="s">
        <v>191</v>
      </c>
      <c r="C211" s="58">
        <f t="shared" si="185"/>
        <v>0</v>
      </c>
      <c r="D211" s="231"/>
      <c r="E211" s="60"/>
      <c r="F211" s="147">
        <f t="shared" si="279"/>
        <v>0</v>
      </c>
      <c r="G211" s="231"/>
      <c r="H211" s="263"/>
      <c r="I211" s="114">
        <f t="shared" si="280"/>
        <v>0</v>
      </c>
      <c r="J211" s="263"/>
      <c r="K211" s="60"/>
      <c r="L211" s="136">
        <f t="shared" si="281"/>
        <v>0</v>
      </c>
      <c r="M211" s="325"/>
      <c r="N211" s="60"/>
      <c r="O211" s="114">
        <f t="shared" si="282"/>
        <v>0</v>
      </c>
      <c r="P211" s="111"/>
    </row>
    <row r="212" spans="1:16" hidden="1" x14ac:dyDescent="0.25">
      <c r="A212" s="38">
        <v>5217</v>
      </c>
      <c r="B212" s="57" t="s">
        <v>192</v>
      </c>
      <c r="C212" s="58">
        <f t="shared" si="185"/>
        <v>0</v>
      </c>
      <c r="D212" s="231"/>
      <c r="E212" s="60"/>
      <c r="F212" s="147">
        <f t="shared" si="279"/>
        <v>0</v>
      </c>
      <c r="G212" s="231"/>
      <c r="H212" s="263"/>
      <c r="I212" s="114">
        <f t="shared" si="280"/>
        <v>0</v>
      </c>
      <c r="J212" s="263"/>
      <c r="K212" s="60"/>
      <c r="L212" s="136">
        <f t="shared" si="281"/>
        <v>0</v>
      </c>
      <c r="M212" s="325"/>
      <c r="N212" s="60"/>
      <c r="O212" s="114">
        <f t="shared" si="282"/>
        <v>0</v>
      </c>
      <c r="P212" s="111"/>
    </row>
    <row r="213" spans="1:16" hidden="1" x14ac:dyDescent="0.25">
      <c r="A213" s="38">
        <v>5218</v>
      </c>
      <c r="B213" s="57" t="s">
        <v>193</v>
      </c>
      <c r="C213" s="58">
        <f t="shared" ref="C213:C276" si="283">F213+I213+L213+O213</f>
        <v>0</v>
      </c>
      <c r="D213" s="231"/>
      <c r="E213" s="60"/>
      <c r="F213" s="147">
        <f t="shared" si="279"/>
        <v>0</v>
      </c>
      <c r="G213" s="231"/>
      <c r="H213" s="263"/>
      <c r="I213" s="114">
        <f t="shared" si="280"/>
        <v>0</v>
      </c>
      <c r="J213" s="263"/>
      <c r="K213" s="60"/>
      <c r="L213" s="136">
        <f t="shared" si="281"/>
        <v>0</v>
      </c>
      <c r="M213" s="325"/>
      <c r="N213" s="60"/>
      <c r="O213" s="114">
        <f t="shared" si="282"/>
        <v>0</v>
      </c>
      <c r="P213" s="111"/>
    </row>
    <row r="214" spans="1:16" hidden="1" x14ac:dyDescent="0.25">
      <c r="A214" s="38">
        <v>5219</v>
      </c>
      <c r="B214" s="57" t="s">
        <v>194</v>
      </c>
      <c r="C214" s="58">
        <f t="shared" si="283"/>
        <v>0</v>
      </c>
      <c r="D214" s="231"/>
      <c r="E214" s="60"/>
      <c r="F214" s="147">
        <f t="shared" si="279"/>
        <v>0</v>
      </c>
      <c r="G214" s="231"/>
      <c r="H214" s="263"/>
      <c r="I214" s="114">
        <f t="shared" si="280"/>
        <v>0</v>
      </c>
      <c r="J214" s="263"/>
      <c r="K214" s="60"/>
      <c r="L214" s="136">
        <f t="shared" si="281"/>
        <v>0</v>
      </c>
      <c r="M214" s="325"/>
      <c r="N214" s="60"/>
      <c r="O214" s="114">
        <f t="shared" si="282"/>
        <v>0</v>
      </c>
      <c r="P214" s="111"/>
    </row>
    <row r="215" spans="1:16" ht="13.5" hidden="1" customHeight="1" x14ac:dyDescent="0.25">
      <c r="A215" s="112">
        <v>5220</v>
      </c>
      <c r="B215" s="57" t="s">
        <v>195</v>
      </c>
      <c r="C215" s="58">
        <f t="shared" si="283"/>
        <v>0</v>
      </c>
      <c r="D215" s="231"/>
      <c r="E215" s="60"/>
      <c r="F215" s="147">
        <f t="shared" si="279"/>
        <v>0</v>
      </c>
      <c r="G215" s="231"/>
      <c r="H215" s="263"/>
      <c r="I215" s="114">
        <f t="shared" si="280"/>
        <v>0</v>
      </c>
      <c r="J215" s="263"/>
      <c r="K215" s="60"/>
      <c r="L215" s="136">
        <f t="shared" si="281"/>
        <v>0</v>
      </c>
      <c r="M215" s="325"/>
      <c r="N215" s="60"/>
      <c r="O215" s="114">
        <f t="shared" si="282"/>
        <v>0</v>
      </c>
      <c r="P215" s="111"/>
    </row>
    <row r="216" spans="1:16" hidden="1" x14ac:dyDescent="0.25">
      <c r="A216" s="112">
        <v>5230</v>
      </c>
      <c r="B216" s="57" t="s">
        <v>196</v>
      </c>
      <c r="C216" s="58">
        <f t="shared" si="283"/>
        <v>0</v>
      </c>
      <c r="D216" s="232">
        <f>SUM(D217:D224)</f>
        <v>0</v>
      </c>
      <c r="E216" s="113">
        <f t="shared" ref="E216:F216" si="284">SUM(E217:E224)</f>
        <v>0</v>
      </c>
      <c r="F216" s="147">
        <f t="shared" si="284"/>
        <v>0</v>
      </c>
      <c r="G216" s="232">
        <f>SUM(G217:G224)</f>
        <v>0</v>
      </c>
      <c r="H216" s="121">
        <f t="shared" ref="H216:I216" si="285">SUM(H217:H224)</f>
        <v>0</v>
      </c>
      <c r="I216" s="114">
        <f t="shared" si="285"/>
        <v>0</v>
      </c>
      <c r="J216" s="121">
        <f>SUM(J217:J224)</f>
        <v>0</v>
      </c>
      <c r="K216" s="113">
        <f t="shared" ref="K216:L216" si="286">SUM(K217:K224)</f>
        <v>0</v>
      </c>
      <c r="L216" s="136">
        <f t="shared" si="286"/>
        <v>0</v>
      </c>
      <c r="M216" s="58">
        <f>SUM(M217:M224)</f>
        <v>0</v>
      </c>
      <c r="N216" s="113">
        <f t="shared" ref="N216:O216" si="287">SUM(N217:N224)</f>
        <v>0</v>
      </c>
      <c r="O216" s="114">
        <f t="shared" si="287"/>
        <v>0</v>
      </c>
      <c r="P216" s="111"/>
    </row>
    <row r="217" spans="1:16" hidden="1" x14ac:dyDescent="0.25">
      <c r="A217" s="38">
        <v>5231</v>
      </c>
      <c r="B217" s="57" t="s">
        <v>197</v>
      </c>
      <c r="C217" s="58">
        <f t="shared" si="283"/>
        <v>0</v>
      </c>
      <c r="D217" s="231"/>
      <c r="E217" s="60"/>
      <c r="F217" s="147">
        <f t="shared" ref="F217:F226" si="288">D217+E217</f>
        <v>0</v>
      </c>
      <c r="G217" s="231"/>
      <c r="H217" s="263"/>
      <c r="I217" s="114">
        <f t="shared" ref="I217:I226" si="289">G217+H217</f>
        <v>0</v>
      </c>
      <c r="J217" s="263"/>
      <c r="K217" s="60"/>
      <c r="L217" s="136">
        <f t="shared" ref="L217:L226" si="290">J217+K217</f>
        <v>0</v>
      </c>
      <c r="M217" s="325"/>
      <c r="N217" s="60"/>
      <c r="O217" s="114">
        <f t="shared" ref="O217:O226" si="291">M217+N217</f>
        <v>0</v>
      </c>
      <c r="P217" s="111"/>
    </row>
    <row r="218" spans="1:16" hidden="1" x14ac:dyDescent="0.25">
      <c r="A218" s="38">
        <v>5232</v>
      </c>
      <c r="B218" s="57" t="s">
        <v>198</v>
      </c>
      <c r="C218" s="58">
        <f t="shared" si="283"/>
        <v>0</v>
      </c>
      <c r="D218" s="231"/>
      <c r="E218" s="60"/>
      <c r="F218" s="147">
        <f t="shared" si="288"/>
        <v>0</v>
      </c>
      <c r="G218" s="231"/>
      <c r="H218" s="263"/>
      <c r="I218" s="114">
        <f t="shared" si="289"/>
        <v>0</v>
      </c>
      <c r="J218" s="263"/>
      <c r="K218" s="60"/>
      <c r="L218" s="136">
        <f t="shared" si="290"/>
        <v>0</v>
      </c>
      <c r="M218" s="325"/>
      <c r="N218" s="60"/>
      <c r="O218" s="114">
        <f t="shared" si="291"/>
        <v>0</v>
      </c>
      <c r="P218" s="111"/>
    </row>
    <row r="219" spans="1:16" hidden="1" x14ac:dyDescent="0.25">
      <c r="A219" s="38">
        <v>5233</v>
      </c>
      <c r="B219" s="57" t="s">
        <v>199</v>
      </c>
      <c r="C219" s="58">
        <f t="shared" si="283"/>
        <v>0</v>
      </c>
      <c r="D219" s="231"/>
      <c r="E219" s="60"/>
      <c r="F219" s="147">
        <f t="shared" si="288"/>
        <v>0</v>
      </c>
      <c r="G219" s="231"/>
      <c r="H219" s="263"/>
      <c r="I219" s="114">
        <f t="shared" si="289"/>
        <v>0</v>
      </c>
      <c r="J219" s="263"/>
      <c r="K219" s="60"/>
      <c r="L219" s="136">
        <f t="shared" si="290"/>
        <v>0</v>
      </c>
      <c r="M219" s="325"/>
      <c r="N219" s="60"/>
      <c r="O219" s="114">
        <f t="shared" si="291"/>
        <v>0</v>
      </c>
      <c r="P219" s="111"/>
    </row>
    <row r="220" spans="1:16" ht="24" hidden="1" x14ac:dyDescent="0.25">
      <c r="A220" s="38">
        <v>5234</v>
      </c>
      <c r="B220" s="57" t="s">
        <v>200</v>
      </c>
      <c r="C220" s="58">
        <f t="shared" si="283"/>
        <v>0</v>
      </c>
      <c r="D220" s="231"/>
      <c r="E220" s="60"/>
      <c r="F220" s="147">
        <f t="shared" si="288"/>
        <v>0</v>
      </c>
      <c r="G220" s="231"/>
      <c r="H220" s="263"/>
      <c r="I220" s="114">
        <f t="shared" si="289"/>
        <v>0</v>
      </c>
      <c r="J220" s="263"/>
      <c r="K220" s="60"/>
      <c r="L220" s="136">
        <f t="shared" si="290"/>
        <v>0</v>
      </c>
      <c r="M220" s="325"/>
      <c r="N220" s="60"/>
      <c r="O220" s="114">
        <f t="shared" si="291"/>
        <v>0</v>
      </c>
      <c r="P220" s="111"/>
    </row>
    <row r="221" spans="1:16" ht="14.25" hidden="1" customHeight="1" x14ac:dyDescent="0.25">
      <c r="A221" s="38">
        <v>5236</v>
      </c>
      <c r="B221" s="57" t="s">
        <v>201</v>
      </c>
      <c r="C221" s="58">
        <f t="shared" si="283"/>
        <v>0</v>
      </c>
      <c r="D221" s="231"/>
      <c r="E221" s="60"/>
      <c r="F221" s="147">
        <f t="shared" si="288"/>
        <v>0</v>
      </c>
      <c r="G221" s="231"/>
      <c r="H221" s="263"/>
      <c r="I221" s="114">
        <f t="shared" si="289"/>
        <v>0</v>
      </c>
      <c r="J221" s="263"/>
      <c r="K221" s="60"/>
      <c r="L221" s="136">
        <f t="shared" si="290"/>
        <v>0</v>
      </c>
      <c r="M221" s="325"/>
      <c r="N221" s="60"/>
      <c r="O221" s="114">
        <f t="shared" si="291"/>
        <v>0</v>
      </c>
      <c r="P221" s="111"/>
    </row>
    <row r="222" spans="1:16" ht="14.25" hidden="1" customHeight="1" x14ac:dyDescent="0.25">
      <c r="A222" s="38">
        <v>5237</v>
      </c>
      <c r="B222" s="57" t="s">
        <v>202</v>
      </c>
      <c r="C222" s="58">
        <f t="shared" si="283"/>
        <v>0</v>
      </c>
      <c r="D222" s="231"/>
      <c r="E222" s="60"/>
      <c r="F222" s="147">
        <f t="shared" si="288"/>
        <v>0</v>
      </c>
      <c r="G222" s="231"/>
      <c r="H222" s="263"/>
      <c r="I222" s="114">
        <f t="shared" si="289"/>
        <v>0</v>
      </c>
      <c r="J222" s="263"/>
      <c r="K222" s="60"/>
      <c r="L222" s="136">
        <f t="shared" si="290"/>
        <v>0</v>
      </c>
      <c r="M222" s="325"/>
      <c r="N222" s="60"/>
      <c r="O222" s="114">
        <f t="shared" si="291"/>
        <v>0</v>
      </c>
      <c r="P222" s="111"/>
    </row>
    <row r="223" spans="1:16" ht="24" hidden="1" x14ac:dyDescent="0.25">
      <c r="A223" s="38">
        <v>5238</v>
      </c>
      <c r="B223" s="57" t="s">
        <v>203</v>
      </c>
      <c r="C223" s="58">
        <f t="shared" si="283"/>
        <v>0</v>
      </c>
      <c r="D223" s="231"/>
      <c r="E223" s="60"/>
      <c r="F223" s="147">
        <f t="shared" si="288"/>
        <v>0</v>
      </c>
      <c r="G223" s="231"/>
      <c r="H223" s="263"/>
      <c r="I223" s="114">
        <f t="shared" si="289"/>
        <v>0</v>
      </c>
      <c r="J223" s="263"/>
      <c r="K223" s="60"/>
      <c r="L223" s="136">
        <f t="shared" si="290"/>
        <v>0</v>
      </c>
      <c r="M223" s="325"/>
      <c r="N223" s="60"/>
      <c r="O223" s="114">
        <f t="shared" si="291"/>
        <v>0</v>
      </c>
      <c r="P223" s="111"/>
    </row>
    <row r="224" spans="1:16" ht="24" hidden="1" x14ac:dyDescent="0.25">
      <c r="A224" s="38">
        <v>5239</v>
      </c>
      <c r="B224" s="57" t="s">
        <v>204</v>
      </c>
      <c r="C224" s="58">
        <f t="shared" si="283"/>
        <v>0</v>
      </c>
      <c r="D224" s="231"/>
      <c r="E224" s="60"/>
      <c r="F224" s="147">
        <f t="shared" si="288"/>
        <v>0</v>
      </c>
      <c r="G224" s="231"/>
      <c r="H224" s="263"/>
      <c r="I224" s="114">
        <f t="shared" si="289"/>
        <v>0</v>
      </c>
      <c r="J224" s="263"/>
      <c r="K224" s="60"/>
      <c r="L224" s="136">
        <f t="shared" si="290"/>
        <v>0</v>
      </c>
      <c r="M224" s="325"/>
      <c r="N224" s="60"/>
      <c r="O224" s="114">
        <f t="shared" si="291"/>
        <v>0</v>
      </c>
      <c r="P224" s="111"/>
    </row>
    <row r="225" spans="1:16" ht="24" hidden="1" x14ac:dyDescent="0.25">
      <c r="A225" s="112">
        <v>5240</v>
      </c>
      <c r="B225" s="57" t="s">
        <v>205</v>
      </c>
      <c r="C225" s="58">
        <f t="shared" si="283"/>
        <v>0</v>
      </c>
      <c r="D225" s="231"/>
      <c r="E225" s="60"/>
      <c r="F225" s="147">
        <f t="shared" si="288"/>
        <v>0</v>
      </c>
      <c r="G225" s="231"/>
      <c r="H225" s="263"/>
      <c r="I225" s="114">
        <f t="shared" si="289"/>
        <v>0</v>
      </c>
      <c r="J225" s="263"/>
      <c r="K225" s="60"/>
      <c r="L225" s="136">
        <f t="shared" si="290"/>
        <v>0</v>
      </c>
      <c r="M225" s="325"/>
      <c r="N225" s="60"/>
      <c r="O225" s="114">
        <f t="shared" si="291"/>
        <v>0</v>
      </c>
      <c r="P225" s="111"/>
    </row>
    <row r="226" spans="1:16" hidden="1" x14ac:dyDescent="0.25">
      <c r="A226" s="112">
        <v>5250</v>
      </c>
      <c r="B226" s="57" t="s">
        <v>206</v>
      </c>
      <c r="C226" s="58">
        <f t="shared" si="283"/>
        <v>0</v>
      </c>
      <c r="D226" s="231"/>
      <c r="E226" s="60"/>
      <c r="F226" s="147">
        <f t="shared" si="288"/>
        <v>0</v>
      </c>
      <c r="G226" s="231"/>
      <c r="H226" s="263"/>
      <c r="I226" s="114">
        <f t="shared" si="289"/>
        <v>0</v>
      </c>
      <c r="J226" s="263"/>
      <c r="K226" s="60"/>
      <c r="L226" s="136">
        <f t="shared" si="290"/>
        <v>0</v>
      </c>
      <c r="M226" s="325"/>
      <c r="N226" s="60"/>
      <c r="O226" s="114">
        <f t="shared" si="291"/>
        <v>0</v>
      </c>
      <c r="P226" s="111"/>
    </row>
    <row r="227" spans="1:16" hidden="1" x14ac:dyDescent="0.25">
      <c r="A227" s="112">
        <v>5260</v>
      </c>
      <c r="B227" s="57" t="s">
        <v>207</v>
      </c>
      <c r="C227" s="58">
        <f t="shared" si="283"/>
        <v>0</v>
      </c>
      <c r="D227" s="232">
        <f>SUM(D228)</f>
        <v>0</v>
      </c>
      <c r="E227" s="113">
        <f t="shared" ref="E227:F227" si="292">SUM(E228)</f>
        <v>0</v>
      </c>
      <c r="F227" s="147">
        <f t="shared" si="292"/>
        <v>0</v>
      </c>
      <c r="G227" s="232">
        <f>SUM(G228)</f>
        <v>0</v>
      </c>
      <c r="H227" s="121">
        <f t="shared" ref="H227:I227" si="293">SUM(H228)</f>
        <v>0</v>
      </c>
      <c r="I227" s="114">
        <f t="shared" si="293"/>
        <v>0</v>
      </c>
      <c r="J227" s="121">
        <f>SUM(J228)</f>
        <v>0</v>
      </c>
      <c r="K227" s="113">
        <f t="shared" ref="K227:L227" si="294">SUM(K228)</f>
        <v>0</v>
      </c>
      <c r="L227" s="136">
        <f t="shared" si="294"/>
        <v>0</v>
      </c>
      <c r="M227" s="58">
        <f>SUM(M228)</f>
        <v>0</v>
      </c>
      <c r="N227" s="113">
        <f t="shared" ref="N227:O227" si="295">SUM(N228)</f>
        <v>0</v>
      </c>
      <c r="O227" s="114">
        <f t="shared" si="295"/>
        <v>0</v>
      </c>
      <c r="P227" s="111"/>
    </row>
    <row r="228" spans="1:16" ht="24" hidden="1" x14ac:dyDescent="0.25">
      <c r="A228" s="38">
        <v>5269</v>
      </c>
      <c r="B228" s="57" t="s">
        <v>208</v>
      </c>
      <c r="C228" s="58">
        <f t="shared" si="283"/>
        <v>0</v>
      </c>
      <c r="D228" s="231"/>
      <c r="E228" s="60"/>
      <c r="F228" s="147">
        <f t="shared" ref="F228:F229" si="296">D228+E228</f>
        <v>0</v>
      </c>
      <c r="G228" s="231"/>
      <c r="H228" s="263"/>
      <c r="I228" s="114">
        <f t="shared" ref="I228:I229" si="297">G228+H228</f>
        <v>0</v>
      </c>
      <c r="J228" s="263"/>
      <c r="K228" s="60"/>
      <c r="L228" s="136">
        <f t="shared" ref="L228:L229" si="298">J228+K228</f>
        <v>0</v>
      </c>
      <c r="M228" s="325"/>
      <c r="N228" s="60"/>
      <c r="O228" s="114">
        <f t="shared" ref="O228:O229" si="299">M228+N228</f>
        <v>0</v>
      </c>
      <c r="P228" s="111"/>
    </row>
    <row r="229" spans="1:16" ht="24" hidden="1" x14ac:dyDescent="0.25">
      <c r="A229" s="107">
        <v>5270</v>
      </c>
      <c r="B229" s="78" t="s">
        <v>209</v>
      </c>
      <c r="C229" s="84">
        <f t="shared" si="283"/>
        <v>0</v>
      </c>
      <c r="D229" s="233"/>
      <c r="E229" s="115"/>
      <c r="F229" s="286">
        <f t="shared" si="296"/>
        <v>0</v>
      </c>
      <c r="G229" s="233"/>
      <c r="H229" s="264"/>
      <c r="I229" s="109">
        <f t="shared" si="297"/>
        <v>0</v>
      </c>
      <c r="J229" s="264"/>
      <c r="K229" s="115"/>
      <c r="L229" s="137">
        <f t="shared" si="298"/>
        <v>0</v>
      </c>
      <c r="M229" s="326"/>
      <c r="N229" s="115"/>
      <c r="O229" s="109">
        <f t="shared" si="299"/>
        <v>0</v>
      </c>
      <c r="P229" s="116"/>
    </row>
    <row r="230" spans="1:16" hidden="1" x14ac:dyDescent="0.25">
      <c r="A230" s="101">
        <v>6000</v>
      </c>
      <c r="B230" s="101" t="s">
        <v>210</v>
      </c>
      <c r="C230" s="102">
        <f t="shared" si="283"/>
        <v>0</v>
      </c>
      <c r="D230" s="228">
        <f>D231+D251+D259</f>
        <v>0</v>
      </c>
      <c r="E230" s="103">
        <f t="shared" ref="E230:F230" si="300">E231+E251+E259</f>
        <v>0</v>
      </c>
      <c r="F230" s="284">
        <f t="shared" si="300"/>
        <v>0</v>
      </c>
      <c r="G230" s="228">
        <f>G231+G251+G259</f>
        <v>0</v>
      </c>
      <c r="H230" s="261">
        <f t="shared" ref="H230:I230" si="301">H231+H251+H259</f>
        <v>0</v>
      </c>
      <c r="I230" s="104">
        <f t="shared" si="301"/>
        <v>0</v>
      </c>
      <c r="J230" s="261">
        <f>J231+J251+J259</f>
        <v>0</v>
      </c>
      <c r="K230" s="103">
        <f t="shared" ref="K230:L230" si="302">K231+K251+K259</f>
        <v>0</v>
      </c>
      <c r="L230" s="138">
        <f t="shared" si="302"/>
        <v>0</v>
      </c>
      <c r="M230" s="102">
        <f>M231+M251+M259</f>
        <v>0</v>
      </c>
      <c r="N230" s="103">
        <f t="shared" ref="N230:O230" si="303">N231+N251+N259</f>
        <v>0</v>
      </c>
      <c r="O230" s="104">
        <f t="shared" si="303"/>
        <v>0</v>
      </c>
      <c r="P230" s="347"/>
    </row>
    <row r="231" spans="1:16" ht="14.25" hidden="1" customHeight="1" x14ac:dyDescent="0.25">
      <c r="A231" s="69">
        <v>6200</v>
      </c>
      <c r="B231" s="125" t="s">
        <v>211</v>
      </c>
      <c r="C231" s="130">
        <f t="shared" si="283"/>
        <v>0</v>
      </c>
      <c r="D231" s="237">
        <f>SUM(D232,D233,D235,D238,D244,D245,D246)</f>
        <v>0</v>
      </c>
      <c r="E231" s="131">
        <f t="shared" ref="E231:F231" si="304">SUM(E232,E233,E235,E238,E244,E245,E246)</f>
        <v>0</v>
      </c>
      <c r="F231" s="288">
        <f t="shared" si="304"/>
        <v>0</v>
      </c>
      <c r="G231" s="237">
        <f>SUM(G232,G233,G235,G238,G244,G245,G246)</f>
        <v>0</v>
      </c>
      <c r="H231" s="268">
        <f t="shared" ref="H231:I231" si="305">SUM(H232,H233,H235,H238,H244,H245,H246)</f>
        <v>0</v>
      </c>
      <c r="I231" s="294">
        <f t="shared" si="305"/>
        <v>0</v>
      </c>
      <c r="J231" s="268">
        <f>SUM(J232,J233,J235,J238,J244,J245,J246)</f>
        <v>0</v>
      </c>
      <c r="K231" s="131">
        <f t="shared" ref="K231:L231" si="306">SUM(K232,K233,K235,K238,K244,K245,K246)</f>
        <v>0</v>
      </c>
      <c r="L231" s="139">
        <f t="shared" si="306"/>
        <v>0</v>
      </c>
      <c r="M231" s="130">
        <f>SUM(M232,M233,M235,M238,M244,M245,M246)</f>
        <v>0</v>
      </c>
      <c r="N231" s="131">
        <f t="shared" ref="N231:O231" si="307">SUM(N232,N233,N235,N238,N244,N245,N246)</f>
        <v>0</v>
      </c>
      <c r="O231" s="294">
        <f t="shared" si="307"/>
        <v>0</v>
      </c>
      <c r="P231" s="348"/>
    </row>
    <row r="232" spans="1:16" ht="24" hidden="1" x14ac:dyDescent="0.25">
      <c r="A232" s="565">
        <v>6220</v>
      </c>
      <c r="B232" s="52" t="s">
        <v>212</v>
      </c>
      <c r="C232" s="53">
        <f t="shared" si="283"/>
        <v>0</v>
      </c>
      <c r="D232" s="230"/>
      <c r="E232" s="55"/>
      <c r="F232" s="287">
        <f>D232+E232</f>
        <v>0</v>
      </c>
      <c r="G232" s="230"/>
      <c r="H232" s="262"/>
      <c r="I232" s="120">
        <f>G232+H232</f>
        <v>0</v>
      </c>
      <c r="J232" s="262"/>
      <c r="K232" s="55"/>
      <c r="L232" s="140">
        <f>J232+K232</f>
        <v>0</v>
      </c>
      <c r="M232" s="324"/>
      <c r="N232" s="55"/>
      <c r="O232" s="120">
        <f>M232+N232</f>
        <v>0</v>
      </c>
      <c r="P232" s="110"/>
    </row>
    <row r="233" spans="1:16" hidden="1" x14ac:dyDescent="0.25">
      <c r="A233" s="112">
        <v>6230</v>
      </c>
      <c r="B233" s="57" t="s">
        <v>213</v>
      </c>
      <c r="C233" s="58">
        <f t="shared" si="283"/>
        <v>0</v>
      </c>
      <c r="D233" s="232">
        <f t="shared" ref="D233:O233" si="308">SUM(D234)</f>
        <v>0</v>
      </c>
      <c r="E233" s="113">
        <f t="shared" si="308"/>
        <v>0</v>
      </c>
      <c r="F233" s="147">
        <f t="shared" si="308"/>
        <v>0</v>
      </c>
      <c r="G233" s="232">
        <f t="shared" si="308"/>
        <v>0</v>
      </c>
      <c r="H233" s="121">
        <f t="shared" si="308"/>
        <v>0</v>
      </c>
      <c r="I233" s="114">
        <f t="shared" si="308"/>
        <v>0</v>
      </c>
      <c r="J233" s="121">
        <f t="shared" si="308"/>
        <v>0</v>
      </c>
      <c r="K233" s="113">
        <f t="shared" si="308"/>
        <v>0</v>
      </c>
      <c r="L233" s="136">
        <f t="shared" si="308"/>
        <v>0</v>
      </c>
      <c r="M233" s="58">
        <f t="shared" si="308"/>
        <v>0</v>
      </c>
      <c r="N233" s="113">
        <f t="shared" si="308"/>
        <v>0</v>
      </c>
      <c r="O233" s="114">
        <f t="shared" si="308"/>
        <v>0</v>
      </c>
      <c r="P233" s="111"/>
    </row>
    <row r="234" spans="1:16" ht="24" hidden="1" x14ac:dyDescent="0.25">
      <c r="A234" s="38">
        <v>6239</v>
      </c>
      <c r="B234" s="52" t="s">
        <v>214</v>
      </c>
      <c r="C234" s="58">
        <f t="shared" si="283"/>
        <v>0</v>
      </c>
      <c r="D234" s="230"/>
      <c r="E234" s="55"/>
      <c r="F234" s="287">
        <f>D234+E234</f>
        <v>0</v>
      </c>
      <c r="G234" s="230"/>
      <c r="H234" s="262"/>
      <c r="I234" s="120">
        <f>G234+H234</f>
        <v>0</v>
      </c>
      <c r="J234" s="262"/>
      <c r="K234" s="55"/>
      <c r="L234" s="140">
        <f>J234+K234</f>
        <v>0</v>
      </c>
      <c r="M234" s="324"/>
      <c r="N234" s="55"/>
      <c r="O234" s="120">
        <f>M234+N234</f>
        <v>0</v>
      </c>
      <c r="P234" s="110"/>
    </row>
    <row r="235" spans="1:16" ht="24" hidden="1" x14ac:dyDescent="0.25">
      <c r="A235" s="112">
        <v>6240</v>
      </c>
      <c r="B235" s="57" t="s">
        <v>215</v>
      </c>
      <c r="C235" s="58">
        <f t="shared" si="283"/>
        <v>0</v>
      </c>
      <c r="D235" s="232">
        <f>SUM(D236:D237)</f>
        <v>0</v>
      </c>
      <c r="E235" s="113">
        <f t="shared" ref="E235:F235" si="309">SUM(E236:E237)</f>
        <v>0</v>
      </c>
      <c r="F235" s="147">
        <f t="shared" si="309"/>
        <v>0</v>
      </c>
      <c r="G235" s="232">
        <f>SUM(G236:G237)</f>
        <v>0</v>
      </c>
      <c r="H235" s="121">
        <f t="shared" ref="H235:I235" si="310">SUM(H236:H237)</f>
        <v>0</v>
      </c>
      <c r="I235" s="114">
        <f t="shared" si="310"/>
        <v>0</v>
      </c>
      <c r="J235" s="121">
        <f>SUM(J236:J237)</f>
        <v>0</v>
      </c>
      <c r="K235" s="113">
        <f t="shared" ref="K235:L235" si="311">SUM(K236:K237)</f>
        <v>0</v>
      </c>
      <c r="L235" s="136">
        <f t="shared" si="311"/>
        <v>0</v>
      </c>
      <c r="M235" s="58">
        <f>SUM(M236:M237)</f>
        <v>0</v>
      </c>
      <c r="N235" s="113">
        <f t="shared" ref="N235:O235" si="312">SUM(N236:N237)</f>
        <v>0</v>
      </c>
      <c r="O235" s="114">
        <f t="shared" si="312"/>
        <v>0</v>
      </c>
      <c r="P235" s="111"/>
    </row>
    <row r="236" spans="1:16" hidden="1" x14ac:dyDescent="0.25">
      <c r="A236" s="38">
        <v>6241</v>
      </c>
      <c r="B236" s="57" t="s">
        <v>216</v>
      </c>
      <c r="C236" s="58">
        <f t="shared" si="283"/>
        <v>0</v>
      </c>
      <c r="D236" s="231"/>
      <c r="E236" s="60"/>
      <c r="F236" s="147">
        <f t="shared" ref="F236:F237" si="313">D236+E236</f>
        <v>0</v>
      </c>
      <c r="G236" s="231"/>
      <c r="H236" s="263"/>
      <c r="I236" s="114">
        <f t="shared" ref="I236:I237" si="314">G236+H236</f>
        <v>0</v>
      </c>
      <c r="J236" s="263"/>
      <c r="K236" s="60"/>
      <c r="L236" s="136">
        <f t="shared" ref="L236:L237" si="315">J236+K236</f>
        <v>0</v>
      </c>
      <c r="M236" s="325"/>
      <c r="N236" s="60"/>
      <c r="O236" s="114">
        <f t="shared" ref="O236:O237" si="316">M236+N236</f>
        <v>0</v>
      </c>
      <c r="P236" s="111"/>
    </row>
    <row r="237" spans="1:16" hidden="1" x14ac:dyDescent="0.25">
      <c r="A237" s="38">
        <v>6242</v>
      </c>
      <c r="B237" s="57" t="s">
        <v>217</v>
      </c>
      <c r="C237" s="58">
        <f t="shared" si="283"/>
        <v>0</v>
      </c>
      <c r="D237" s="231"/>
      <c r="E237" s="60"/>
      <c r="F237" s="147">
        <f t="shared" si="313"/>
        <v>0</v>
      </c>
      <c r="G237" s="231"/>
      <c r="H237" s="263"/>
      <c r="I237" s="114">
        <f t="shared" si="314"/>
        <v>0</v>
      </c>
      <c r="J237" s="263"/>
      <c r="K237" s="60"/>
      <c r="L237" s="136">
        <f t="shared" si="315"/>
        <v>0</v>
      </c>
      <c r="M237" s="325"/>
      <c r="N237" s="60"/>
      <c r="O237" s="114">
        <f t="shared" si="316"/>
        <v>0</v>
      </c>
      <c r="P237" s="111"/>
    </row>
    <row r="238" spans="1:16" ht="25.5" hidden="1" customHeight="1" x14ac:dyDescent="0.25">
      <c r="A238" s="112">
        <v>6250</v>
      </c>
      <c r="B238" s="57" t="s">
        <v>218</v>
      </c>
      <c r="C238" s="58">
        <f t="shared" si="283"/>
        <v>0</v>
      </c>
      <c r="D238" s="232">
        <f>SUM(D239:D243)</f>
        <v>0</v>
      </c>
      <c r="E238" s="113">
        <f t="shared" ref="E238:F238" si="317">SUM(E239:E243)</f>
        <v>0</v>
      </c>
      <c r="F238" s="147">
        <f t="shared" si="317"/>
        <v>0</v>
      </c>
      <c r="G238" s="232">
        <f>SUM(G239:G243)</f>
        <v>0</v>
      </c>
      <c r="H238" s="121">
        <f t="shared" ref="H238:I238" si="318">SUM(H239:H243)</f>
        <v>0</v>
      </c>
      <c r="I238" s="114">
        <f t="shared" si="318"/>
        <v>0</v>
      </c>
      <c r="J238" s="121">
        <f>SUM(J239:J243)</f>
        <v>0</v>
      </c>
      <c r="K238" s="113">
        <f t="shared" ref="K238:L238" si="319">SUM(K239:K243)</f>
        <v>0</v>
      </c>
      <c r="L238" s="136">
        <f t="shared" si="319"/>
        <v>0</v>
      </c>
      <c r="M238" s="58">
        <f>SUM(M239:M243)</f>
        <v>0</v>
      </c>
      <c r="N238" s="113">
        <f t="shared" ref="N238:O238" si="320">SUM(N239:N243)</f>
        <v>0</v>
      </c>
      <c r="O238" s="114">
        <f t="shared" si="320"/>
        <v>0</v>
      </c>
      <c r="P238" s="111"/>
    </row>
    <row r="239" spans="1:16" ht="14.25" hidden="1" customHeight="1" x14ac:dyDescent="0.25">
      <c r="A239" s="38">
        <v>6252</v>
      </c>
      <c r="B239" s="57" t="s">
        <v>219</v>
      </c>
      <c r="C239" s="58">
        <f t="shared" si="283"/>
        <v>0</v>
      </c>
      <c r="D239" s="231"/>
      <c r="E239" s="60"/>
      <c r="F239" s="147">
        <f t="shared" ref="F239:F245" si="321">D239+E239</f>
        <v>0</v>
      </c>
      <c r="G239" s="231"/>
      <c r="H239" s="263"/>
      <c r="I239" s="114">
        <f t="shared" ref="I239:I245" si="322">G239+H239</f>
        <v>0</v>
      </c>
      <c r="J239" s="263"/>
      <c r="K239" s="60"/>
      <c r="L239" s="136">
        <f t="shared" ref="L239:L245" si="323">J239+K239</f>
        <v>0</v>
      </c>
      <c r="M239" s="325"/>
      <c r="N239" s="60"/>
      <c r="O239" s="114">
        <f t="shared" ref="O239:O245" si="324">M239+N239</f>
        <v>0</v>
      </c>
      <c r="P239" s="111"/>
    </row>
    <row r="240" spans="1:16" ht="14.25" hidden="1" customHeight="1" x14ac:dyDescent="0.25">
      <c r="A240" s="38">
        <v>6253</v>
      </c>
      <c r="B240" s="57" t="s">
        <v>220</v>
      </c>
      <c r="C240" s="58">
        <f t="shared" si="283"/>
        <v>0</v>
      </c>
      <c r="D240" s="231"/>
      <c r="E240" s="60"/>
      <c r="F240" s="147">
        <f t="shared" si="321"/>
        <v>0</v>
      </c>
      <c r="G240" s="231"/>
      <c r="H240" s="263"/>
      <c r="I240" s="114">
        <f t="shared" si="322"/>
        <v>0</v>
      </c>
      <c r="J240" s="263"/>
      <c r="K240" s="60"/>
      <c r="L240" s="136">
        <f t="shared" si="323"/>
        <v>0</v>
      </c>
      <c r="M240" s="325"/>
      <c r="N240" s="60"/>
      <c r="O240" s="114">
        <f t="shared" si="324"/>
        <v>0</v>
      </c>
      <c r="P240" s="111"/>
    </row>
    <row r="241" spans="1:16" ht="24" hidden="1" x14ac:dyDescent="0.25">
      <c r="A241" s="38">
        <v>6254</v>
      </c>
      <c r="B241" s="57" t="s">
        <v>221</v>
      </c>
      <c r="C241" s="58">
        <f t="shared" si="283"/>
        <v>0</v>
      </c>
      <c r="D241" s="231"/>
      <c r="E241" s="60"/>
      <c r="F241" s="147">
        <f t="shared" si="321"/>
        <v>0</v>
      </c>
      <c r="G241" s="231"/>
      <c r="H241" s="263"/>
      <c r="I241" s="114">
        <f t="shared" si="322"/>
        <v>0</v>
      </c>
      <c r="J241" s="263"/>
      <c r="K241" s="60"/>
      <c r="L241" s="136">
        <f t="shared" si="323"/>
        <v>0</v>
      </c>
      <c r="M241" s="325"/>
      <c r="N241" s="60"/>
      <c r="O241" s="114">
        <f t="shared" si="324"/>
        <v>0</v>
      </c>
      <c r="P241" s="111"/>
    </row>
    <row r="242" spans="1:16" ht="24" hidden="1" x14ac:dyDescent="0.25">
      <c r="A242" s="38">
        <v>6255</v>
      </c>
      <c r="B242" s="57" t="s">
        <v>222</v>
      </c>
      <c r="C242" s="58">
        <f t="shared" si="283"/>
        <v>0</v>
      </c>
      <c r="D242" s="231"/>
      <c r="E242" s="60"/>
      <c r="F242" s="147">
        <f t="shared" si="321"/>
        <v>0</v>
      </c>
      <c r="G242" s="231"/>
      <c r="H242" s="263"/>
      <c r="I242" s="114">
        <f t="shared" si="322"/>
        <v>0</v>
      </c>
      <c r="J242" s="263"/>
      <c r="K242" s="60"/>
      <c r="L242" s="136">
        <f t="shared" si="323"/>
        <v>0</v>
      </c>
      <c r="M242" s="325"/>
      <c r="N242" s="60"/>
      <c r="O242" s="114">
        <f t="shared" si="324"/>
        <v>0</v>
      </c>
      <c r="P242" s="111"/>
    </row>
    <row r="243" spans="1:16" hidden="1" x14ac:dyDescent="0.25">
      <c r="A243" s="38">
        <v>6259</v>
      </c>
      <c r="B243" s="57" t="s">
        <v>223</v>
      </c>
      <c r="C243" s="58">
        <f t="shared" si="283"/>
        <v>0</v>
      </c>
      <c r="D243" s="231"/>
      <c r="E243" s="60"/>
      <c r="F243" s="147">
        <f t="shared" si="321"/>
        <v>0</v>
      </c>
      <c r="G243" s="231"/>
      <c r="H243" s="263"/>
      <c r="I243" s="114">
        <f t="shared" si="322"/>
        <v>0</v>
      </c>
      <c r="J243" s="263"/>
      <c r="K243" s="60"/>
      <c r="L243" s="136">
        <f t="shared" si="323"/>
        <v>0</v>
      </c>
      <c r="M243" s="325"/>
      <c r="N243" s="60"/>
      <c r="O243" s="114">
        <f t="shared" si="324"/>
        <v>0</v>
      </c>
      <c r="P243" s="111"/>
    </row>
    <row r="244" spans="1:16" ht="24" hidden="1" x14ac:dyDescent="0.25">
      <c r="A244" s="112">
        <v>6260</v>
      </c>
      <c r="B244" s="57" t="s">
        <v>224</v>
      </c>
      <c r="C244" s="58">
        <f t="shared" si="283"/>
        <v>0</v>
      </c>
      <c r="D244" s="231"/>
      <c r="E244" s="60"/>
      <c r="F244" s="147">
        <f t="shared" si="321"/>
        <v>0</v>
      </c>
      <c r="G244" s="231"/>
      <c r="H244" s="263"/>
      <c r="I244" s="114">
        <f t="shared" si="322"/>
        <v>0</v>
      </c>
      <c r="J244" s="263"/>
      <c r="K244" s="60"/>
      <c r="L244" s="136">
        <f t="shared" si="323"/>
        <v>0</v>
      </c>
      <c r="M244" s="325"/>
      <c r="N244" s="60"/>
      <c r="O244" s="114">
        <f t="shared" si="324"/>
        <v>0</v>
      </c>
      <c r="P244" s="111"/>
    </row>
    <row r="245" spans="1:16" hidden="1" x14ac:dyDescent="0.25">
      <c r="A245" s="112">
        <v>6270</v>
      </c>
      <c r="B245" s="57" t="s">
        <v>225</v>
      </c>
      <c r="C245" s="58">
        <f t="shared" si="283"/>
        <v>0</v>
      </c>
      <c r="D245" s="231"/>
      <c r="E245" s="60"/>
      <c r="F245" s="147">
        <f t="shared" si="321"/>
        <v>0</v>
      </c>
      <c r="G245" s="231"/>
      <c r="H245" s="263"/>
      <c r="I245" s="114">
        <f t="shared" si="322"/>
        <v>0</v>
      </c>
      <c r="J245" s="263"/>
      <c r="K245" s="60"/>
      <c r="L245" s="136">
        <f t="shared" si="323"/>
        <v>0</v>
      </c>
      <c r="M245" s="325"/>
      <c r="N245" s="60"/>
      <c r="O245" s="114">
        <f t="shared" si="324"/>
        <v>0</v>
      </c>
      <c r="P245" s="111"/>
    </row>
    <row r="246" spans="1:16" ht="24" hidden="1" x14ac:dyDescent="0.25">
      <c r="A246" s="565">
        <v>6290</v>
      </c>
      <c r="B246" s="52" t="s">
        <v>226</v>
      </c>
      <c r="C246" s="127">
        <f t="shared" si="283"/>
        <v>0</v>
      </c>
      <c r="D246" s="234">
        <f>SUM(D247:D250)</f>
        <v>0</v>
      </c>
      <c r="E246" s="119">
        <f t="shared" ref="E246:O246" si="325">SUM(E247:E250)</f>
        <v>0</v>
      </c>
      <c r="F246" s="287">
        <f t="shared" si="325"/>
        <v>0</v>
      </c>
      <c r="G246" s="234">
        <f t="shared" si="325"/>
        <v>0</v>
      </c>
      <c r="H246" s="265">
        <f t="shared" si="325"/>
        <v>0</v>
      </c>
      <c r="I246" s="120">
        <f t="shared" si="325"/>
        <v>0</v>
      </c>
      <c r="J246" s="265">
        <f t="shared" si="325"/>
        <v>0</v>
      </c>
      <c r="K246" s="119">
        <f t="shared" si="325"/>
        <v>0</v>
      </c>
      <c r="L246" s="140">
        <f t="shared" si="325"/>
        <v>0</v>
      </c>
      <c r="M246" s="127">
        <f t="shared" si="325"/>
        <v>0</v>
      </c>
      <c r="N246" s="305">
        <f t="shared" si="325"/>
        <v>0</v>
      </c>
      <c r="O246" s="310">
        <f t="shared" si="325"/>
        <v>0</v>
      </c>
      <c r="P246" s="158"/>
    </row>
    <row r="247" spans="1:16" hidden="1" x14ac:dyDescent="0.25">
      <c r="A247" s="38">
        <v>6291</v>
      </c>
      <c r="B247" s="57" t="s">
        <v>227</v>
      </c>
      <c r="C247" s="58">
        <f t="shared" si="283"/>
        <v>0</v>
      </c>
      <c r="D247" s="231"/>
      <c r="E247" s="60"/>
      <c r="F247" s="147">
        <f t="shared" ref="F247:F250" si="326">D247+E247</f>
        <v>0</v>
      </c>
      <c r="G247" s="231"/>
      <c r="H247" s="263"/>
      <c r="I247" s="114">
        <f t="shared" ref="I247:I250" si="327">G247+H247</f>
        <v>0</v>
      </c>
      <c r="J247" s="263"/>
      <c r="K247" s="60"/>
      <c r="L247" s="136">
        <f t="shared" ref="L247:L250" si="328">J247+K247</f>
        <v>0</v>
      </c>
      <c r="M247" s="325"/>
      <c r="N247" s="60"/>
      <c r="O247" s="114">
        <f t="shared" ref="O247:O250" si="329">M247+N247</f>
        <v>0</v>
      </c>
      <c r="P247" s="111"/>
    </row>
    <row r="248" spans="1:16" hidden="1" x14ac:dyDescent="0.25">
      <c r="A248" s="38">
        <v>6292</v>
      </c>
      <c r="B248" s="57" t="s">
        <v>228</v>
      </c>
      <c r="C248" s="58">
        <f t="shared" si="283"/>
        <v>0</v>
      </c>
      <c r="D248" s="231"/>
      <c r="E248" s="60"/>
      <c r="F248" s="147">
        <f t="shared" si="326"/>
        <v>0</v>
      </c>
      <c r="G248" s="231"/>
      <c r="H248" s="263"/>
      <c r="I248" s="114">
        <f t="shared" si="327"/>
        <v>0</v>
      </c>
      <c r="J248" s="263"/>
      <c r="K248" s="60"/>
      <c r="L248" s="136">
        <f t="shared" si="328"/>
        <v>0</v>
      </c>
      <c r="M248" s="325"/>
      <c r="N248" s="60"/>
      <c r="O248" s="114">
        <f t="shared" si="329"/>
        <v>0</v>
      </c>
      <c r="P248" s="111"/>
    </row>
    <row r="249" spans="1:16" ht="72" hidden="1" x14ac:dyDescent="0.25">
      <c r="A249" s="38">
        <v>6296</v>
      </c>
      <c r="B249" s="57" t="s">
        <v>229</v>
      </c>
      <c r="C249" s="58">
        <f t="shared" si="283"/>
        <v>0</v>
      </c>
      <c r="D249" s="231"/>
      <c r="E249" s="60"/>
      <c r="F249" s="147">
        <f t="shared" si="326"/>
        <v>0</v>
      </c>
      <c r="G249" s="231"/>
      <c r="H249" s="263"/>
      <c r="I249" s="114">
        <f t="shared" si="327"/>
        <v>0</v>
      </c>
      <c r="J249" s="263"/>
      <c r="K249" s="60"/>
      <c r="L249" s="136">
        <f t="shared" si="328"/>
        <v>0</v>
      </c>
      <c r="M249" s="325"/>
      <c r="N249" s="60"/>
      <c r="O249" s="114">
        <f t="shared" si="329"/>
        <v>0</v>
      </c>
      <c r="P249" s="111"/>
    </row>
    <row r="250" spans="1:16" ht="39.75" hidden="1" customHeight="1" x14ac:dyDescent="0.25">
      <c r="A250" s="38">
        <v>6299</v>
      </c>
      <c r="B250" s="57" t="s">
        <v>230</v>
      </c>
      <c r="C250" s="58">
        <f t="shared" si="283"/>
        <v>0</v>
      </c>
      <c r="D250" s="231"/>
      <c r="E250" s="60"/>
      <c r="F250" s="147">
        <f t="shared" si="326"/>
        <v>0</v>
      </c>
      <c r="G250" s="231"/>
      <c r="H250" s="263"/>
      <c r="I250" s="114">
        <f t="shared" si="327"/>
        <v>0</v>
      </c>
      <c r="J250" s="263"/>
      <c r="K250" s="60"/>
      <c r="L250" s="136">
        <f t="shared" si="328"/>
        <v>0</v>
      </c>
      <c r="M250" s="325"/>
      <c r="N250" s="60"/>
      <c r="O250" s="114">
        <f t="shared" si="329"/>
        <v>0</v>
      </c>
      <c r="P250" s="111"/>
    </row>
    <row r="251" spans="1:16" hidden="1" x14ac:dyDescent="0.25">
      <c r="A251" s="45">
        <v>6300</v>
      </c>
      <c r="B251" s="105" t="s">
        <v>231</v>
      </c>
      <c r="C251" s="46">
        <f t="shared" si="283"/>
        <v>0</v>
      </c>
      <c r="D251" s="229">
        <f>SUM(D252,D257,D258)</f>
        <v>0</v>
      </c>
      <c r="E251" s="50">
        <f t="shared" ref="E251:O251" si="330">SUM(E252,E257,E258)</f>
        <v>0</v>
      </c>
      <c r="F251" s="285">
        <f t="shared" si="330"/>
        <v>0</v>
      </c>
      <c r="G251" s="229">
        <f t="shared" si="330"/>
        <v>0</v>
      </c>
      <c r="H251" s="106">
        <f t="shared" si="330"/>
        <v>0</v>
      </c>
      <c r="I251" s="117">
        <f t="shared" si="330"/>
        <v>0</v>
      </c>
      <c r="J251" s="106">
        <f t="shared" si="330"/>
        <v>0</v>
      </c>
      <c r="K251" s="50">
        <f t="shared" si="330"/>
        <v>0</v>
      </c>
      <c r="L251" s="126">
        <f t="shared" si="330"/>
        <v>0</v>
      </c>
      <c r="M251" s="166">
        <f t="shared" si="330"/>
        <v>0</v>
      </c>
      <c r="N251" s="167">
        <f t="shared" si="330"/>
        <v>0</v>
      </c>
      <c r="O251" s="168">
        <f t="shared" si="330"/>
        <v>0</v>
      </c>
      <c r="P251" s="349"/>
    </row>
    <row r="252" spans="1:16" ht="24" hidden="1" x14ac:dyDescent="0.25">
      <c r="A252" s="565">
        <v>6320</v>
      </c>
      <c r="B252" s="52" t="s">
        <v>303</v>
      </c>
      <c r="C252" s="127">
        <f t="shared" si="283"/>
        <v>0</v>
      </c>
      <c r="D252" s="234">
        <f>SUM(D253:D256)</f>
        <v>0</v>
      </c>
      <c r="E252" s="119">
        <f t="shared" ref="E252:O252" si="331">SUM(E253:E256)</f>
        <v>0</v>
      </c>
      <c r="F252" s="287">
        <f t="shared" si="331"/>
        <v>0</v>
      </c>
      <c r="G252" s="234">
        <f t="shared" si="331"/>
        <v>0</v>
      </c>
      <c r="H252" s="265">
        <f t="shared" si="331"/>
        <v>0</v>
      </c>
      <c r="I252" s="120">
        <f t="shared" si="331"/>
        <v>0</v>
      </c>
      <c r="J252" s="265">
        <f t="shared" si="331"/>
        <v>0</v>
      </c>
      <c r="K252" s="119">
        <f t="shared" si="331"/>
        <v>0</v>
      </c>
      <c r="L252" s="140">
        <f t="shared" si="331"/>
        <v>0</v>
      </c>
      <c r="M252" s="53">
        <f t="shared" si="331"/>
        <v>0</v>
      </c>
      <c r="N252" s="119">
        <f t="shared" si="331"/>
        <v>0</v>
      </c>
      <c r="O252" s="120">
        <f t="shared" si="331"/>
        <v>0</v>
      </c>
      <c r="P252" s="110"/>
    </row>
    <row r="253" spans="1:16" hidden="1" x14ac:dyDescent="0.25">
      <c r="A253" s="38">
        <v>6322</v>
      </c>
      <c r="B253" s="57" t="s">
        <v>232</v>
      </c>
      <c r="C253" s="58">
        <f t="shared" si="283"/>
        <v>0</v>
      </c>
      <c r="D253" s="231"/>
      <c r="E253" s="60"/>
      <c r="F253" s="147">
        <f t="shared" ref="F253:F258" si="332">D253+E253</f>
        <v>0</v>
      </c>
      <c r="G253" s="231"/>
      <c r="H253" s="263"/>
      <c r="I253" s="114">
        <f t="shared" ref="I253:I258" si="333">G253+H253</f>
        <v>0</v>
      </c>
      <c r="J253" s="263"/>
      <c r="K253" s="60"/>
      <c r="L253" s="136">
        <f t="shared" ref="L253:L258" si="334">J253+K253</f>
        <v>0</v>
      </c>
      <c r="M253" s="325"/>
      <c r="N253" s="60"/>
      <c r="O253" s="114">
        <f t="shared" ref="O253:O258" si="335">M253+N253</f>
        <v>0</v>
      </c>
      <c r="P253" s="111"/>
    </row>
    <row r="254" spans="1:16" ht="24" hidden="1" x14ac:dyDescent="0.25">
      <c r="A254" s="38">
        <v>6323</v>
      </c>
      <c r="B254" s="57" t="s">
        <v>233</v>
      </c>
      <c r="C254" s="58">
        <f t="shared" si="283"/>
        <v>0</v>
      </c>
      <c r="D254" s="231"/>
      <c r="E254" s="60"/>
      <c r="F254" s="147">
        <f t="shared" si="332"/>
        <v>0</v>
      </c>
      <c r="G254" s="231"/>
      <c r="H254" s="263"/>
      <c r="I254" s="114">
        <f t="shared" si="333"/>
        <v>0</v>
      </c>
      <c r="J254" s="263"/>
      <c r="K254" s="60"/>
      <c r="L254" s="136">
        <f t="shared" si="334"/>
        <v>0</v>
      </c>
      <c r="M254" s="325"/>
      <c r="N254" s="60"/>
      <c r="O254" s="114">
        <f t="shared" si="335"/>
        <v>0</v>
      </c>
      <c r="P254" s="111"/>
    </row>
    <row r="255" spans="1:16" ht="24" hidden="1" x14ac:dyDescent="0.25">
      <c r="A255" s="38">
        <v>6324</v>
      </c>
      <c r="B255" s="57" t="s">
        <v>287</v>
      </c>
      <c r="C255" s="58">
        <f t="shared" si="283"/>
        <v>0</v>
      </c>
      <c r="D255" s="231"/>
      <c r="E255" s="60"/>
      <c r="F255" s="147">
        <f t="shared" si="332"/>
        <v>0</v>
      </c>
      <c r="G255" s="231"/>
      <c r="H255" s="263"/>
      <c r="I255" s="114">
        <f t="shared" si="333"/>
        <v>0</v>
      </c>
      <c r="J255" s="263"/>
      <c r="K255" s="60"/>
      <c r="L255" s="136">
        <f t="shared" si="334"/>
        <v>0</v>
      </c>
      <c r="M255" s="325"/>
      <c r="N255" s="60"/>
      <c r="O255" s="114">
        <f t="shared" si="335"/>
        <v>0</v>
      </c>
      <c r="P255" s="111"/>
    </row>
    <row r="256" spans="1:16" hidden="1" x14ac:dyDescent="0.25">
      <c r="A256" s="33">
        <v>6329</v>
      </c>
      <c r="B256" s="52" t="s">
        <v>288</v>
      </c>
      <c r="C256" s="53">
        <f t="shared" si="283"/>
        <v>0</v>
      </c>
      <c r="D256" s="230"/>
      <c r="E256" s="55"/>
      <c r="F256" s="287">
        <f t="shared" si="332"/>
        <v>0</v>
      </c>
      <c r="G256" s="230"/>
      <c r="H256" s="262"/>
      <c r="I256" s="120">
        <f t="shared" si="333"/>
        <v>0</v>
      </c>
      <c r="J256" s="262"/>
      <c r="K256" s="55"/>
      <c r="L256" s="140">
        <f t="shared" si="334"/>
        <v>0</v>
      </c>
      <c r="M256" s="324"/>
      <c r="N256" s="55"/>
      <c r="O256" s="120">
        <f t="shared" si="335"/>
        <v>0</v>
      </c>
      <c r="P256" s="110"/>
    </row>
    <row r="257" spans="1:16" ht="24" hidden="1" x14ac:dyDescent="0.25">
      <c r="A257" s="143">
        <v>6330</v>
      </c>
      <c r="B257" s="144" t="s">
        <v>234</v>
      </c>
      <c r="C257" s="127">
        <f t="shared" si="283"/>
        <v>0</v>
      </c>
      <c r="D257" s="236"/>
      <c r="E257" s="129"/>
      <c r="F257" s="142">
        <f t="shared" si="332"/>
        <v>0</v>
      </c>
      <c r="G257" s="236"/>
      <c r="H257" s="267"/>
      <c r="I257" s="310">
        <f t="shared" si="333"/>
        <v>0</v>
      </c>
      <c r="J257" s="267"/>
      <c r="K257" s="129"/>
      <c r="L257" s="141">
        <f t="shared" si="334"/>
        <v>0</v>
      </c>
      <c r="M257" s="328"/>
      <c r="N257" s="129"/>
      <c r="O257" s="310">
        <f t="shared" si="335"/>
        <v>0</v>
      </c>
      <c r="P257" s="158"/>
    </row>
    <row r="258" spans="1:16" hidden="1" x14ac:dyDescent="0.25">
      <c r="A258" s="112">
        <v>6360</v>
      </c>
      <c r="B258" s="57" t="s">
        <v>235</v>
      </c>
      <c r="C258" s="58">
        <f t="shared" si="283"/>
        <v>0</v>
      </c>
      <c r="D258" s="231"/>
      <c r="E258" s="60"/>
      <c r="F258" s="147">
        <f t="shared" si="332"/>
        <v>0</v>
      </c>
      <c r="G258" s="231"/>
      <c r="H258" s="263"/>
      <c r="I258" s="114">
        <f t="shared" si="333"/>
        <v>0</v>
      </c>
      <c r="J258" s="263"/>
      <c r="K258" s="60"/>
      <c r="L258" s="136">
        <f t="shared" si="334"/>
        <v>0</v>
      </c>
      <c r="M258" s="325"/>
      <c r="N258" s="60"/>
      <c r="O258" s="114">
        <f t="shared" si="335"/>
        <v>0</v>
      </c>
      <c r="P258" s="111"/>
    </row>
    <row r="259" spans="1:16" ht="36" hidden="1" x14ac:dyDescent="0.25">
      <c r="A259" s="45">
        <v>6400</v>
      </c>
      <c r="B259" s="105" t="s">
        <v>236</v>
      </c>
      <c r="C259" s="46">
        <f t="shared" si="283"/>
        <v>0</v>
      </c>
      <c r="D259" s="229">
        <f>SUM(D260,D264)</f>
        <v>0</v>
      </c>
      <c r="E259" s="50">
        <f t="shared" ref="E259:O259" si="336">SUM(E260,E264)</f>
        <v>0</v>
      </c>
      <c r="F259" s="285">
        <f t="shared" si="336"/>
        <v>0</v>
      </c>
      <c r="G259" s="229">
        <f t="shared" si="336"/>
        <v>0</v>
      </c>
      <c r="H259" s="106">
        <f t="shared" si="336"/>
        <v>0</v>
      </c>
      <c r="I259" s="117">
        <f t="shared" si="336"/>
        <v>0</v>
      </c>
      <c r="J259" s="106">
        <f t="shared" si="336"/>
        <v>0</v>
      </c>
      <c r="K259" s="50">
        <f t="shared" si="336"/>
        <v>0</v>
      </c>
      <c r="L259" s="126">
        <f t="shared" si="336"/>
        <v>0</v>
      </c>
      <c r="M259" s="166">
        <f t="shared" si="336"/>
        <v>0</v>
      </c>
      <c r="N259" s="167">
        <f t="shared" si="336"/>
        <v>0</v>
      </c>
      <c r="O259" s="168">
        <f t="shared" si="336"/>
        <v>0</v>
      </c>
      <c r="P259" s="349"/>
    </row>
    <row r="260" spans="1:16" ht="24" hidden="1" x14ac:dyDescent="0.25">
      <c r="A260" s="565">
        <v>6410</v>
      </c>
      <c r="B260" s="52" t="s">
        <v>237</v>
      </c>
      <c r="C260" s="53">
        <f t="shared" si="283"/>
        <v>0</v>
      </c>
      <c r="D260" s="234">
        <f>SUM(D261:D263)</f>
        <v>0</v>
      </c>
      <c r="E260" s="119">
        <f t="shared" ref="E260:O260" si="337">SUM(E261:E263)</f>
        <v>0</v>
      </c>
      <c r="F260" s="287">
        <f t="shared" si="337"/>
        <v>0</v>
      </c>
      <c r="G260" s="234">
        <f t="shared" si="337"/>
        <v>0</v>
      </c>
      <c r="H260" s="265">
        <f t="shared" si="337"/>
        <v>0</v>
      </c>
      <c r="I260" s="120">
        <f t="shared" si="337"/>
        <v>0</v>
      </c>
      <c r="J260" s="265">
        <f t="shared" si="337"/>
        <v>0</v>
      </c>
      <c r="K260" s="119">
        <f t="shared" si="337"/>
        <v>0</v>
      </c>
      <c r="L260" s="140">
        <f t="shared" si="337"/>
        <v>0</v>
      </c>
      <c r="M260" s="64">
        <f t="shared" si="337"/>
        <v>0</v>
      </c>
      <c r="N260" s="304">
        <f t="shared" si="337"/>
        <v>0</v>
      </c>
      <c r="O260" s="309">
        <f t="shared" si="337"/>
        <v>0</v>
      </c>
      <c r="P260" s="155"/>
    </row>
    <row r="261" spans="1:16" hidden="1" x14ac:dyDescent="0.25">
      <c r="A261" s="38">
        <v>6411</v>
      </c>
      <c r="B261" s="146" t="s">
        <v>238</v>
      </c>
      <c r="C261" s="58">
        <f t="shared" si="283"/>
        <v>0</v>
      </c>
      <c r="D261" s="231"/>
      <c r="E261" s="60"/>
      <c r="F261" s="147">
        <f t="shared" ref="F261:F263" si="338">D261+E261</f>
        <v>0</v>
      </c>
      <c r="G261" s="231"/>
      <c r="H261" s="263"/>
      <c r="I261" s="114">
        <f t="shared" ref="I261:I263" si="339">G261+H261</f>
        <v>0</v>
      </c>
      <c r="J261" s="263"/>
      <c r="K261" s="60"/>
      <c r="L261" s="136">
        <f t="shared" ref="L261:L263" si="340">J261+K261</f>
        <v>0</v>
      </c>
      <c r="M261" s="325"/>
      <c r="N261" s="60"/>
      <c r="O261" s="114">
        <f t="shared" ref="O261:O263" si="341">M261+N261</f>
        <v>0</v>
      </c>
      <c r="P261" s="111"/>
    </row>
    <row r="262" spans="1:16" ht="36" hidden="1" x14ac:dyDescent="0.25">
      <c r="A262" s="38">
        <v>6412</v>
      </c>
      <c r="B262" s="57" t="s">
        <v>239</v>
      </c>
      <c r="C262" s="58">
        <f t="shared" si="283"/>
        <v>0</v>
      </c>
      <c r="D262" s="231"/>
      <c r="E262" s="60"/>
      <c r="F262" s="147">
        <f t="shared" si="338"/>
        <v>0</v>
      </c>
      <c r="G262" s="231"/>
      <c r="H262" s="263"/>
      <c r="I262" s="114">
        <f t="shared" si="339"/>
        <v>0</v>
      </c>
      <c r="J262" s="263"/>
      <c r="K262" s="60"/>
      <c r="L262" s="136">
        <f t="shared" si="340"/>
        <v>0</v>
      </c>
      <c r="M262" s="325"/>
      <c r="N262" s="60"/>
      <c r="O262" s="114">
        <f t="shared" si="341"/>
        <v>0</v>
      </c>
      <c r="P262" s="111"/>
    </row>
    <row r="263" spans="1:16" ht="36" hidden="1" x14ac:dyDescent="0.25">
      <c r="A263" s="38">
        <v>6419</v>
      </c>
      <c r="B263" s="57" t="s">
        <v>240</v>
      </c>
      <c r="C263" s="58">
        <f t="shared" si="283"/>
        <v>0</v>
      </c>
      <c r="D263" s="231"/>
      <c r="E263" s="60"/>
      <c r="F263" s="147">
        <f t="shared" si="338"/>
        <v>0</v>
      </c>
      <c r="G263" s="231"/>
      <c r="H263" s="263"/>
      <c r="I263" s="114">
        <f t="shared" si="339"/>
        <v>0</v>
      </c>
      <c r="J263" s="263"/>
      <c r="K263" s="60"/>
      <c r="L263" s="136">
        <f t="shared" si="340"/>
        <v>0</v>
      </c>
      <c r="M263" s="325"/>
      <c r="N263" s="60"/>
      <c r="O263" s="114">
        <f t="shared" si="341"/>
        <v>0</v>
      </c>
      <c r="P263" s="111"/>
    </row>
    <row r="264" spans="1:16" ht="36" hidden="1" x14ac:dyDescent="0.25">
      <c r="A264" s="112">
        <v>6420</v>
      </c>
      <c r="B264" s="57" t="s">
        <v>241</v>
      </c>
      <c r="C264" s="58">
        <f t="shared" si="283"/>
        <v>0</v>
      </c>
      <c r="D264" s="232">
        <f>SUM(D265:D268)</f>
        <v>0</v>
      </c>
      <c r="E264" s="113">
        <f t="shared" ref="E264:F264" si="342">SUM(E265:E268)</f>
        <v>0</v>
      </c>
      <c r="F264" s="147">
        <f t="shared" si="342"/>
        <v>0</v>
      </c>
      <c r="G264" s="232">
        <f>SUM(G265:G268)</f>
        <v>0</v>
      </c>
      <c r="H264" s="121">
        <f t="shared" ref="H264:I264" si="343">SUM(H265:H268)</f>
        <v>0</v>
      </c>
      <c r="I264" s="114">
        <f t="shared" si="343"/>
        <v>0</v>
      </c>
      <c r="J264" s="121">
        <f>SUM(J265:J268)</f>
        <v>0</v>
      </c>
      <c r="K264" s="113">
        <f t="shared" ref="K264:L264" si="344">SUM(K265:K268)</f>
        <v>0</v>
      </c>
      <c r="L264" s="136">
        <f t="shared" si="344"/>
        <v>0</v>
      </c>
      <c r="M264" s="58">
        <f>SUM(M265:M268)</f>
        <v>0</v>
      </c>
      <c r="N264" s="113">
        <f t="shared" ref="N264:O264" si="345">SUM(N265:N268)</f>
        <v>0</v>
      </c>
      <c r="O264" s="114">
        <f t="shared" si="345"/>
        <v>0</v>
      </c>
      <c r="P264" s="111"/>
    </row>
    <row r="265" spans="1:16" hidden="1" x14ac:dyDescent="0.25">
      <c r="A265" s="38">
        <v>6421</v>
      </c>
      <c r="B265" s="57" t="s">
        <v>242</v>
      </c>
      <c r="C265" s="58">
        <f t="shared" si="283"/>
        <v>0</v>
      </c>
      <c r="D265" s="231"/>
      <c r="E265" s="60"/>
      <c r="F265" s="147">
        <f t="shared" ref="F265:F268" si="346">D265+E265</f>
        <v>0</v>
      </c>
      <c r="G265" s="231"/>
      <c r="H265" s="263"/>
      <c r="I265" s="114">
        <f t="shared" ref="I265:I268" si="347">G265+H265</f>
        <v>0</v>
      </c>
      <c r="J265" s="263"/>
      <c r="K265" s="60"/>
      <c r="L265" s="136">
        <f t="shared" ref="L265:L268" si="348">J265+K265</f>
        <v>0</v>
      </c>
      <c r="M265" s="325"/>
      <c r="N265" s="60"/>
      <c r="O265" s="114">
        <f t="shared" ref="O265:O268" si="349">M265+N265</f>
        <v>0</v>
      </c>
      <c r="P265" s="111"/>
    </row>
    <row r="266" spans="1:16" hidden="1" x14ac:dyDescent="0.25">
      <c r="A266" s="38">
        <v>6422</v>
      </c>
      <c r="B266" s="57" t="s">
        <v>243</v>
      </c>
      <c r="C266" s="58">
        <f t="shared" si="283"/>
        <v>0</v>
      </c>
      <c r="D266" s="231"/>
      <c r="E266" s="60"/>
      <c r="F266" s="147">
        <f t="shared" si="346"/>
        <v>0</v>
      </c>
      <c r="G266" s="231"/>
      <c r="H266" s="263"/>
      <c r="I266" s="114">
        <f t="shared" si="347"/>
        <v>0</v>
      </c>
      <c r="J266" s="263"/>
      <c r="K266" s="60"/>
      <c r="L266" s="136">
        <f t="shared" si="348"/>
        <v>0</v>
      </c>
      <c r="M266" s="325"/>
      <c r="N266" s="60"/>
      <c r="O266" s="114">
        <f t="shared" si="349"/>
        <v>0</v>
      </c>
      <c r="P266" s="111"/>
    </row>
    <row r="267" spans="1:16" ht="13.5" hidden="1" customHeight="1" x14ac:dyDescent="0.25">
      <c r="A267" s="38">
        <v>6423</v>
      </c>
      <c r="B267" s="57" t="s">
        <v>244</v>
      </c>
      <c r="C267" s="58">
        <f t="shared" si="283"/>
        <v>0</v>
      </c>
      <c r="D267" s="231"/>
      <c r="E267" s="60"/>
      <c r="F267" s="147">
        <f t="shared" si="346"/>
        <v>0</v>
      </c>
      <c r="G267" s="231"/>
      <c r="H267" s="263"/>
      <c r="I267" s="114">
        <f t="shared" si="347"/>
        <v>0</v>
      </c>
      <c r="J267" s="263"/>
      <c r="K267" s="60"/>
      <c r="L267" s="136">
        <f t="shared" si="348"/>
        <v>0</v>
      </c>
      <c r="M267" s="325"/>
      <c r="N267" s="60"/>
      <c r="O267" s="114">
        <f t="shared" si="349"/>
        <v>0</v>
      </c>
      <c r="P267" s="111"/>
    </row>
    <row r="268" spans="1:16" ht="36" hidden="1" x14ac:dyDescent="0.25">
      <c r="A268" s="38">
        <v>6424</v>
      </c>
      <c r="B268" s="57" t="s">
        <v>245</v>
      </c>
      <c r="C268" s="58">
        <f t="shared" si="283"/>
        <v>0</v>
      </c>
      <c r="D268" s="231"/>
      <c r="E268" s="60"/>
      <c r="F268" s="147">
        <f t="shared" si="346"/>
        <v>0</v>
      </c>
      <c r="G268" s="231"/>
      <c r="H268" s="263"/>
      <c r="I268" s="114">
        <f t="shared" si="347"/>
        <v>0</v>
      </c>
      <c r="J268" s="263"/>
      <c r="K268" s="60"/>
      <c r="L268" s="136">
        <f t="shared" si="348"/>
        <v>0</v>
      </c>
      <c r="M268" s="325"/>
      <c r="N268" s="60"/>
      <c r="O268" s="114">
        <f t="shared" si="349"/>
        <v>0</v>
      </c>
      <c r="P268" s="111"/>
    </row>
    <row r="269" spans="1:16" ht="36" hidden="1" x14ac:dyDescent="0.25">
      <c r="A269" s="149">
        <v>7000</v>
      </c>
      <c r="B269" s="149" t="s">
        <v>246</v>
      </c>
      <c r="C269" s="152">
        <f t="shared" si="283"/>
        <v>0</v>
      </c>
      <c r="D269" s="238">
        <f>SUM(D270,D281)</f>
        <v>0</v>
      </c>
      <c r="E269" s="151">
        <f t="shared" ref="E269:F269" si="350">SUM(E270,E281)</f>
        <v>0</v>
      </c>
      <c r="F269" s="289">
        <f t="shared" si="350"/>
        <v>0</v>
      </c>
      <c r="G269" s="238">
        <f>SUM(G270,G281)</f>
        <v>0</v>
      </c>
      <c r="H269" s="269">
        <f t="shared" ref="H269:I269" si="351">SUM(H270,H281)</f>
        <v>0</v>
      </c>
      <c r="I269" s="295">
        <f t="shared" si="351"/>
        <v>0</v>
      </c>
      <c r="J269" s="269">
        <f>SUM(J270,J281)</f>
        <v>0</v>
      </c>
      <c r="K269" s="151">
        <f t="shared" ref="K269:L269" si="352">SUM(K270,K281)</f>
        <v>0</v>
      </c>
      <c r="L269" s="150">
        <f t="shared" si="352"/>
        <v>0</v>
      </c>
      <c r="M269" s="330">
        <f>SUM(M270,M281)</f>
        <v>0</v>
      </c>
      <c r="N269" s="307">
        <f t="shared" ref="N269:O269" si="353">SUM(N270,N281)</f>
        <v>0</v>
      </c>
      <c r="O269" s="312">
        <f t="shared" si="353"/>
        <v>0</v>
      </c>
      <c r="P269" s="351"/>
    </row>
    <row r="270" spans="1:16" ht="24" hidden="1" x14ac:dyDescent="0.25">
      <c r="A270" s="45">
        <v>7200</v>
      </c>
      <c r="B270" s="105" t="s">
        <v>247</v>
      </c>
      <c r="C270" s="46">
        <f t="shared" si="283"/>
        <v>0</v>
      </c>
      <c r="D270" s="229">
        <f>SUM(D271,D272,D275,D276,D280)</f>
        <v>0</v>
      </c>
      <c r="E270" s="50">
        <f t="shared" ref="E270:F270" si="354">SUM(E271,E272,E275,E276,E280)</f>
        <v>0</v>
      </c>
      <c r="F270" s="285">
        <f t="shared" si="354"/>
        <v>0</v>
      </c>
      <c r="G270" s="229">
        <f>SUM(G271,G272,G275,G276,G280)</f>
        <v>0</v>
      </c>
      <c r="H270" s="106">
        <f t="shared" ref="H270:I270" si="355">SUM(H271,H272,H275,H276,H280)</f>
        <v>0</v>
      </c>
      <c r="I270" s="117">
        <f t="shared" si="355"/>
        <v>0</v>
      </c>
      <c r="J270" s="106">
        <f>SUM(J271,J272,J275,J276,J280)</f>
        <v>0</v>
      </c>
      <c r="K270" s="50">
        <f t="shared" ref="K270:L270" si="356">SUM(K271,K272,K275,K276,K280)</f>
        <v>0</v>
      </c>
      <c r="L270" s="126">
        <f t="shared" si="356"/>
        <v>0</v>
      </c>
      <c r="M270" s="130">
        <f>SUM(M271,M272,M275,M276,M280)</f>
        <v>0</v>
      </c>
      <c r="N270" s="131">
        <f t="shared" ref="N270:O270" si="357">SUM(N271,N272,N275,N276,N280)</f>
        <v>0</v>
      </c>
      <c r="O270" s="294">
        <f t="shared" si="357"/>
        <v>0</v>
      </c>
      <c r="P270" s="348"/>
    </row>
    <row r="271" spans="1:16" ht="24" hidden="1" x14ac:dyDescent="0.25">
      <c r="A271" s="565">
        <v>7210</v>
      </c>
      <c r="B271" s="52" t="s">
        <v>248</v>
      </c>
      <c r="C271" s="53">
        <f t="shared" si="283"/>
        <v>0</v>
      </c>
      <c r="D271" s="230"/>
      <c r="E271" s="55"/>
      <c r="F271" s="287">
        <f>D271+E271</f>
        <v>0</v>
      </c>
      <c r="G271" s="230"/>
      <c r="H271" s="262"/>
      <c r="I271" s="120">
        <f>G271+H271</f>
        <v>0</v>
      </c>
      <c r="J271" s="262"/>
      <c r="K271" s="55"/>
      <c r="L271" s="140">
        <f>J271+K271</f>
        <v>0</v>
      </c>
      <c r="M271" s="324"/>
      <c r="N271" s="55"/>
      <c r="O271" s="120">
        <f>M271+N271</f>
        <v>0</v>
      </c>
      <c r="P271" s="110"/>
    </row>
    <row r="272" spans="1:16" s="148" customFormat="1" ht="36" hidden="1" x14ac:dyDescent="0.25">
      <c r="A272" s="112">
        <v>7220</v>
      </c>
      <c r="B272" s="57" t="s">
        <v>249</v>
      </c>
      <c r="C272" s="58">
        <f t="shared" si="283"/>
        <v>0</v>
      </c>
      <c r="D272" s="232">
        <f>SUM(D273:D274)</f>
        <v>0</v>
      </c>
      <c r="E272" s="113">
        <f t="shared" ref="E272:F272" si="358">SUM(E273:E274)</f>
        <v>0</v>
      </c>
      <c r="F272" s="147">
        <f t="shared" si="358"/>
        <v>0</v>
      </c>
      <c r="G272" s="232">
        <f>SUM(G273:G274)</f>
        <v>0</v>
      </c>
      <c r="H272" s="121">
        <f t="shared" ref="H272:I272" si="359">SUM(H273:H274)</f>
        <v>0</v>
      </c>
      <c r="I272" s="114">
        <f t="shared" si="359"/>
        <v>0</v>
      </c>
      <c r="J272" s="121">
        <f>SUM(J273:J274)</f>
        <v>0</v>
      </c>
      <c r="K272" s="113">
        <f t="shared" ref="K272:L272" si="360">SUM(K273:K274)</f>
        <v>0</v>
      </c>
      <c r="L272" s="136">
        <f t="shared" si="360"/>
        <v>0</v>
      </c>
      <c r="M272" s="58">
        <f>SUM(M273:M274)</f>
        <v>0</v>
      </c>
      <c r="N272" s="113">
        <f t="shared" ref="N272:O272" si="361">SUM(N273:N274)</f>
        <v>0</v>
      </c>
      <c r="O272" s="114">
        <f t="shared" si="361"/>
        <v>0</v>
      </c>
      <c r="P272" s="111"/>
    </row>
    <row r="273" spans="1:16" s="148" customFormat="1" ht="36" hidden="1" x14ac:dyDescent="0.25">
      <c r="A273" s="38">
        <v>7221</v>
      </c>
      <c r="B273" s="57" t="s">
        <v>250</v>
      </c>
      <c r="C273" s="58">
        <f t="shared" si="283"/>
        <v>0</v>
      </c>
      <c r="D273" s="231"/>
      <c r="E273" s="60"/>
      <c r="F273" s="147">
        <f t="shared" ref="F273:F275" si="362">D273+E273</f>
        <v>0</v>
      </c>
      <c r="G273" s="231"/>
      <c r="H273" s="263"/>
      <c r="I273" s="114">
        <f t="shared" ref="I273:I275" si="363">G273+H273</f>
        <v>0</v>
      </c>
      <c r="J273" s="263"/>
      <c r="K273" s="60"/>
      <c r="L273" s="136">
        <f t="shared" ref="L273:L275" si="364">J273+K273</f>
        <v>0</v>
      </c>
      <c r="M273" s="325"/>
      <c r="N273" s="60"/>
      <c r="O273" s="114">
        <f t="shared" ref="O273:O275" si="365">M273+N273</f>
        <v>0</v>
      </c>
      <c r="P273" s="111"/>
    </row>
    <row r="274" spans="1:16" s="148" customFormat="1" ht="36" hidden="1" x14ac:dyDescent="0.25">
      <c r="A274" s="38">
        <v>7222</v>
      </c>
      <c r="B274" s="57" t="s">
        <v>251</v>
      </c>
      <c r="C274" s="58">
        <f t="shared" si="283"/>
        <v>0</v>
      </c>
      <c r="D274" s="231"/>
      <c r="E274" s="60"/>
      <c r="F274" s="147">
        <f t="shared" si="362"/>
        <v>0</v>
      </c>
      <c r="G274" s="231"/>
      <c r="H274" s="263"/>
      <c r="I274" s="114">
        <f t="shared" si="363"/>
        <v>0</v>
      </c>
      <c r="J274" s="263"/>
      <c r="K274" s="60"/>
      <c r="L274" s="136">
        <f t="shared" si="364"/>
        <v>0</v>
      </c>
      <c r="M274" s="325"/>
      <c r="N274" s="60"/>
      <c r="O274" s="114">
        <f t="shared" si="365"/>
        <v>0</v>
      </c>
      <c r="P274" s="111"/>
    </row>
    <row r="275" spans="1:16" ht="24" hidden="1" x14ac:dyDescent="0.25">
      <c r="A275" s="112">
        <v>7230</v>
      </c>
      <c r="B275" s="57" t="s">
        <v>292</v>
      </c>
      <c r="C275" s="58">
        <f t="shared" si="283"/>
        <v>0</v>
      </c>
      <c r="D275" s="231"/>
      <c r="E275" s="60"/>
      <c r="F275" s="147">
        <f t="shared" si="362"/>
        <v>0</v>
      </c>
      <c r="G275" s="231"/>
      <c r="H275" s="263"/>
      <c r="I275" s="114">
        <f t="shared" si="363"/>
        <v>0</v>
      </c>
      <c r="J275" s="263"/>
      <c r="K275" s="60"/>
      <c r="L275" s="136">
        <f t="shared" si="364"/>
        <v>0</v>
      </c>
      <c r="M275" s="325"/>
      <c r="N275" s="60"/>
      <c r="O275" s="114">
        <f t="shared" si="365"/>
        <v>0</v>
      </c>
      <c r="P275" s="111"/>
    </row>
    <row r="276" spans="1:16" ht="24" hidden="1" x14ac:dyDescent="0.25">
      <c r="A276" s="112">
        <v>7240</v>
      </c>
      <c r="B276" s="57" t="s">
        <v>252</v>
      </c>
      <c r="C276" s="58">
        <f t="shared" si="283"/>
        <v>0</v>
      </c>
      <c r="D276" s="232">
        <f t="shared" ref="D276:O276" si="366">SUM(D277:D279)</f>
        <v>0</v>
      </c>
      <c r="E276" s="113">
        <f t="shared" si="366"/>
        <v>0</v>
      </c>
      <c r="F276" s="147">
        <f t="shared" si="366"/>
        <v>0</v>
      </c>
      <c r="G276" s="232">
        <f t="shared" si="366"/>
        <v>0</v>
      </c>
      <c r="H276" s="121">
        <f t="shared" si="366"/>
        <v>0</v>
      </c>
      <c r="I276" s="114">
        <f t="shared" si="366"/>
        <v>0</v>
      </c>
      <c r="J276" s="121">
        <f>SUM(J277:J279)</f>
        <v>0</v>
      </c>
      <c r="K276" s="113">
        <f t="shared" ref="K276:L276" si="367">SUM(K277:K279)</f>
        <v>0</v>
      </c>
      <c r="L276" s="136">
        <f t="shared" si="367"/>
        <v>0</v>
      </c>
      <c r="M276" s="58">
        <f t="shared" si="366"/>
        <v>0</v>
      </c>
      <c r="N276" s="113">
        <f t="shared" si="366"/>
        <v>0</v>
      </c>
      <c r="O276" s="114">
        <f t="shared" si="366"/>
        <v>0</v>
      </c>
      <c r="P276" s="111"/>
    </row>
    <row r="277" spans="1:16" ht="48" hidden="1" x14ac:dyDescent="0.25">
      <c r="A277" s="38">
        <v>7245</v>
      </c>
      <c r="B277" s="57" t="s">
        <v>253</v>
      </c>
      <c r="C277" s="58">
        <f t="shared" ref="C277:C298" si="368">F277+I277+L277+O277</f>
        <v>0</v>
      </c>
      <c r="D277" s="231"/>
      <c r="E277" s="60"/>
      <c r="F277" s="147">
        <f t="shared" ref="F277:F280" si="369">D277+E277</f>
        <v>0</v>
      </c>
      <c r="G277" s="231"/>
      <c r="H277" s="263"/>
      <c r="I277" s="114">
        <f t="shared" ref="I277:I280" si="370">G277+H277</f>
        <v>0</v>
      </c>
      <c r="J277" s="263"/>
      <c r="K277" s="60"/>
      <c r="L277" s="136">
        <f t="shared" ref="L277:L280" si="371">J277+K277</f>
        <v>0</v>
      </c>
      <c r="M277" s="325"/>
      <c r="N277" s="60"/>
      <c r="O277" s="114">
        <f t="shared" ref="O277:O280" si="372">M277+N277</f>
        <v>0</v>
      </c>
      <c r="P277" s="111"/>
    </row>
    <row r="278" spans="1:16" ht="84.75" hidden="1" customHeight="1" x14ac:dyDescent="0.25">
      <c r="A278" s="38">
        <v>7246</v>
      </c>
      <c r="B278" s="57" t="s">
        <v>254</v>
      </c>
      <c r="C278" s="58">
        <f t="shared" si="368"/>
        <v>0</v>
      </c>
      <c r="D278" s="231"/>
      <c r="E278" s="60"/>
      <c r="F278" s="147">
        <f t="shared" si="369"/>
        <v>0</v>
      </c>
      <c r="G278" s="231"/>
      <c r="H278" s="263"/>
      <c r="I278" s="114">
        <f t="shared" si="370"/>
        <v>0</v>
      </c>
      <c r="J278" s="263"/>
      <c r="K278" s="60"/>
      <c r="L278" s="136">
        <f t="shared" si="371"/>
        <v>0</v>
      </c>
      <c r="M278" s="325"/>
      <c r="N278" s="60"/>
      <c r="O278" s="114">
        <f t="shared" si="372"/>
        <v>0</v>
      </c>
      <c r="P278" s="111"/>
    </row>
    <row r="279" spans="1:16" ht="36" hidden="1" x14ac:dyDescent="0.25">
      <c r="A279" s="38">
        <v>7247</v>
      </c>
      <c r="B279" s="57" t="s">
        <v>309</v>
      </c>
      <c r="C279" s="58">
        <f t="shared" si="368"/>
        <v>0</v>
      </c>
      <c r="D279" s="231"/>
      <c r="E279" s="60"/>
      <c r="F279" s="147">
        <f t="shared" si="369"/>
        <v>0</v>
      </c>
      <c r="G279" s="231"/>
      <c r="H279" s="263"/>
      <c r="I279" s="114">
        <f t="shared" si="370"/>
        <v>0</v>
      </c>
      <c r="J279" s="263"/>
      <c r="K279" s="60"/>
      <c r="L279" s="136">
        <f t="shared" si="371"/>
        <v>0</v>
      </c>
      <c r="M279" s="325"/>
      <c r="N279" s="60"/>
      <c r="O279" s="114">
        <f t="shared" si="372"/>
        <v>0</v>
      </c>
      <c r="P279" s="111"/>
    </row>
    <row r="280" spans="1:16" ht="24" hidden="1" x14ac:dyDescent="0.25">
      <c r="A280" s="565">
        <v>7260</v>
      </c>
      <c r="B280" s="52" t="s">
        <v>255</v>
      </c>
      <c r="C280" s="53">
        <f t="shared" si="368"/>
        <v>0</v>
      </c>
      <c r="D280" s="230"/>
      <c r="E280" s="55"/>
      <c r="F280" s="287">
        <f t="shared" si="369"/>
        <v>0</v>
      </c>
      <c r="G280" s="230"/>
      <c r="H280" s="262"/>
      <c r="I280" s="120">
        <f t="shared" si="370"/>
        <v>0</v>
      </c>
      <c r="J280" s="262"/>
      <c r="K280" s="55"/>
      <c r="L280" s="140">
        <f t="shared" si="371"/>
        <v>0</v>
      </c>
      <c r="M280" s="324"/>
      <c r="N280" s="55"/>
      <c r="O280" s="120">
        <f t="shared" si="372"/>
        <v>0</v>
      </c>
      <c r="P280" s="110"/>
    </row>
    <row r="281" spans="1:16" hidden="1" x14ac:dyDescent="0.25">
      <c r="A281" s="73">
        <v>7700</v>
      </c>
      <c r="B281" s="165" t="s">
        <v>284</v>
      </c>
      <c r="C281" s="166">
        <f t="shared" si="368"/>
        <v>0</v>
      </c>
      <c r="D281" s="239">
        <f t="shared" ref="D281:O281" si="373">D282</f>
        <v>0</v>
      </c>
      <c r="E281" s="167">
        <f t="shared" si="373"/>
        <v>0</v>
      </c>
      <c r="F281" s="290">
        <f t="shared" si="373"/>
        <v>0</v>
      </c>
      <c r="G281" s="239">
        <f t="shared" si="373"/>
        <v>0</v>
      </c>
      <c r="H281" s="270">
        <f t="shared" si="373"/>
        <v>0</v>
      </c>
      <c r="I281" s="168">
        <f t="shared" si="373"/>
        <v>0</v>
      </c>
      <c r="J281" s="270">
        <f t="shared" si="373"/>
        <v>0</v>
      </c>
      <c r="K281" s="167">
        <f t="shared" si="373"/>
        <v>0</v>
      </c>
      <c r="L281" s="202">
        <f t="shared" si="373"/>
        <v>0</v>
      </c>
      <c r="M281" s="166">
        <f t="shared" si="373"/>
        <v>0</v>
      </c>
      <c r="N281" s="167">
        <f t="shared" si="373"/>
        <v>0</v>
      </c>
      <c r="O281" s="168">
        <f t="shared" si="373"/>
        <v>0</v>
      </c>
      <c r="P281" s="349"/>
    </row>
    <row r="282" spans="1:16" hidden="1" x14ac:dyDescent="0.25">
      <c r="A282" s="107">
        <v>7720</v>
      </c>
      <c r="B282" s="52" t="s">
        <v>285</v>
      </c>
      <c r="C282" s="64">
        <f t="shared" si="368"/>
        <v>0</v>
      </c>
      <c r="D282" s="240"/>
      <c r="E282" s="66"/>
      <c r="F282" s="145">
        <f>D282+E282</f>
        <v>0</v>
      </c>
      <c r="G282" s="240"/>
      <c r="H282" s="271"/>
      <c r="I282" s="309">
        <f>G282+H282</f>
        <v>0</v>
      </c>
      <c r="J282" s="271"/>
      <c r="K282" s="66"/>
      <c r="L282" s="201">
        <f>J282+K282</f>
        <v>0</v>
      </c>
      <c r="M282" s="331"/>
      <c r="N282" s="66"/>
      <c r="O282" s="309">
        <f>M282+N282</f>
        <v>0</v>
      </c>
      <c r="P282" s="155"/>
    </row>
    <row r="283" spans="1:16" hidden="1" x14ac:dyDescent="0.25">
      <c r="A283" s="146"/>
      <c r="B283" s="57" t="s">
        <v>256</v>
      </c>
      <c r="C283" s="58">
        <f t="shared" si="368"/>
        <v>0</v>
      </c>
      <c r="D283" s="232">
        <f>SUM(D284:D285)</f>
        <v>0</v>
      </c>
      <c r="E283" s="113">
        <f t="shared" ref="E283:F283" si="374">SUM(E284:E285)</f>
        <v>0</v>
      </c>
      <c r="F283" s="147">
        <f t="shared" si="374"/>
        <v>0</v>
      </c>
      <c r="G283" s="232">
        <f>SUM(G284:G285)</f>
        <v>0</v>
      </c>
      <c r="H283" s="121">
        <f t="shared" ref="H283:I283" si="375">SUM(H284:H285)</f>
        <v>0</v>
      </c>
      <c r="I283" s="114">
        <f t="shared" si="375"/>
        <v>0</v>
      </c>
      <c r="J283" s="121">
        <f>SUM(J284:J285)</f>
        <v>0</v>
      </c>
      <c r="K283" s="113">
        <f t="shared" ref="K283:L283" si="376">SUM(K284:K285)</f>
        <v>0</v>
      </c>
      <c r="L283" s="136">
        <f t="shared" si="376"/>
        <v>0</v>
      </c>
      <c r="M283" s="58">
        <f>SUM(M284:M285)</f>
        <v>0</v>
      </c>
      <c r="N283" s="113">
        <f t="shared" ref="N283:O283" si="377">SUM(N284:N285)</f>
        <v>0</v>
      </c>
      <c r="O283" s="114">
        <f t="shared" si="377"/>
        <v>0</v>
      </c>
      <c r="P283" s="111"/>
    </row>
    <row r="284" spans="1:16" hidden="1" x14ac:dyDescent="0.25">
      <c r="A284" s="146" t="s">
        <v>257</v>
      </c>
      <c r="B284" s="38" t="s">
        <v>258</v>
      </c>
      <c r="C284" s="58">
        <f t="shared" si="368"/>
        <v>0</v>
      </c>
      <c r="D284" s="231"/>
      <c r="E284" s="60"/>
      <c r="F284" s="147">
        <f t="shared" ref="F284:F285" si="378">D284+E284</f>
        <v>0</v>
      </c>
      <c r="G284" s="231"/>
      <c r="H284" s="263"/>
      <c r="I284" s="114">
        <f t="shared" ref="I284:I285" si="379">G284+H284</f>
        <v>0</v>
      </c>
      <c r="J284" s="263"/>
      <c r="K284" s="60"/>
      <c r="L284" s="136">
        <f t="shared" ref="L284:L285" si="380">J284+K284</f>
        <v>0</v>
      </c>
      <c r="M284" s="325"/>
      <c r="N284" s="60"/>
      <c r="O284" s="114">
        <f t="shared" ref="O284:O285" si="381">M284+N284</f>
        <v>0</v>
      </c>
      <c r="P284" s="111"/>
    </row>
    <row r="285" spans="1:16" ht="24" hidden="1" x14ac:dyDescent="0.25">
      <c r="A285" s="146" t="s">
        <v>259</v>
      </c>
      <c r="B285" s="153" t="s">
        <v>260</v>
      </c>
      <c r="C285" s="53">
        <f t="shared" si="368"/>
        <v>0</v>
      </c>
      <c r="D285" s="230"/>
      <c r="E285" s="55"/>
      <c r="F285" s="287">
        <f t="shared" si="378"/>
        <v>0</v>
      </c>
      <c r="G285" s="230"/>
      <c r="H285" s="262"/>
      <c r="I285" s="120">
        <f t="shared" si="379"/>
        <v>0</v>
      </c>
      <c r="J285" s="262"/>
      <c r="K285" s="55"/>
      <c r="L285" s="140">
        <f t="shared" si="380"/>
        <v>0</v>
      </c>
      <c r="M285" s="324"/>
      <c r="N285" s="55"/>
      <c r="O285" s="120">
        <f t="shared" si="381"/>
        <v>0</v>
      </c>
      <c r="P285" s="110"/>
    </row>
    <row r="286" spans="1:16" ht="12.75" thickBot="1" x14ac:dyDescent="0.3">
      <c r="A286" s="174"/>
      <c r="B286" s="174" t="s">
        <v>261</v>
      </c>
      <c r="C286" s="542">
        <f t="shared" si="368"/>
        <v>3327</v>
      </c>
      <c r="D286" s="241">
        <f t="shared" ref="D286:O286" si="382">SUM(D283,D269,D230,D195,D187,D173,D75,D53)</f>
        <v>3327</v>
      </c>
      <c r="E286" s="175">
        <f t="shared" si="382"/>
        <v>0</v>
      </c>
      <c r="F286" s="669">
        <f t="shared" si="382"/>
        <v>3327</v>
      </c>
      <c r="G286" s="241">
        <f t="shared" si="382"/>
        <v>0</v>
      </c>
      <c r="H286" s="176">
        <f t="shared" si="382"/>
        <v>0</v>
      </c>
      <c r="I286" s="296">
        <f t="shared" si="382"/>
        <v>0</v>
      </c>
      <c r="J286" s="176">
        <f t="shared" si="382"/>
        <v>0</v>
      </c>
      <c r="K286" s="175">
        <f t="shared" si="382"/>
        <v>0</v>
      </c>
      <c r="L286" s="669">
        <f t="shared" si="382"/>
        <v>0</v>
      </c>
      <c r="M286" s="313">
        <f t="shared" si="382"/>
        <v>0</v>
      </c>
      <c r="N286" s="175">
        <f t="shared" si="382"/>
        <v>0</v>
      </c>
      <c r="O286" s="296">
        <f t="shared" si="382"/>
        <v>0</v>
      </c>
      <c r="P286" s="352"/>
    </row>
    <row r="287" spans="1:16" s="21" customFormat="1" ht="13.5" thickTop="1" thickBot="1" x14ac:dyDescent="0.3">
      <c r="A287" s="989" t="s">
        <v>262</v>
      </c>
      <c r="B287" s="990"/>
      <c r="C287" s="544">
        <f t="shared" si="368"/>
        <v>-1</v>
      </c>
      <c r="D287" s="242">
        <f>SUM(D24,D25,D41)-D51</f>
        <v>-1</v>
      </c>
      <c r="E287" s="178">
        <f t="shared" ref="E287:F287" si="383">SUM(E24,E25,E41)-E51</f>
        <v>0</v>
      </c>
      <c r="F287" s="179">
        <f t="shared" si="383"/>
        <v>-1</v>
      </c>
      <c r="G287" s="242">
        <f>SUM(G24,G25,G41)-G51</f>
        <v>0</v>
      </c>
      <c r="H287" s="272">
        <f t="shared" ref="H287:I287" si="384">SUM(H24,H25,H41)-H51</f>
        <v>0</v>
      </c>
      <c r="I287" s="297">
        <f t="shared" si="384"/>
        <v>0</v>
      </c>
      <c r="J287" s="272">
        <f>(J26+J43)-J51</f>
        <v>0</v>
      </c>
      <c r="K287" s="178">
        <f t="shared" ref="K287:L287" si="385">(K26+K43)-K51</f>
        <v>0</v>
      </c>
      <c r="L287" s="179">
        <f t="shared" si="385"/>
        <v>0</v>
      </c>
      <c r="M287" s="183">
        <f>M45-M51</f>
        <v>0</v>
      </c>
      <c r="N287" s="178">
        <f t="shared" ref="N287:O287" si="386">N45-N51</f>
        <v>0</v>
      </c>
      <c r="O287" s="297">
        <f t="shared" si="386"/>
        <v>0</v>
      </c>
      <c r="P287" s="185"/>
    </row>
    <row r="288" spans="1:16" s="21" customFormat="1" ht="12.75" thickTop="1" x14ac:dyDescent="0.25">
      <c r="A288" s="991" t="s">
        <v>263</v>
      </c>
      <c r="B288" s="992"/>
      <c r="C288" s="546">
        <f t="shared" si="368"/>
        <v>1</v>
      </c>
      <c r="D288" s="243">
        <f t="shared" ref="D288:O288" si="387">SUM(D289,D290)-D297+D298</f>
        <v>1</v>
      </c>
      <c r="E288" s="160">
        <f t="shared" si="387"/>
        <v>0</v>
      </c>
      <c r="F288" s="173">
        <f t="shared" si="387"/>
        <v>1</v>
      </c>
      <c r="G288" s="243">
        <f t="shared" si="387"/>
        <v>0</v>
      </c>
      <c r="H288" s="273">
        <f t="shared" si="387"/>
        <v>0</v>
      </c>
      <c r="I288" s="161">
        <f t="shared" si="387"/>
        <v>0</v>
      </c>
      <c r="J288" s="273">
        <f t="shared" si="387"/>
        <v>0</v>
      </c>
      <c r="K288" s="160">
        <f t="shared" si="387"/>
        <v>0</v>
      </c>
      <c r="L288" s="173">
        <f t="shared" si="387"/>
        <v>0</v>
      </c>
      <c r="M288" s="163">
        <f t="shared" si="387"/>
        <v>0</v>
      </c>
      <c r="N288" s="160">
        <f t="shared" si="387"/>
        <v>0</v>
      </c>
      <c r="O288" s="161">
        <f t="shared" si="387"/>
        <v>0</v>
      </c>
      <c r="P288" s="353"/>
    </row>
    <row r="289" spans="1:16" s="21" customFormat="1" ht="12.75" thickBot="1" x14ac:dyDescent="0.3">
      <c r="A289" s="88" t="s">
        <v>264</v>
      </c>
      <c r="B289" s="88" t="s">
        <v>265</v>
      </c>
      <c r="C289" s="516">
        <f t="shared" si="368"/>
        <v>1</v>
      </c>
      <c r="D289" s="225">
        <f t="shared" ref="D289:O289" si="388">D21-D283</f>
        <v>1</v>
      </c>
      <c r="E289" s="90">
        <f t="shared" si="388"/>
        <v>0</v>
      </c>
      <c r="F289" s="283">
        <f t="shared" si="388"/>
        <v>1</v>
      </c>
      <c r="G289" s="225">
        <f t="shared" si="388"/>
        <v>0</v>
      </c>
      <c r="H289" s="258">
        <f t="shared" si="388"/>
        <v>0</v>
      </c>
      <c r="I289" s="91">
        <f t="shared" si="388"/>
        <v>0</v>
      </c>
      <c r="J289" s="258">
        <f t="shared" si="388"/>
        <v>0</v>
      </c>
      <c r="K289" s="90">
        <f t="shared" si="388"/>
        <v>0</v>
      </c>
      <c r="L289" s="283">
        <f t="shared" si="388"/>
        <v>0</v>
      </c>
      <c r="M289" s="89">
        <f t="shared" si="388"/>
        <v>0</v>
      </c>
      <c r="N289" s="90">
        <f t="shared" si="388"/>
        <v>0</v>
      </c>
      <c r="O289" s="91">
        <f t="shared" si="388"/>
        <v>0</v>
      </c>
      <c r="P289" s="344"/>
    </row>
    <row r="290" spans="1:16" s="21" customFormat="1" ht="12.75" hidden="1" thickTop="1" x14ac:dyDescent="0.25">
      <c r="A290" s="180" t="s">
        <v>266</v>
      </c>
      <c r="B290" s="180" t="s">
        <v>267</v>
      </c>
      <c r="C290" s="163">
        <f t="shared" si="368"/>
        <v>0</v>
      </c>
      <c r="D290" s="243">
        <f t="shared" ref="D290:O290" si="389">SUM(D291,D293,D295)-SUM(D292,D294,D296)</f>
        <v>0</v>
      </c>
      <c r="E290" s="160">
        <f t="shared" si="389"/>
        <v>0</v>
      </c>
      <c r="F290" s="173">
        <f t="shared" si="389"/>
        <v>0</v>
      </c>
      <c r="G290" s="243">
        <f t="shared" si="389"/>
        <v>0</v>
      </c>
      <c r="H290" s="273">
        <f t="shared" si="389"/>
        <v>0</v>
      </c>
      <c r="I290" s="161">
        <f t="shared" si="389"/>
        <v>0</v>
      </c>
      <c r="J290" s="273">
        <f t="shared" si="389"/>
        <v>0</v>
      </c>
      <c r="K290" s="160">
        <f t="shared" si="389"/>
        <v>0</v>
      </c>
      <c r="L290" s="159">
        <f t="shared" si="389"/>
        <v>0</v>
      </c>
      <c r="M290" s="163">
        <f t="shared" si="389"/>
        <v>0</v>
      </c>
      <c r="N290" s="160">
        <f t="shared" si="389"/>
        <v>0</v>
      </c>
      <c r="O290" s="161">
        <f t="shared" si="389"/>
        <v>0</v>
      </c>
      <c r="P290" s="353"/>
    </row>
    <row r="291" spans="1:16" ht="12.75" hidden="1" thickTop="1" x14ac:dyDescent="0.25">
      <c r="A291" s="154" t="s">
        <v>268</v>
      </c>
      <c r="B291" s="83" t="s">
        <v>269</v>
      </c>
      <c r="C291" s="64">
        <f t="shared" si="368"/>
        <v>0</v>
      </c>
      <c r="D291" s="240"/>
      <c r="E291" s="66"/>
      <c r="F291" s="145">
        <f t="shared" ref="F291:F298" si="390">D291+E291</f>
        <v>0</v>
      </c>
      <c r="G291" s="240"/>
      <c r="H291" s="271"/>
      <c r="I291" s="309">
        <f t="shared" ref="I291:I298" si="391">G291+H291</f>
        <v>0</v>
      </c>
      <c r="J291" s="271"/>
      <c r="K291" s="66"/>
      <c r="L291" s="201">
        <f t="shared" ref="L291:L298" si="392">J291+K291</f>
        <v>0</v>
      </c>
      <c r="M291" s="331"/>
      <c r="N291" s="66"/>
      <c r="O291" s="309">
        <f t="shared" ref="O291:O298" si="393">M291+N291</f>
        <v>0</v>
      </c>
      <c r="P291" s="155"/>
    </row>
    <row r="292" spans="1:16" ht="24.75" hidden="1" thickTop="1" x14ac:dyDescent="0.25">
      <c r="A292" s="146" t="s">
        <v>270</v>
      </c>
      <c r="B292" s="37" t="s">
        <v>271</v>
      </c>
      <c r="C292" s="58">
        <f t="shared" si="368"/>
        <v>0</v>
      </c>
      <c r="D292" s="231"/>
      <c r="E292" s="60"/>
      <c r="F292" s="147">
        <f t="shared" si="390"/>
        <v>0</v>
      </c>
      <c r="G292" s="231"/>
      <c r="H292" s="263"/>
      <c r="I292" s="114">
        <f t="shared" si="391"/>
        <v>0</v>
      </c>
      <c r="J292" s="263"/>
      <c r="K292" s="60"/>
      <c r="L292" s="136">
        <f t="shared" si="392"/>
        <v>0</v>
      </c>
      <c r="M292" s="325"/>
      <c r="N292" s="60"/>
      <c r="O292" s="114">
        <f t="shared" si="393"/>
        <v>0</v>
      </c>
      <c r="P292" s="111"/>
    </row>
    <row r="293" spans="1:16" ht="12.75" hidden="1" thickTop="1" x14ac:dyDescent="0.25">
      <c r="A293" s="146" t="s">
        <v>272</v>
      </c>
      <c r="B293" s="37" t="s">
        <v>273</v>
      </c>
      <c r="C293" s="58">
        <f t="shared" si="368"/>
        <v>0</v>
      </c>
      <c r="D293" s="231"/>
      <c r="E293" s="60"/>
      <c r="F293" s="147">
        <f t="shared" si="390"/>
        <v>0</v>
      </c>
      <c r="G293" s="231"/>
      <c r="H293" s="263"/>
      <c r="I293" s="114">
        <f t="shared" si="391"/>
        <v>0</v>
      </c>
      <c r="J293" s="263"/>
      <c r="K293" s="60"/>
      <c r="L293" s="136">
        <f t="shared" si="392"/>
        <v>0</v>
      </c>
      <c r="M293" s="325"/>
      <c r="N293" s="60"/>
      <c r="O293" s="114">
        <f t="shared" si="393"/>
        <v>0</v>
      </c>
      <c r="P293" s="111"/>
    </row>
    <row r="294" spans="1:16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60"/>
      <c r="F294" s="147">
        <f t="shared" si="390"/>
        <v>0</v>
      </c>
      <c r="G294" s="231"/>
      <c r="H294" s="263"/>
      <c r="I294" s="114">
        <f t="shared" si="391"/>
        <v>0</v>
      </c>
      <c r="J294" s="263"/>
      <c r="K294" s="60"/>
      <c r="L294" s="136">
        <f t="shared" si="392"/>
        <v>0</v>
      </c>
      <c r="M294" s="325"/>
      <c r="N294" s="60"/>
      <c r="O294" s="114">
        <f t="shared" si="393"/>
        <v>0</v>
      </c>
      <c r="P294" s="111"/>
    </row>
    <row r="295" spans="1:16" ht="12.75" hidden="1" thickTop="1" x14ac:dyDescent="0.25">
      <c r="A295" s="146" t="s">
        <v>276</v>
      </c>
      <c r="B295" s="37" t="s">
        <v>277</v>
      </c>
      <c r="C295" s="58">
        <f t="shared" si="368"/>
        <v>0</v>
      </c>
      <c r="D295" s="231"/>
      <c r="E295" s="60"/>
      <c r="F295" s="147">
        <f t="shared" si="390"/>
        <v>0</v>
      </c>
      <c r="G295" s="231"/>
      <c r="H295" s="263"/>
      <c r="I295" s="114">
        <f t="shared" si="391"/>
        <v>0</v>
      </c>
      <c r="J295" s="263"/>
      <c r="K295" s="60"/>
      <c r="L295" s="136">
        <f t="shared" si="392"/>
        <v>0</v>
      </c>
      <c r="M295" s="325"/>
      <c r="N295" s="60"/>
      <c r="O295" s="114">
        <f t="shared" si="393"/>
        <v>0</v>
      </c>
      <c r="P295" s="111"/>
    </row>
    <row r="296" spans="1:16" ht="24.75" hidden="1" thickTop="1" x14ac:dyDescent="0.25">
      <c r="A296" s="156" t="s">
        <v>278</v>
      </c>
      <c r="B296" s="157" t="s">
        <v>279</v>
      </c>
      <c r="C296" s="127">
        <f t="shared" si="368"/>
        <v>0</v>
      </c>
      <c r="D296" s="236"/>
      <c r="E296" s="129"/>
      <c r="F296" s="142">
        <f t="shared" si="390"/>
        <v>0</v>
      </c>
      <c r="G296" s="236"/>
      <c r="H296" s="267"/>
      <c r="I296" s="310">
        <f t="shared" si="391"/>
        <v>0</v>
      </c>
      <c r="J296" s="267"/>
      <c r="K296" s="129"/>
      <c r="L296" s="141">
        <f t="shared" si="392"/>
        <v>0</v>
      </c>
      <c r="M296" s="328"/>
      <c r="N296" s="129"/>
      <c r="O296" s="310">
        <f t="shared" si="393"/>
        <v>0</v>
      </c>
      <c r="P296" s="158"/>
    </row>
    <row r="297" spans="1:16" s="21" customFormat="1" ht="13.5" hidden="1" thickTop="1" thickBot="1" x14ac:dyDescent="0.3">
      <c r="A297" s="182" t="s">
        <v>280</v>
      </c>
      <c r="B297" s="182" t="s">
        <v>281</v>
      </c>
      <c r="C297" s="183">
        <f t="shared" si="368"/>
        <v>0</v>
      </c>
      <c r="D297" s="244"/>
      <c r="E297" s="184"/>
      <c r="F297" s="179">
        <f t="shared" si="390"/>
        <v>0</v>
      </c>
      <c r="G297" s="244"/>
      <c r="H297" s="274"/>
      <c r="I297" s="297">
        <f t="shared" si="391"/>
        <v>0</v>
      </c>
      <c r="J297" s="274"/>
      <c r="K297" s="184"/>
      <c r="L297" s="177">
        <f t="shared" si="392"/>
        <v>0</v>
      </c>
      <c r="M297" s="332"/>
      <c r="N297" s="184"/>
      <c r="O297" s="297">
        <f t="shared" si="393"/>
        <v>0</v>
      </c>
      <c r="P297" s="185"/>
    </row>
    <row r="298" spans="1:16" s="21" customFormat="1" ht="48.75" hidden="1" thickTop="1" x14ac:dyDescent="0.25">
      <c r="A298" s="180" t="s">
        <v>282</v>
      </c>
      <c r="B298" s="162" t="s">
        <v>283</v>
      </c>
      <c r="C298" s="163">
        <f t="shared" si="368"/>
        <v>0</v>
      </c>
      <c r="D298" s="235"/>
      <c r="E298" s="122"/>
      <c r="F298" s="285">
        <f t="shared" si="390"/>
        <v>0</v>
      </c>
      <c r="G298" s="235"/>
      <c r="H298" s="266"/>
      <c r="I298" s="117">
        <f t="shared" si="391"/>
        <v>0</v>
      </c>
      <c r="J298" s="266"/>
      <c r="K298" s="122"/>
      <c r="L298" s="126">
        <f t="shared" si="392"/>
        <v>0</v>
      </c>
      <c r="M298" s="327"/>
      <c r="N298" s="122"/>
      <c r="O298" s="117">
        <f t="shared" si="393"/>
        <v>0</v>
      </c>
      <c r="P298" s="123"/>
    </row>
    <row r="299" spans="1:16" ht="12.75" hidden="1" thickTop="1" x14ac:dyDescent="0.25">
      <c r="A299" s="670"/>
      <c r="B299" s="671"/>
      <c r="C299" s="671"/>
      <c r="D299" s="671"/>
      <c r="E299" s="671"/>
      <c r="F299" s="671"/>
      <c r="G299" s="671"/>
      <c r="H299" s="671"/>
      <c r="I299" s="671"/>
      <c r="J299" s="671"/>
      <c r="K299" s="671"/>
      <c r="L299" s="671"/>
      <c r="M299" s="671"/>
      <c r="N299" s="671"/>
      <c r="O299" s="671"/>
      <c r="P299" s="672"/>
    </row>
    <row r="300" spans="1:16" ht="12.75" hidden="1" thickTop="1" x14ac:dyDescent="0.25">
      <c r="A300" s="673"/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674"/>
    </row>
    <row r="301" spans="1:16" ht="12.75" hidden="1" thickTop="1" x14ac:dyDescent="0.25">
      <c r="A301" s="673"/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674"/>
    </row>
    <row r="302" spans="1:16" ht="12.75" hidden="1" thickTop="1" x14ac:dyDescent="0.25">
      <c r="A302" s="673"/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674"/>
    </row>
    <row r="303" spans="1:16" ht="12.75" hidden="1" customHeight="1" x14ac:dyDescent="0.25">
      <c r="A303" s="673"/>
      <c r="B303" s="675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674"/>
    </row>
    <row r="304" spans="1:16" ht="12.75" hidden="1" thickTop="1" x14ac:dyDescent="0.25">
      <c r="A304" s="673"/>
      <c r="B304" s="164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674"/>
    </row>
    <row r="305" spans="1:16" ht="12.75" hidden="1" thickTop="1" x14ac:dyDescent="0.25">
      <c r="A305" s="673"/>
      <c r="B305" s="675"/>
      <c r="C305" s="164"/>
      <c r="D305" s="164"/>
      <c r="E305" s="164"/>
      <c r="F305" s="164"/>
      <c r="G305" s="164"/>
      <c r="H305" s="164"/>
      <c r="I305" s="164"/>
      <c r="J305" s="164"/>
      <c r="K305" s="164"/>
      <c r="L305" s="164"/>
      <c r="M305" s="164"/>
      <c r="N305" s="164"/>
      <c r="O305" s="164"/>
      <c r="P305" s="674"/>
    </row>
    <row r="306" spans="1:16" ht="12.75" hidden="1" thickTop="1" x14ac:dyDescent="0.25">
      <c r="A306" s="673"/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674"/>
    </row>
    <row r="307" spans="1:16" ht="12.75" hidden="1" thickTop="1" x14ac:dyDescent="0.25">
      <c r="A307" s="676"/>
      <c r="B307" s="677"/>
      <c r="C307" s="677"/>
      <c r="D307" s="677"/>
      <c r="E307" s="677"/>
      <c r="F307" s="677"/>
      <c r="G307" s="677"/>
      <c r="H307" s="677"/>
      <c r="I307" s="677"/>
      <c r="J307" s="677"/>
      <c r="K307" s="677"/>
      <c r="L307" s="677"/>
      <c r="M307" s="677"/>
      <c r="N307" s="677"/>
      <c r="O307" s="677"/>
      <c r="P307" s="678"/>
    </row>
    <row r="308" spans="1:16" ht="12.75" thickTop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1:1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1:1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1:1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1:1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1:1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1:1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1:1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</sheetData>
  <sheetProtection algorithmName="SHA-512" hashValue="7FzTA0tQL+fPnW0LTnIBxzS4q4r0z91pXHRRavssEXSqo5wXsdzs8tq0svRngW4GoKA2eSKgD4Ygt5xqkI1UEA==" saltValue="Ie29IKGS3y5OLHkJQR+MSQ==" spinCount="100000" sheet="1" objects="1" scenarios="1" formatCells="0" formatColumns="0" formatRows="0"/>
  <autoFilter ref="A18:P298">
    <filterColumn colId="2">
      <filters>
        <filter val="1"/>
        <filter val="-1"/>
        <filter val="119"/>
        <filter val="2 575"/>
        <filter val="3 326"/>
        <filter val="3 327"/>
        <filter val="58"/>
        <filter val="61"/>
        <filter val="633"/>
        <filter val="752"/>
      </filters>
    </filterColumn>
  </autoFilter>
  <mergeCells count="32">
    <mergeCell ref="A287:B287"/>
    <mergeCell ref="A288:B288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50.pielikums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40"/>
  <sheetViews>
    <sheetView view="pageLayout" zoomScaleNormal="100" workbookViewId="0">
      <selection activeCell="M8" sqref="M8"/>
    </sheetView>
  </sheetViews>
  <sheetFormatPr defaultColWidth="9.140625" defaultRowHeight="12" outlineLevelCol="1" x14ac:dyDescent="0.2"/>
  <cols>
    <col min="1" max="1" width="3.85546875" style="465" customWidth="1"/>
    <col min="2" max="2" width="17" style="464" customWidth="1"/>
    <col min="3" max="3" width="22.5703125" style="464" customWidth="1"/>
    <col min="4" max="4" width="10.5703125" style="587" customWidth="1"/>
    <col min="5" max="5" width="11.42578125" style="464" hidden="1" customWidth="1" outlineLevel="1"/>
    <col min="6" max="6" width="11.28515625" style="464" hidden="1" customWidth="1" outlineLevel="1"/>
    <col min="7" max="7" width="13.85546875" style="464" customWidth="1" collapsed="1"/>
    <col min="8" max="8" width="27.7109375" style="464" hidden="1" customWidth="1" outlineLevel="1"/>
    <col min="9" max="9" width="18.140625" style="464" customWidth="1" collapsed="1"/>
    <col min="10" max="16384" width="9.140625" style="464"/>
  </cols>
  <sheetData>
    <row r="1" spans="1:13" x14ac:dyDescent="0.2">
      <c r="I1" s="445" t="s">
        <v>549</v>
      </c>
    </row>
    <row r="2" spans="1:13" x14ac:dyDescent="0.2">
      <c r="I2" s="445" t="s">
        <v>332</v>
      </c>
    </row>
    <row r="3" spans="1:13" x14ac:dyDescent="0.2">
      <c r="A3" s="1082" t="s">
        <v>0</v>
      </c>
      <c r="B3" s="1082"/>
      <c r="C3" s="1082" t="s">
        <v>443</v>
      </c>
      <c r="D3" s="1082"/>
      <c r="E3" s="1082"/>
      <c r="F3" s="1082"/>
      <c r="G3" s="1082"/>
      <c r="H3" s="1082"/>
      <c r="I3" s="1082"/>
    </row>
    <row r="4" spans="1:13" x14ac:dyDescent="0.2">
      <c r="A4" s="1082" t="s">
        <v>1</v>
      </c>
      <c r="B4" s="1082"/>
      <c r="C4" s="1082">
        <v>90000056357</v>
      </c>
      <c r="D4" s="1082"/>
      <c r="E4" s="1082"/>
      <c r="F4" s="1082"/>
      <c r="G4" s="1082"/>
      <c r="H4" s="1082"/>
      <c r="I4" s="1082"/>
    </row>
    <row r="5" spans="1:13" ht="15.75" x14ac:dyDescent="0.25">
      <c r="A5" s="1083" t="s">
        <v>450</v>
      </c>
      <c r="B5" s="1083"/>
      <c r="C5" s="1083"/>
      <c r="D5" s="1083"/>
      <c r="E5" s="1083"/>
      <c r="F5" s="1083"/>
      <c r="G5" s="1083"/>
      <c r="H5" s="1083"/>
      <c r="I5" s="1083"/>
    </row>
    <row r="6" spans="1:13" ht="15.75" x14ac:dyDescent="0.25">
      <c r="A6" s="588"/>
      <c r="B6" s="589"/>
      <c r="C6" s="589"/>
      <c r="D6" s="589"/>
      <c r="E6" s="589"/>
      <c r="F6" s="589"/>
      <c r="G6" s="589"/>
      <c r="H6" s="589"/>
      <c r="I6" s="589"/>
    </row>
    <row r="7" spans="1:13" ht="15.75" x14ac:dyDescent="0.25">
      <c r="A7" s="1082" t="s">
        <v>334</v>
      </c>
      <c r="B7" s="1082"/>
      <c r="C7" s="1084" t="s">
        <v>550</v>
      </c>
      <c r="D7" s="1084"/>
      <c r="E7" s="1084"/>
      <c r="F7" s="1084"/>
      <c r="G7" s="1084"/>
      <c r="H7" s="1084"/>
      <c r="I7" s="1084"/>
    </row>
    <row r="8" spans="1:13" x14ac:dyDescent="0.2">
      <c r="A8" s="1082" t="s">
        <v>336</v>
      </c>
      <c r="B8" s="1082"/>
      <c r="C8" s="1082" t="s">
        <v>551</v>
      </c>
      <c r="D8" s="1082"/>
      <c r="E8" s="1082"/>
      <c r="F8" s="1082"/>
      <c r="G8" s="1082"/>
      <c r="H8" s="1082"/>
      <c r="I8" s="1082"/>
    </row>
    <row r="9" spans="1:13" x14ac:dyDescent="0.2">
      <c r="A9" s="1082" t="s">
        <v>337</v>
      </c>
      <c r="B9" s="1082"/>
      <c r="C9" s="1054" t="s">
        <v>547</v>
      </c>
      <c r="D9" s="1054"/>
      <c r="E9" s="1054"/>
      <c r="F9" s="1054"/>
      <c r="G9" s="1054"/>
      <c r="H9" s="1054"/>
      <c r="I9" s="1054"/>
    </row>
    <row r="10" spans="1:13" ht="12" customHeight="1" x14ac:dyDescent="0.2">
      <c r="A10" s="1013" t="s">
        <v>338</v>
      </c>
      <c r="B10" s="1013" t="s">
        <v>339</v>
      </c>
      <c r="C10" s="1013"/>
      <c r="D10" s="1016" t="s">
        <v>340</v>
      </c>
      <c r="E10" s="1013" t="s">
        <v>341</v>
      </c>
      <c r="F10" s="1011" t="s">
        <v>342</v>
      </c>
      <c r="G10" s="1013" t="s">
        <v>343</v>
      </c>
      <c r="H10" s="1014" t="s">
        <v>318</v>
      </c>
      <c r="I10" s="1016" t="s">
        <v>344</v>
      </c>
    </row>
    <row r="11" spans="1:13" ht="36.75" customHeight="1" x14ac:dyDescent="0.2">
      <c r="A11" s="1013"/>
      <c r="B11" s="1013"/>
      <c r="C11" s="1013"/>
      <c r="D11" s="1016"/>
      <c r="E11" s="1013"/>
      <c r="F11" s="1012"/>
      <c r="G11" s="1013"/>
      <c r="H11" s="1015"/>
      <c r="I11" s="1016"/>
    </row>
    <row r="12" spans="1:13" ht="12.75" customHeight="1" x14ac:dyDescent="0.2">
      <c r="A12" s="1049" t="s">
        <v>454</v>
      </c>
      <c r="B12" s="1050"/>
      <c r="C12" s="1051"/>
      <c r="D12" s="590"/>
      <c r="E12" s="591">
        <f>SUM(E13:E143)</f>
        <v>36101</v>
      </c>
      <c r="F12" s="591">
        <f t="shared" ref="F12:G12" si="0">SUM(F13:F143)</f>
        <v>0</v>
      </c>
      <c r="G12" s="591">
        <f t="shared" si="0"/>
        <v>36101</v>
      </c>
      <c r="H12" s="591"/>
      <c r="I12" s="591"/>
    </row>
    <row r="13" spans="1:13" ht="12.75" customHeight="1" x14ac:dyDescent="0.2">
      <c r="A13" s="592"/>
      <c r="B13" s="1077" t="s">
        <v>552</v>
      </c>
      <c r="C13" s="1078"/>
      <c r="D13" s="593"/>
      <c r="E13" s="594"/>
      <c r="F13" s="594"/>
      <c r="G13" s="594"/>
      <c r="H13" s="594"/>
      <c r="I13" s="594"/>
      <c r="M13" s="595"/>
    </row>
    <row r="14" spans="1:13" ht="12" customHeight="1" x14ac:dyDescent="0.2">
      <c r="A14" s="1031">
        <v>1</v>
      </c>
      <c r="B14" s="1059" t="s">
        <v>553</v>
      </c>
      <c r="C14" s="1060"/>
      <c r="D14" s="453">
        <v>2314</v>
      </c>
      <c r="E14" s="594">
        <v>214</v>
      </c>
      <c r="F14" s="594"/>
      <c r="G14" s="594">
        <f>SUM(E14:F14)</f>
        <v>214</v>
      </c>
      <c r="H14" s="594"/>
      <c r="I14" s="1079" t="s">
        <v>554</v>
      </c>
      <c r="M14" s="595"/>
    </row>
    <row r="15" spans="1:13" ht="12.75" customHeight="1" x14ac:dyDescent="0.2">
      <c r="A15" s="1032"/>
      <c r="B15" s="1061"/>
      <c r="C15" s="1062"/>
      <c r="D15" s="453">
        <v>2363</v>
      </c>
      <c r="E15" s="594">
        <v>430</v>
      </c>
      <c r="F15" s="594"/>
      <c r="G15" s="594">
        <f t="shared" ref="G15:G80" si="1">SUM(E15:F15)</f>
        <v>430</v>
      </c>
      <c r="H15" s="594"/>
      <c r="I15" s="1080"/>
      <c r="M15" s="595"/>
    </row>
    <row r="16" spans="1:13" ht="12.75" customHeight="1" x14ac:dyDescent="0.2">
      <c r="A16" s="1032"/>
      <c r="B16" s="1061"/>
      <c r="C16" s="1062"/>
      <c r="D16" s="453">
        <v>2264</v>
      </c>
      <c r="E16" s="594">
        <v>1100</v>
      </c>
      <c r="F16" s="594"/>
      <c r="G16" s="594">
        <f t="shared" si="1"/>
        <v>1100</v>
      </c>
      <c r="H16" s="594"/>
      <c r="I16" s="1080"/>
      <c r="M16" s="595"/>
    </row>
    <row r="17" spans="1:13" ht="12.75" customHeight="1" x14ac:dyDescent="0.2">
      <c r="A17" s="1032"/>
      <c r="B17" s="1061"/>
      <c r="C17" s="1062"/>
      <c r="D17" s="453">
        <v>1150</v>
      </c>
      <c r="E17" s="594">
        <v>236</v>
      </c>
      <c r="F17" s="594"/>
      <c r="G17" s="594">
        <f t="shared" si="1"/>
        <v>236</v>
      </c>
      <c r="H17" s="594"/>
      <c r="I17" s="1080"/>
      <c r="M17" s="595"/>
    </row>
    <row r="18" spans="1:13" ht="12.75" customHeight="1" x14ac:dyDescent="0.2">
      <c r="A18" s="1039"/>
      <c r="B18" s="1072"/>
      <c r="C18" s="1073"/>
      <c r="D18" s="453">
        <v>1210</v>
      </c>
      <c r="E18" s="594">
        <v>57</v>
      </c>
      <c r="F18" s="594"/>
      <c r="G18" s="594">
        <f t="shared" si="1"/>
        <v>57</v>
      </c>
      <c r="H18" s="594"/>
      <c r="I18" s="1081"/>
      <c r="M18" s="595"/>
    </row>
    <row r="19" spans="1:13" x14ac:dyDescent="0.2">
      <c r="A19" s="596">
        <v>2</v>
      </c>
      <c r="B19" s="1065" t="s">
        <v>555</v>
      </c>
      <c r="C19" s="1066"/>
      <c r="D19" s="453">
        <v>2314</v>
      </c>
      <c r="E19" s="594">
        <v>50</v>
      </c>
      <c r="F19" s="594"/>
      <c r="G19" s="594">
        <f t="shared" si="1"/>
        <v>50</v>
      </c>
      <c r="H19" s="594"/>
      <c r="I19" s="452" t="s">
        <v>556</v>
      </c>
      <c r="M19" s="595"/>
    </row>
    <row r="20" spans="1:13" ht="12" customHeight="1" x14ac:dyDescent="0.2">
      <c r="A20" s="1057">
        <v>3</v>
      </c>
      <c r="B20" s="1059" t="s">
        <v>557</v>
      </c>
      <c r="C20" s="1060"/>
      <c r="D20" s="597">
        <v>2314</v>
      </c>
      <c r="E20" s="594">
        <v>250</v>
      </c>
      <c r="F20" s="594"/>
      <c r="G20" s="594">
        <f t="shared" si="1"/>
        <v>250</v>
      </c>
      <c r="H20" s="594"/>
      <c r="I20" s="1037" t="s">
        <v>556</v>
      </c>
      <c r="M20" s="595"/>
    </row>
    <row r="21" spans="1:13" ht="12.75" customHeight="1" x14ac:dyDescent="0.2">
      <c r="A21" s="1067"/>
      <c r="B21" s="1072"/>
      <c r="C21" s="1073"/>
      <c r="D21" s="597">
        <v>2363</v>
      </c>
      <c r="E21" s="594">
        <v>200</v>
      </c>
      <c r="F21" s="594"/>
      <c r="G21" s="594">
        <f t="shared" si="1"/>
        <v>200</v>
      </c>
      <c r="H21" s="594"/>
      <c r="I21" s="1042"/>
      <c r="M21" s="595"/>
    </row>
    <row r="22" spans="1:13" ht="12" customHeight="1" x14ac:dyDescent="0.2">
      <c r="A22" s="1057">
        <v>4</v>
      </c>
      <c r="B22" s="1059" t="s">
        <v>558</v>
      </c>
      <c r="C22" s="1060"/>
      <c r="D22" s="597">
        <v>1150</v>
      </c>
      <c r="E22" s="594">
        <v>420</v>
      </c>
      <c r="F22" s="594"/>
      <c r="G22" s="594">
        <f t="shared" si="1"/>
        <v>420</v>
      </c>
      <c r="H22" s="594"/>
      <c r="I22" s="1037" t="s">
        <v>559</v>
      </c>
      <c r="M22" s="595"/>
    </row>
    <row r="23" spans="1:13" ht="12.75" customHeight="1" x14ac:dyDescent="0.2">
      <c r="A23" s="1058"/>
      <c r="B23" s="1061"/>
      <c r="C23" s="1062"/>
      <c r="D23" s="597">
        <v>1210</v>
      </c>
      <c r="E23" s="594">
        <v>102</v>
      </c>
      <c r="F23" s="594"/>
      <c r="G23" s="594">
        <f t="shared" si="1"/>
        <v>102</v>
      </c>
      <c r="H23" s="594"/>
      <c r="I23" s="1038"/>
      <c r="M23" s="595"/>
    </row>
    <row r="24" spans="1:13" ht="12.75" customHeight="1" x14ac:dyDescent="0.2">
      <c r="A24" s="1058"/>
      <c r="B24" s="1061"/>
      <c r="C24" s="1062"/>
      <c r="D24" s="597">
        <v>2314</v>
      </c>
      <c r="E24" s="594">
        <f>200+75</f>
        <v>275</v>
      </c>
      <c r="F24" s="594"/>
      <c r="G24" s="594">
        <f t="shared" si="1"/>
        <v>275</v>
      </c>
      <c r="H24" s="594"/>
      <c r="I24" s="1038"/>
      <c r="M24" s="595"/>
    </row>
    <row r="25" spans="1:13" ht="12.75" customHeight="1" x14ac:dyDescent="0.2">
      <c r="A25" s="1057">
        <v>5</v>
      </c>
      <c r="B25" s="1059" t="s">
        <v>560</v>
      </c>
      <c r="C25" s="1060"/>
      <c r="D25" s="597">
        <v>1150</v>
      </c>
      <c r="E25" s="594">
        <v>190</v>
      </c>
      <c r="F25" s="594"/>
      <c r="G25" s="594">
        <f t="shared" si="1"/>
        <v>190</v>
      </c>
      <c r="H25" s="594"/>
      <c r="I25" s="1037" t="s">
        <v>559</v>
      </c>
    </row>
    <row r="26" spans="1:13" ht="12.75" customHeight="1" x14ac:dyDescent="0.2">
      <c r="A26" s="1058"/>
      <c r="B26" s="1061"/>
      <c r="C26" s="1062"/>
      <c r="D26" s="597">
        <v>1210</v>
      </c>
      <c r="E26" s="594">
        <v>46</v>
      </c>
      <c r="F26" s="594"/>
      <c r="G26" s="594">
        <f t="shared" si="1"/>
        <v>46</v>
      </c>
      <c r="H26" s="594"/>
      <c r="I26" s="1038"/>
      <c r="M26" s="595"/>
    </row>
    <row r="27" spans="1:13" ht="12.75" customHeight="1" x14ac:dyDescent="0.2">
      <c r="A27" s="1058"/>
      <c r="B27" s="1061"/>
      <c r="C27" s="1062"/>
      <c r="D27" s="597">
        <v>2363</v>
      </c>
      <c r="E27" s="594">
        <v>80</v>
      </c>
      <c r="F27" s="594"/>
      <c r="G27" s="594">
        <f t="shared" si="1"/>
        <v>80</v>
      </c>
      <c r="H27" s="594"/>
      <c r="I27" s="1038"/>
      <c r="M27" s="595"/>
    </row>
    <row r="28" spans="1:13" ht="12.75" customHeight="1" x14ac:dyDescent="0.2">
      <c r="A28" s="1067"/>
      <c r="B28" s="1072"/>
      <c r="C28" s="1073"/>
      <c r="D28" s="597">
        <v>2314</v>
      </c>
      <c r="E28" s="594">
        <v>150</v>
      </c>
      <c r="F28" s="594"/>
      <c r="G28" s="594">
        <f t="shared" si="1"/>
        <v>150</v>
      </c>
      <c r="H28" s="594"/>
      <c r="I28" s="1042"/>
      <c r="M28" s="595"/>
    </row>
    <row r="29" spans="1:13" ht="12.75" customHeight="1" x14ac:dyDescent="0.2">
      <c r="A29" s="1057">
        <v>6</v>
      </c>
      <c r="B29" s="1059" t="s">
        <v>561</v>
      </c>
      <c r="C29" s="1060"/>
      <c r="D29" s="597">
        <v>1150</v>
      </c>
      <c r="E29" s="594">
        <v>140</v>
      </c>
      <c r="F29" s="594"/>
      <c r="G29" s="594">
        <f t="shared" si="1"/>
        <v>140</v>
      </c>
      <c r="H29" s="594"/>
      <c r="I29" s="1037" t="s">
        <v>559</v>
      </c>
      <c r="M29" s="595"/>
    </row>
    <row r="30" spans="1:13" ht="12.75" customHeight="1" x14ac:dyDescent="0.2">
      <c r="A30" s="1058"/>
      <c r="B30" s="1061"/>
      <c r="C30" s="1062"/>
      <c r="D30" s="597">
        <v>1210</v>
      </c>
      <c r="E30" s="594">
        <v>34</v>
      </c>
      <c r="F30" s="594"/>
      <c r="G30" s="594">
        <f t="shared" si="1"/>
        <v>34</v>
      </c>
      <c r="H30" s="594"/>
      <c r="I30" s="1038"/>
      <c r="M30" s="595"/>
    </row>
    <row r="31" spans="1:13" ht="12.75" customHeight="1" x14ac:dyDescent="0.2">
      <c r="A31" s="1067"/>
      <c r="B31" s="1072"/>
      <c r="C31" s="1073"/>
      <c r="D31" s="597">
        <v>2314</v>
      </c>
      <c r="E31" s="594">
        <v>100</v>
      </c>
      <c r="F31" s="594"/>
      <c r="G31" s="594">
        <f t="shared" si="1"/>
        <v>100</v>
      </c>
      <c r="H31" s="594"/>
      <c r="I31" s="1042"/>
      <c r="M31" s="595"/>
    </row>
    <row r="32" spans="1:13" ht="12.75" customHeight="1" x14ac:dyDescent="0.2">
      <c r="A32" s="1057">
        <v>7</v>
      </c>
      <c r="B32" s="1059" t="s">
        <v>562</v>
      </c>
      <c r="C32" s="1060"/>
      <c r="D32" s="597">
        <v>2314</v>
      </c>
      <c r="E32" s="594">
        <v>200</v>
      </c>
      <c r="F32" s="594"/>
      <c r="G32" s="594">
        <f t="shared" si="1"/>
        <v>200</v>
      </c>
      <c r="H32" s="594"/>
      <c r="I32" s="1037" t="s">
        <v>559</v>
      </c>
      <c r="M32" s="595"/>
    </row>
    <row r="33" spans="1:13" ht="12.75" customHeight="1" x14ac:dyDescent="0.2">
      <c r="A33" s="1067"/>
      <c r="B33" s="1072"/>
      <c r="C33" s="1073"/>
      <c r="D33" s="597">
        <v>2264</v>
      </c>
      <c r="E33" s="594">
        <v>150</v>
      </c>
      <c r="F33" s="594"/>
      <c r="G33" s="594">
        <f t="shared" si="1"/>
        <v>150</v>
      </c>
      <c r="H33" s="594"/>
      <c r="I33" s="1042"/>
      <c r="M33" s="595"/>
    </row>
    <row r="34" spans="1:13" ht="12.75" customHeight="1" x14ac:dyDescent="0.2">
      <c r="A34" s="1057">
        <v>8</v>
      </c>
      <c r="B34" s="1059" t="s">
        <v>563</v>
      </c>
      <c r="C34" s="1060"/>
      <c r="D34" s="597">
        <v>2264</v>
      </c>
      <c r="E34" s="594">
        <v>150</v>
      </c>
      <c r="F34" s="594"/>
      <c r="G34" s="594">
        <f t="shared" si="1"/>
        <v>150</v>
      </c>
      <c r="H34" s="594"/>
      <c r="I34" s="1037" t="s">
        <v>559</v>
      </c>
      <c r="M34" s="595"/>
    </row>
    <row r="35" spans="1:13" ht="12.75" customHeight="1" x14ac:dyDescent="0.2">
      <c r="A35" s="1067"/>
      <c r="B35" s="1072"/>
      <c r="C35" s="1073"/>
      <c r="D35" s="597">
        <v>2314</v>
      </c>
      <c r="E35" s="594">
        <v>150</v>
      </c>
      <c r="F35" s="594"/>
      <c r="G35" s="594">
        <f t="shared" si="1"/>
        <v>150</v>
      </c>
      <c r="H35" s="594"/>
      <c r="I35" s="1042"/>
      <c r="M35" s="595"/>
    </row>
    <row r="36" spans="1:13" ht="12.75" customHeight="1" x14ac:dyDescent="0.2">
      <c r="A36" s="1057">
        <v>9</v>
      </c>
      <c r="B36" s="1059" t="s">
        <v>564</v>
      </c>
      <c r="C36" s="1060"/>
      <c r="D36" s="597">
        <v>2314</v>
      </c>
      <c r="E36" s="594">
        <v>150</v>
      </c>
      <c r="F36" s="594"/>
      <c r="G36" s="594">
        <f t="shared" si="1"/>
        <v>150</v>
      </c>
      <c r="H36" s="594"/>
      <c r="I36" s="1037" t="s">
        <v>559</v>
      </c>
      <c r="M36" s="595"/>
    </row>
    <row r="37" spans="1:13" ht="12.75" customHeight="1" x14ac:dyDescent="0.2">
      <c r="A37" s="1058"/>
      <c r="B37" s="1061"/>
      <c r="C37" s="1062"/>
      <c r="D37" s="597">
        <v>1150</v>
      </c>
      <c r="E37" s="594">
        <v>140</v>
      </c>
      <c r="F37" s="594"/>
      <c r="G37" s="594">
        <f t="shared" si="1"/>
        <v>140</v>
      </c>
      <c r="H37" s="594"/>
      <c r="I37" s="1038"/>
      <c r="M37" s="595"/>
    </row>
    <row r="38" spans="1:13" ht="12.75" customHeight="1" x14ac:dyDescent="0.2">
      <c r="A38" s="1067"/>
      <c r="B38" s="1072"/>
      <c r="C38" s="1073"/>
      <c r="D38" s="597">
        <v>1210</v>
      </c>
      <c r="E38" s="594">
        <v>34</v>
      </c>
      <c r="F38" s="594"/>
      <c r="G38" s="594">
        <f t="shared" si="1"/>
        <v>34</v>
      </c>
      <c r="H38" s="594"/>
      <c r="I38" s="1042"/>
    </row>
    <row r="39" spans="1:13" ht="12.75" customHeight="1" x14ac:dyDescent="0.2">
      <c r="A39" s="1057">
        <v>10</v>
      </c>
      <c r="B39" s="1059" t="s">
        <v>565</v>
      </c>
      <c r="C39" s="1060"/>
      <c r="D39" s="597">
        <v>2264</v>
      </c>
      <c r="E39" s="594">
        <v>150</v>
      </c>
      <c r="F39" s="594"/>
      <c r="G39" s="399">
        <f t="shared" si="1"/>
        <v>150</v>
      </c>
      <c r="H39" s="594"/>
      <c r="I39" s="1037" t="s">
        <v>559</v>
      </c>
      <c r="M39" s="595"/>
    </row>
    <row r="40" spans="1:13" ht="12.75" customHeight="1" x14ac:dyDescent="0.2">
      <c r="A40" s="1067"/>
      <c r="B40" s="1072"/>
      <c r="C40" s="1073"/>
      <c r="D40" s="597">
        <v>2314</v>
      </c>
      <c r="E40" s="594">
        <f>180+30</f>
        <v>210</v>
      </c>
      <c r="F40" s="594"/>
      <c r="G40" s="399">
        <f t="shared" si="1"/>
        <v>210</v>
      </c>
      <c r="H40" s="594"/>
      <c r="I40" s="1042"/>
    </row>
    <row r="41" spans="1:13" ht="12.75" customHeight="1" x14ac:dyDescent="0.2">
      <c r="A41" s="1057">
        <v>11</v>
      </c>
      <c r="B41" s="1059" t="s">
        <v>566</v>
      </c>
      <c r="C41" s="1060"/>
      <c r="D41" s="597">
        <v>2314</v>
      </c>
      <c r="E41" s="594">
        <v>160</v>
      </c>
      <c r="F41" s="594"/>
      <c r="G41" s="399">
        <f t="shared" si="1"/>
        <v>160</v>
      </c>
      <c r="H41" s="594"/>
      <c r="I41" s="1037" t="s">
        <v>559</v>
      </c>
    </row>
    <row r="42" spans="1:13" ht="12.75" customHeight="1" x14ac:dyDescent="0.2">
      <c r="A42" s="1058"/>
      <c r="B42" s="1061"/>
      <c r="C42" s="1062"/>
      <c r="D42" s="597">
        <v>1150</v>
      </c>
      <c r="E42" s="594">
        <v>150</v>
      </c>
      <c r="F42" s="594"/>
      <c r="G42" s="399">
        <f t="shared" si="1"/>
        <v>150</v>
      </c>
      <c r="H42" s="594"/>
      <c r="I42" s="1038"/>
    </row>
    <row r="43" spans="1:13" ht="12.75" customHeight="1" x14ac:dyDescent="0.2">
      <c r="A43" s="1058"/>
      <c r="B43" s="1061"/>
      <c r="C43" s="1062"/>
      <c r="D43" s="597">
        <v>1210</v>
      </c>
      <c r="E43" s="594">
        <v>37</v>
      </c>
      <c r="F43" s="594"/>
      <c r="G43" s="399">
        <f t="shared" si="1"/>
        <v>37</v>
      </c>
      <c r="H43" s="594"/>
      <c r="I43" s="1038"/>
    </row>
    <row r="44" spans="1:13" ht="12.75" customHeight="1" x14ac:dyDescent="0.2">
      <c r="A44" s="1067"/>
      <c r="B44" s="1072"/>
      <c r="C44" s="1073"/>
      <c r="D44" s="597">
        <v>2363</v>
      </c>
      <c r="E44" s="594">
        <v>40</v>
      </c>
      <c r="F44" s="594"/>
      <c r="G44" s="399">
        <f t="shared" si="1"/>
        <v>40</v>
      </c>
      <c r="H44" s="594"/>
      <c r="I44" s="1042"/>
    </row>
    <row r="45" spans="1:13" x14ac:dyDescent="0.2">
      <c r="A45" s="598">
        <v>12</v>
      </c>
      <c r="B45" s="1065" t="s">
        <v>567</v>
      </c>
      <c r="C45" s="1066"/>
      <c r="D45" s="597">
        <v>2314</v>
      </c>
      <c r="E45" s="594">
        <v>150</v>
      </c>
      <c r="F45" s="594"/>
      <c r="G45" s="399">
        <f t="shared" si="1"/>
        <v>150</v>
      </c>
      <c r="H45" s="594"/>
      <c r="I45" s="452" t="s">
        <v>559</v>
      </c>
    </row>
    <row r="46" spans="1:13" ht="21.75" customHeight="1" x14ac:dyDescent="0.2">
      <c r="A46" s="598">
        <v>13</v>
      </c>
      <c r="B46" s="1065" t="s">
        <v>568</v>
      </c>
      <c r="C46" s="1066"/>
      <c r="D46" s="597">
        <v>2314</v>
      </c>
      <c r="E46" s="594">
        <v>150</v>
      </c>
      <c r="F46" s="594"/>
      <c r="G46" s="399">
        <f t="shared" si="1"/>
        <v>150</v>
      </c>
      <c r="H46" s="594"/>
      <c r="I46" s="452" t="s">
        <v>559</v>
      </c>
    </row>
    <row r="47" spans="1:13" x14ac:dyDescent="0.2">
      <c r="A47" s="598">
        <v>14</v>
      </c>
      <c r="B47" s="1065" t="s">
        <v>569</v>
      </c>
      <c r="C47" s="1066"/>
      <c r="D47" s="597">
        <v>2314</v>
      </c>
      <c r="E47" s="594">
        <v>70</v>
      </c>
      <c r="F47" s="594"/>
      <c r="G47" s="399">
        <f t="shared" si="1"/>
        <v>70</v>
      </c>
      <c r="H47" s="594"/>
      <c r="I47" s="452" t="s">
        <v>559</v>
      </c>
    </row>
    <row r="48" spans="1:13" ht="12.75" customHeight="1" x14ac:dyDescent="0.2">
      <c r="A48" s="598">
        <v>15</v>
      </c>
      <c r="B48" s="1065" t="s">
        <v>570</v>
      </c>
      <c r="C48" s="1066"/>
      <c r="D48" s="597">
        <v>2314</v>
      </c>
      <c r="E48" s="594">
        <v>60</v>
      </c>
      <c r="F48" s="594"/>
      <c r="G48" s="399">
        <f t="shared" si="1"/>
        <v>60</v>
      </c>
      <c r="H48" s="594"/>
      <c r="I48" s="452" t="s">
        <v>559</v>
      </c>
    </row>
    <row r="49" spans="1:9" ht="12.75" customHeight="1" x14ac:dyDescent="0.2">
      <c r="A49" s="598">
        <v>16</v>
      </c>
      <c r="B49" s="1065" t="s">
        <v>571</v>
      </c>
      <c r="C49" s="1066"/>
      <c r="D49" s="597">
        <v>2314</v>
      </c>
      <c r="E49" s="594">
        <v>50</v>
      </c>
      <c r="F49" s="594"/>
      <c r="G49" s="399">
        <f t="shared" si="1"/>
        <v>50</v>
      </c>
      <c r="H49" s="594"/>
      <c r="I49" s="452" t="s">
        <v>559</v>
      </c>
    </row>
    <row r="50" spans="1:9" ht="12.75" customHeight="1" x14ac:dyDescent="0.2">
      <c r="A50" s="598">
        <v>17</v>
      </c>
      <c r="B50" s="1065" t="s">
        <v>572</v>
      </c>
      <c r="C50" s="1066"/>
      <c r="D50" s="597">
        <v>2314</v>
      </c>
      <c r="E50" s="594">
        <v>60</v>
      </c>
      <c r="F50" s="594"/>
      <c r="G50" s="594">
        <f t="shared" si="1"/>
        <v>60</v>
      </c>
      <c r="H50" s="594"/>
      <c r="I50" s="452" t="s">
        <v>559</v>
      </c>
    </row>
    <row r="51" spans="1:9" ht="12.75" customHeight="1" x14ac:dyDescent="0.2">
      <c r="A51" s="598">
        <v>18</v>
      </c>
      <c r="B51" s="1065" t="s">
        <v>573</v>
      </c>
      <c r="C51" s="1066"/>
      <c r="D51" s="597">
        <v>2314</v>
      </c>
      <c r="E51" s="594">
        <v>100</v>
      </c>
      <c r="F51" s="594"/>
      <c r="G51" s="594">
        <f t="shared" si="1"/>
        <v>100</v>
      </c>
      <c r="H51" s="594"/>
      <c r="I51" s="452" t="s">
        <v>559</v>
      </c>
    </row>
    <row r="52" spans="1:9" ht="12.75" customHeight="1" x14ac:dyDescent="0.2">
      <c r="A52" s="598">
        <v>19</v>
      </c>
      <c r="B52" s="1065" t="s">
        <v>574</v>
      </c>
      <c r="C52" s="1066"/>
      <c r="D52" s="597">
        <v>2314</v>
      </c>
      <c r="E52" s="594">
        <v>60</v>
      </c>
      <c r="F52" s="594"/>
      <c r="G52" s="594">
        <f t="shared" si="1"/>
        <v>60</v>
      </c>
      <c r="H52" s="594"/>
      <c r="I52" s="452" t="s">
        <v>559</v>
      </c>
    </row>
    <row r="53" spans="1:9" ht="12.75" customHeight="1" x14ac:dyDescent="0.2">
      <c r="A53" s="598">
        <v>20</v>
      </c>
      <c r="B53" s="1065" t="s">
        <v>575</v>
      </c>
      <c r="C53" s="1066"/>
      <c r="D53" s="597">
        <v>2314</v>
      </c>
      <c r="E53" s="594">
        <v>80</v>
      </c>
      <c r="F53" s="594"/>
      <c r="G53" s="594">
        <f t="shared" si="1"/>
        <v>80</v>
      </c>
      <c r="H53" s="594"/>
      <c r="I53" s="452" t="s">
        <v>559</v>
      </c>
    </row>
    <row r="54" spans="1:9" ht="12" customHeight="1" x14ac:dyDescent="0.2">
      <c r="A54" s="1057">
        <v>21</v>
      </c>
      <c r="B54" s="1059" t="s">
        <v>576</v>
      </c>
      <c r="C54" s="1060"/>
      <c r="D54" s="597">
        <v>2363</v>
      </c>
      <c r="E54" s="594">
        <v>300</v>
      </c>
      <c r="F54" s="594"/>
      <c r="G54" s="594">
        <f t="shared" si="1"/>
        <v>300</v>
      </c>
      <c r="H54" s="594"/>
      <c r="I54" s="1037" t="s">
        <v>577</v>
      </c>
    </row>
    <row r="55" spans="1:9" ht="12.75" customHeight="1" x14ac:dyDescent="0.2">
      <c r="A55" s="1067"/>
      <c r="B55" s="1072"/>
      <c r="C55" s="1073"/>
      <c r="D55" s="597">
        <v>2314</v>
      </c>
      <c r="E55" s="594">
        <v>200</v>
      </c>
      <c r="F55" s="594"/>
      <c r="G55" s="594">
        <f t="shared" si="1"/>
        <v>200</v>
      </c>
      <c r="H55" s="594"/>
      <c r="I55" s="1042"/>
    </row>
    <row r="56" spans="1:9" ht="12.75" customHeight="1" x14ac:dyDescent="0.2">
      <c r="A56" s="598">
        <v>22</v>
      </c>
      <c r="B56" s="1065" t="s">
        <v>578</v>
      </c>
      <c r="C56" s="1066"/>
      <c r="D56" s="597">
        <v>2314</v>
      </c>
      <c r="E56" s="594">
        <v>50</v>
      </c>
      <c r="F56" s="594"/>
      <c r="G56" s="594">
        <f t="shared" si="1"/>
        <v>50</v>
      </c>
      <c r="H56" s="594"/>
      <c r="I56" s="452" t="s">
        <v>559</v>
      </c>
    </row>
    <row r="57" spans="1:9" ht="12.75" customHeight="1" x14ac:dyDescent="0.2">
      <c r="A57" s="598">
        <v>23</v>
      </c>
      <c r="B57" s="1065" t="s">
        <v>579</v>
      </c>
      <c r="C57" s="1066"/>
      <c r="D57" s="597">
        <v>2314</v>
      </c>
      <c r="E57" s="594">
        <v>120</v>
      </c>
      <c r="F57" s="594"/>
      <c r="G57" s="594">
        <f t="shared" si="1"/>
        <v>120</v>
      </c>
      <c r="H57" s="594"/>
      <c r="I57" s="452" t="s">
        <v>559</v>
      </c>
    </row>
    <row r="58" spans="1:9" x14ac:dyDescent="0.2">
      <c r="A58" s="1057">
        <v>24</v>
      </c>
      <c r="B58" s="1059" t="s">
        <v>580</v>
      </c>
      <c r="C58" s="1060"/>
      <c r="D58" s="597">
        <v>2279</v>
      </c>
      <c r="E58" s="399">
        <v>100</v>
      </c>
      <c r="F58" s="399"/>
      <c r="G58" s="594">
        <f t="shared" si="1"/>
        <v>100</v>
      </c>
      <c r="H58" s="399"/>
      <c r="I58" s="1037" t="s">
        <v>581</v>
      </c>
    </row>
    <row r="59" spans="1:9" x14ac:dyDescent="0.2">
      <c r="A59" s="1058"/>
      <c r="B59" s="1061"/>
      <c r="C59" s="1062"/>
      <c r="D59" s="597">
        <v>1150</v>
      </c>
      <c r="E59" s="399">
        <v>1500</v>
      </c>
      <c r="F59" s="399"/>
      <c r="G59" s="594">
        <f t="shared" si="1"/>
        <v>1500</v>
      </c>
      <c r="H59" s="399"/>
      <c r="I59" s="1038"/>
    </row>
    <row r="60" spans="1:9" x14ac:dyDescent="0.2">
      <c r="A60" s="1058"/>
      <c r="B60" s="1061"/>
      <c r="C60" s="1062"/>
      <c r="D60" s="597">
        <v>1210</v>
      </c>
      <c r="E60" s="399">
        <v>75</v>
      </c>
      <c r="F60" s="399"/>
      <c r="G60" s="594">
        <f t="shared" si="1"/>
        <v>75</v>
      </c>
      <c r="H60" s="399"/>
      <c r="I60" s="1038"/>
    </row>
    <row r="61" spans="1:9" x14ac:dyDescent="0.2">
      <c r="A61" s="1058"/>
      <c r="B61" s="1061"/>
      <c r="C61" s="1062"/>
      <c r="D61" s="597">
        <v>2264</v>
      </c>
      <c r="E61" s="399">
        <v>2000</v>
      </c>
      <c r="F61" s="399"/>
      <c r="G61" s="594">
        <f t="shared" si="1"/>
        <v>2000</v>
      </c>
      <c r="H61" s="399"/>
      <c r="I61" s="1038"/>
    </row>
    <row r="62" spans="1:9" x14ac:dyDescent="0.2">
      <c r="A62" s="1058"/>
      <c r="B62" s="1061"/>
      <c r="C62" s="1062"/>
      <c r="D62" s="597">
        <v>2370</v>
      </c>
      <c r="E62" s="399">
        <f>700-75</f>
        <v>625</v>
      </c>
      <c r="F62" s="399"/>
      <c r="G62" s="594">
        <f t="shared" si="1"/>
        <v>625</v>
      </c>
      <c r="H62" s="399"/>
      <c r="I62" s="1038"/>
    </row>
    <row r="63" spans="1:9" x14ac:dyDescent="0.2">
      <c r="A63" s="1058"/>
      <c r="B63" s="1061"/>
      <c r="C63" s="1062"/>
      <c r="D63" s="597">
        <v>2223</v>
      </c>
      <c r="E63" s="399">
        <v>120</v>
      </c>
      <c r="F63" s="399"/>
      <c r="G63" s="594">
        <f t="shared" si="1"/>
        <v>120</v>
      </c>
      <c r="H63" s="399"/>
      <c r="I63" s="1038"/>
    </row>
    <row r="64" spans="1:9" x14ac:dyDescent="0.2">
      <c r="A64" s="1058"/>
      <c r="B64" s="1061"/>
      <c r="C64" s="1062"/>
      <c r="D64" s="597">
        <v>2314</v>
      </c>
      <c r="E64" s="399">
        <v>80</v>
      </c>
      <c r="F64" s="399"/>
      <c r="G64" s="594">
        <f t="shared" si="1"/>
        <v>80</v>
      </c>
      <c r="H64" s="399"/>
      <c r="I64" s="1038"/>
    </row>
    <row r="65" spans="1:9" x14ac:dyDescent="0.2">
      <c r="A65" s="1067"/>
      <c r="B65" s="1072"/>
      <c r="C65" s="1073"/>
      <c r="D65" s="597">
        <v>2239</v>
      </c>
      <c r="E65" s="399">
        <v>120</v>
      </c>
      <c r="F65" s="399"/>
      <c r="G65" s="594">
        <f t="shared" si="1"/>
        <v>120</v>
      </c>
      <c r="H65" s="399"/>
      <c r="I65" s="1042"/>
    </row>
    <row r="66" spans="1:9" ht="12.75" customHeight="1" x14ac:dyDescent="0.2">
      <c r="A66" s="1057">
        <v>25</v>
      </c>
      <c r="B66" s="1059" t="s">
        <v>582</v>
      </c>
      <c r="C66" s="1060"/>
      <c r="D66" s="597">
        <v>2314</v>
      </c>
      <c r="E66" s="594">
        <v>150</v>
      </c>
      <c r="F66" s="399"/>
      <c r="G66" s="594">
        <f t="shared" si="1"/>
        <v>150</v>
      </c>
      <c r="H66" s="594"/>
      <c r="I66" s="1037" t="s">
        <v>556</v>
      </c>
    </row>
    <row r="67" spans="1:9" ht="14.25" customHeight="1" x14ac:dyDescent="0.2">
      <c r="A67" s="1067"/>
      <c r="B67" s="1072"/>
      <c r="C67" s="1073"/>
      <c r="D67" s="597">
        <v>2370</v>
      </c>
      <c r="E67" s="594">
        <v>350</v>
      </c>
      <c r="F67" s="399"/>
      <c r="G67" s="399">
        <f t="shared" si="1"/>
        <v>350</v>
      </c>
      <c r="H67" s="594"/>
      <c r="I67" s="1038"/>
    </row>
    <row r="68" spans="1:9" x14ac:dyDescent="0.2">
      <c r="A68" s="598">
        <v>26</v>
      </c>
      <c r="B68" s="1065" t="s">
        <v>583</v>
      </c>
      <c r="C68" s="1066"/>
      <c r="D68" s="597">
        <v>2370</v>
      </c>
      <c r="E68" s="594">
        <v>200</v>
      </c>
      <c r="F68" s="399"/>
      <c r="G68" s="399">
        <f t="shared" si="1"/>
        <v>200</v>
      </c>
      <c r="H68" s="594"/>
      <c r="I68" s="551" t="s">
        <v>556</v>
      </c>
    </row>
    <row r="69" spans="1:9" ht="13.5" customHeight="1" x14ac:dyDescent="0.2">
      <c r="A69" s="1057">
        <v>27</v>
      </c>
      <c r="B69" s="1033" t="s">
        <v>584</v>
      </c>
      <c r="C69" s="1034"/>
      <c r="D69" s="597">
        <v>1150</v>
      </c>
      <c r="E69" s="399">
        <f>300-15</f>
        <v>285</v>
      </c>
      <c r="F69" s="399"/>
      <c r="G69" s="399">
        <f t="shared" si="1"/>
        <v>285</v>
      </c>
      <c r="H69" s="399"/>
      <c r="I69" s="1037" t="s">
        <v>556</v>
      </c>
    </row>
    <row r="70" spans="1:9" ht="13.5" customHeight="1" x14ac:dyDescent="0.2">
      <c r="A70" s="1067"/>
      <c r="B70" s="1040"/>
      <c r="C70" s="1041"/>
      <c r="D70" s="597">
        <v>1210</v>
      </c>
      <c r="E70" s="399">
        <v>15</v>
      </c>
      <c r="F70" s="399"/>
      <c r="G70" s="399">
        <f t="shared" si="1"/>
        <v>15</v>
      </c>
      <c r="H70" s="399"/>
      <c r="I70" s="1042"/>
    </row>
    <row r="71" spans="1:9" ht="13.5" customHeight="1" x14ac:dyDescent="0.2">
      <c r="A71" s="1057">
        <v>28</v>
      </c>
      <c r="B71" s="1059" t="s">
        <v>585</v>
      </c>
      <c r="C71" s="1060"/>
      <c r="D71" s="597">
        <v>2370</v>
      </c>
      <c r="E71" s="594">
        <v>700</v>
      </c>
      <c r="F71" s="399"/>
      <c r="G71" s="399">
        <f t="shared" si="1"/>
        <v>700</v>
      </c>
      <c r="H71" s="594"/>
      <c r="I71" s="1037" t="s">
        <v>556</v>
      </c>
    </row>
    <row r="72" spans="1:9" ht="12.75" customHeight="1" x14ac:dyDescent="0.2">
      <c r="A72" s="1058"/>
      <c r="B72" s="1061"/>
      <c r="C72" s="1062"/>
      <c r="D72" s="597">
        <v>2314</v>
      </c>
      <c r="E72" s="594">
        <v>350</v>
      </c>
      <c r="F72" s="594"/>
      <c r="G72" s="399">
        <f t="shared" si="1"/>
        <v>350</v>
      </c>
      <c r="H72" s="594"/>
      <c r="I72" s="1038"/>
    </row>
    <row r="73" spans="1:9" ht="12.75" customHeight="1" x14ac:dyDescent="0.2">
      <c r="A73" s="1058"/>
      <c r="B73" s="1061"/>
      <c r="C73" s="1062"/>
      <c r="D73" s="597">
        <v>1150</v>
      </c>
      <c r="E73" s="594">
        <v>100</v>
      </c>
      <c r="F73" s="594"/>
      <c r="G73" s="399">
        <f t="shared" si="1"/>
        <v>100</v>
      </c>
      <c r="H73" s="594"/>
      <c r="I73" s="1038"/>
    </row>
    <row r="74" spans="1:9" x14ac:dyDescent="0.2">
      <c r="A74" s="1067"/>
      <c r="B74" s="1072"/>
      <c r="C74" s="1073"/>
      <c r="D74" s="597">
        <v>1210</v>
      </c>
      <c r="E74" s="594">
        <v>25</v>
      </c>
      <c r="F74" s="594"/>
      <c r="G74" s="399">
        <f t="shared" si="1"/>
        <v>25</v>
      </c>
      <c r="H74" s="594"/>
      <c r="I74" s="1042"/>
    </row>
    <row r="75" spans="1:9" ht="23.25" customHeight="1" x14ac:dyDescent="0.2">
      <c r="A75" s="1057">
        <v>29</v>
      </c>
      <c r="B75" s="1059" t="s">
        <v>586</v>
      </c>
      <c r="C75" s="1060"/>
      <c r="D75" s="597">
        <v>2314</v>
      </c>
      <c r="E75" s="399">
        <v>200</v>
      </c>
      <c r="F75" s="399"/>
      <c r="G75" s="399">
        <f t="shared" si="1"/>
        <v>200</v>
      </c>
      <c r="H75" s="399"/>
      <c r="I75" s="1037" t="s">
        <v>556</v>
      </c>
    </row>
    <row r="76" spans="1:9" ht="14.25" customHeight="1" x14ac:dyDescent="0.2">
      <c r="A76" s="1067"/>
      <c r="B76" s="1072"/>
      <c r="C76" s="1073"/>
      <c r="D76" s="597">
        <v>2370</v>
      </c>
      <c r="E76" s="399">
        <v>150</v>
      </c>
      <c r="F76" s="399"/>
      <c r="G76" s="399">
        <f t="shared" si="1"/>
        <v>150</v>
      </c>
      <c r="H76" s="399"/>
      <c r="I76" s="1042"/>
    </row>
    <row r="77" spans="1:9" ht="14.25" customHeight="1" x14ac:dyDescent="0.2">
      <c r="A77" s="1057">
        <v>30</v>
      </c>
      <c r="B77" s="1059" t="s">
        <v>587</v>
      </c>
      <c r="C77" s="1060"/>
      <c r="D77" s="597">
        <v>1150</v>
      </c>
      <c r="E77" s="594">
        <v>172</v>
      </c>
      <c r="F77" s="594"/>
      <c r="G77" s="399">
        <f t="shared" si="1"/>
        <v>172</v>
      </c>
      <c r="H77" s="594"/>
      <c r="I77" s="1037" t="s">
        <v>588</v>
      </c>
    </row>
    <row r="78" spans="1:9" ht="11.25" customHeight="1" x14ac:dyDescent="0.2">
      <c r="A78" s="1058"/>
      <c r="B78" s="1061"/>
      <c r="C78" s="1062"/>
      <c r="D78" s="597">
        <v>1210</v>
      </c>
      <c r="E78" s="594">
        <v>42</v>
      </c>
      <c r="F78" s="594"/>
      <c r="G78" s="399">
        <f t="shared" si="1"/>
        <v>42</v>
      </c>
      <c r="H78" s="594"/>
      <c r="I78" s="1038"/>
    </row>
    <row r="79" spans="1:9" ht="12" customHeight="1" x14ac:dyDescent="0.2">
      <c r="A79" s="1058"/>
      <c r="B79" s="1061"/>
      <c r="C79" s="1062"/>
      <c r="D79" s="597">
        <v>2264</v>
      </c>
      <c r="E79" s="594">
        <v>250</v>
      </c>
      <c r="F79" s="594"/>
      <c r="G79" s="399">
        <f t="shared" si="1"/>
        <v>250</v>
      </c>
      <c r="H79" s="594"/>
      <c r="I79" s="1038"/>
    </row>
    <row r="80" spans="1:9" ht="12" customHeight="1" x14ac:dyDescent="0.2">
      <c r="A80" s="1058"/>
      <c r="B80" s="1061"/>
      <c r="C80" s="1062"/>
      <c r="D80" s="597">
        <v>2314</v>
      </c>
      <c r="E80" s="594">
        <v>150</v>
      </c>
      <c r="F80" s="594"/>
      <c r="G80" s="399">
        <f t="shared" si="1"/>
        <v>150</v>
      </c>
      <c r="H80" s="594"/>
      <c r="I80" s="1038"/>
    </row>
    <row r="81" spans="1:9" ht="12" customHeight="1" x14ac:dyDescent="0.2">
      <c r="A81" s="1067"/>
      <c r="B81" s="1072"/>
      <c r="C81" s="1073"/>
      <c r="D81" s="597">
        <v>2311</v>
      </c>
      <c r="E81" s="594">
        <v>50</v>
      </c>
      <c r="F81" s="594"/>
      <c r="G81" s="399">
        <f t="shared" ref="G81:G143" si="2">SUM(E81:F81)</f>
        <v>50</v>
      </c>
      <c r="H81" s="594"/>
      <c r="I81" s="1042"/>
    </row>
    <row r="82" spans="1:9" ht="12.75" customHeight="1" x14ac:dyDescent="0.2">
      <c r="A82" s="1057">
        <v>31</v>
      </c>
      <c r="B82" s="1059" t="s">
        <v>589</v>
      </c>
      <c r="C82" s="1060"/>
      <c r="D82" s="597">
        <v>2279</v>
      </c>
      <c r="E82" s="594">
        <v>110</v>
      </c>
      <c r="F82" s="594"/>
      <c r="G82" s="399">
        <f t="shared" si="2"/>
        <v>110</v>
      </c>
      <c r="H82" s="594"/>
      <c r="I82" s="1037" t="s">
        <v>588</v>
      </c>
    </row>
    <row r="83" spans="1:9" ht="12.75" customHeight="1" x14ac:dyDescent="0.2">
      <c r="A83" s="1067"/>
      <c r="B83" s="1072"/>
      <c r="C83" s="1073"/>
      <c r="D83" s="597">
        <v>2314</v>
      </c>
      <c r="E83" s="594">
        <v>150</v>
      </c>
      <c r="F83" s="594"/>
      <c r="G83" s="594">
        <f t="shared" si="2"/>
        <v>150</v>
      </c>
      <c r="H83" s="594"/>
      <c r="I83" s="1042"/>
    </row>
    <row r="84" spans="1:9" ht="12.75" customHeight="1" x14ac:dyDescent="0.2">
      <c r="A84" s="1057">
        <v>32</v>
      </c>
      <c r="B84" s="1059" t="s">
        <v>590</v>
      </c>
      <c r="C84" s="1060"/>
      <c r="D84" s="597">
        <v>2279</v>
      </c>
      <c r="E84" s="594">
        <v>110</v>
      </c>
      <c r="F84" s="594"/>
      <c r="G84" s="594">
        <f t="shared" si="2"/>
        <v>110</v>
      </c>
      <c r="H84" s="594"/>
      <c r="I84" s="1037" t="s">
        <v>588</v>
      </c>
    </row>
    <row r="85" spans="1:9" ht="12.75" customHeight="1" x14ac:dyDescent="0.2">
      <c r="A85" s="1067"/>
      <c r="B85" s="1072"/>
      <c r="C85" s="1073"/>
      <c r="D85" s="597">
        <v>2314</v>
      </c>
      <c r="E85" s="594">
        <v>150</v>
      </c>
      <c r="F85" s="594"/>
      <c r="G85" s="594">
        <f t="shared" si="2"/>
        <v>150</v>
      </c>
      <c r="H85" s="594"/>
      <c r="I85" s="1042"/>
    </row>
    <row r="86" spans="1:9" ht="12.75" customHeight="1" x14ac:dyDescent="0.2">
      <c r="A86" s="1057">
        <v>33</v>
      </c>
      <c r="B86" s="1059" t="s">
        <v>591</v>
      </c>
      <c r="C86" s="1060"/>
      <c r="D86" s="597">
        <v>2311</v>
      </c>
      <c r="E86" s="594">
        <v>110</v>
      </c>
      <c r="F86" s="594"/>
      <c r="G86" s="594">
        <f t="shared" si="2"/>
        <v>110</v>
      </c>
      <c r="H86" s="594"/>
      <c r="I86" s="1037" t="s">
        <v>588</v>
      </c>
    </row>
    <row r="87" spans="1:9" ht="12.75" customHeight="1" x14ac:dyDescent="0.2">
      <c r="A87" s="1067"/>
      <c r="B87" s="1072"/>
      <c r="C87" s="1073"/>
      <c r="D87" s="597">
        <v>2314</v>
      </c>
      <c r="E87" s="594">
        <v>150</v>
      </c>
      <c r="F87" s="594"/>
      <c r="G87" s="594">
        <f t="shared" si="2"/>
        <v>150</v>
      </c>
      <c r="H87" s="594"/>
      <c r="I87" s="1042"/>
    </row>
    <row r="88" spans="1:9" ht="12.75" customHeight="1" x14ac:dyDescent="0.2">
      <c r="A88" s="598">
        <v>34</v>
      </c>
      <c r="B88" s="1065" t="s">
        <v>592</v>
      </c>
      <c r="C88" s="1066"/>
      <c r="D88" s="597">
        <v>2314</v>
      </c>
      <c r="E88" s="594">
        <v>80</v>
      </c>
      <c r="F88" s="594"/>
      <c r="G88" s="594">
        <f t="shared" si="2"/>
        <v>80</v>
      </c>
      <c r="H88" s="594"/>
      <c r="I88" s="452" t="s">
        <v>559</v>
      </c>
    </row>
    <row r="89" spans="1:9" ht="12.75" customHeight="1" x14ac:dyDescent="0.2">
      <c r="A89" s="598">
        <v>35</v>
      </c>
      <c r="B89" s="1065" t="s">
        <v>593</v>
      </c>
      <c r="C89" s="1066"/>
      <c r="D89" s="597">
        <v>2314</v>
      </c>
      <c r="E89" s="594">
        <v>80</v>
      </c>
      <c r="F89" s="594"/>
      <c r="G89" s="594">
        <f t="shared" si="2"/>
        <v>80</v>
      </c>
      <c r="H89" s="594"/>
      <c r="I89" s="452" t="s">
        <v>559</v>
      </c>
    </row>
    <row r="90" spans="1:9" ht="12.75" customHeight="1" x14ac:dyDescent="0.2">
      <c r="A90" s="598">
        <v>36</v>
      </c>
      <c r="B90" s="1065" t="s">
        <v>594</v>
      </c>
      <c r="C90" s="1066"/>
      <c r="D90" s="597">
        <v>2314</v>
      </c>
      <c r="E90" s="594">
        <v>110</v>
      </c>
      <c r="F90" s="594"/>
      <c r="G90" s="594">
        <f t="shared" si="2"/>
        <v>110</v>
      </c>
      <c r="H90" s="594"/>
      <c r="I90" s="452" t="s">
        <v>559</v>
      </c>
    </row>
    <row r="91" spans="1:9" ht="12.75" customHeight="1" x14ac:dyDescent="0.2">
      <c r="A91" s="1057">
        <v>37</v>
      </c>
      <c r="B91" s="1033" t="s">
        <v>595</v>
      </c>
      <c r="C91" s="1034"/>
      <c r="D91" s="597">
        <v>2262</v>
      </c>
      <c r="E91" s="594">
        <v>300</v>
      </c>
      <c r="F91" s="594"/>
      <c r="G91" s="594">
        <f t="shared" si="2"/>
        <v>300</v>
      </c>
      <c r="H91" s="594"/>
      <c r="I91" s="1037" t="s">
        <v>559</v>
      </c>
    </row>
    <row r="92" spans="1:9" ht="12.75" customHeight="1" x14ac:dyDescent="0.2">
      <c r="A92" s="1058"/>
      <c r="B92" s="1035"/>
      <c r="C92" s="1036"/>
      <c r="D92" s="597">
        <v>2363</v>
      </c>
      <c r="E92" s="594">
        <v>120</v>
      </c>
      <c r="F92" s="594"/>
      <c r="G92" s="594">
        <f t="shared" si="2"/>
        <v>120</v>
      </c>
      <c r="H92" s="594"/>
      <c r="I92" s="1038"/>
    </row>
    <row r="93" spans="1:9" ht="12.75" customHeight="1" x14ac:dyDescent="0.2">
      <c r="A93" s="1067"/>
      <c r="B93" s="1040"/>
      <c r="C93" s="1041"/>
      <c r="D93" s="597">
        <v>2314</v>
      </c>
      <c r="E93" s="594">
        <v>190</v>
      </c>
      <c r="F93" s="594"/>
      <c r="G93" s="594">
        <f t="shared" si="2"/>
        <v>190</v>
      </c>
      <c r="H93" s="594"/>
      <c r="I93" s="1042"/>
    </row>
    <row r="94" spans="1:9" ht="25.5" customHeight="1" x14ac:dyDescent="0.2">
      <c r="A94" s="599"/>
      <c r="B94" s="1075" t="s">
        <v>596</v>
      </c>
      <c r="C94" s="1076"/>
      <c r="D94" s="597"/>
      <c r="E94" s="594"/>
      <c r="F94" s="594"/>
      <c r="G94" s="594"/>
      <c r="H94" s="594"/>
      <c r="I94" s="452"/>
    </row>
    <row r="95" spans="1:9" ht="12.75" customHeight="1" x14ac:dyDescent="0.2">
      <c r="A95" s="1057">
        <v>38</v>
      </c>
      <c r="B95" s="1059" t="s">
        <v>597</v>
      </c>
      <c r="C95" s="1060"/>
      <c r="D95" s="597">
        <v>2363</v>
      </c>
      <c r="E95" s="594">
        <v>80</v>
      </c>
      <c r="F95" s="594"/>
      <c r="G95" s="594">
        <f t="shared" si="2"/>
        <v>80</v>
      </c>
      <c r="H95" s="594"/>
      <c r="I95" s="1037" t="s">
        <v>559</v>
      </c>
    </row>
    <row r="96" spans="1:9" ht="12.75" customHeight="1" x14ac:dyDescent="0.2">
      <c r="A96" s="1067"/>
      <c r="B96" s="1072"/>
      <c r="C96" s="1073"/>
      <c r="D96" s="597">
        <v>2314</v>
      </c>
      <c r="E96" s="594">
        <v>180</v>
      </c>
      <c r="F96" s="594"/>
      <c r="G96" s="594">
        <f t="shared" si="2"/>
        <v>180</v>
      </c>
      <c r="H96" s="594"/>
      <c r="I96" s="1042"/>
    </row>
    <row r="97" spans="1:9" ht="13.5" customHeight="1" x14ac:dyDescent="0.2">
      <c r="A97" s="1057">
        <v>39</v>
      </c>
      <c r="B97" s="1059" t="s">
        <v>598</v>
      </c>
      <c r="C97" s="1060"/>
      <c r="D97" s="597">
        <v>2322</v>
      </c>
      <c r="E97" s="399">
        <v>40</v>
      </c>
      <c r="F97" s="399"/>
      <c r="G97" s="594">
        <f t="shared" si="2"/>
        <v>40</v>
      </c>
      <c r="H97" s="399"/>
      <c r="I97" s="1037" t="s">
        <v>559</v>
      </c>
    </row>
    <row r="98" spans="1:9" ht="12" customHeight="1" x14ac:dyDescent="0.2">
      <c r="A98" s="1058"/>
      <c r="B98" s="1061"/>
      <c r="C98" s="1062"/>
      <c r="D98" s="597">
        <v>2370</v>
      </c>
      <c r="E98" s="399">
        <v>150</v>
      </c>
      <c r="F98" s="399"/>
      <c r="G98" s="594">
        <f t="shared" si="2"/>
        <v>150</v>
      </c>
      <c r="H98" s="399"/>
      <c r="I98" s="1038"/>
    </row>
    <row r="99" spans="1:9" ht="12" customHeight="1" x14ac:dyDescent="0.2">
      <c r="A99" s="1067"/>
      <c r="B99" s="1072"/>
      <c r="C99" s="1073"/>
      <c r="D99" s="597">
        <v>2279</v>
      </c>
      <c r="E99" s="594">
        <v>125</v>
      </c>
      <c r="F99" s="399"/>
      <c r="G99" s="594">
        <f t="shared" si="2"/>
        <v>125</v>
      </c>
      <c r="H99" s="594"/>
      <c r="I99" s="1042"/>
    </row>
    <row r="100" spans="1:9" ht="12.75" customHeight="1" x14ac:dyDescent="0.2">
      <c r="A100" s="1057">
        <v>40</v>
      </c>
      <c r="B100" s="1059" t="s">
        <v>599</v>
      </c>
      <c r="C100" s="1060"/>
      <c r="D100" s="597">
        <v>2279</v>
      </c>
      <c r="E100" s="594">
        <f>40-30</f>
        <v>10</v>
      </c>
      <c r="F100" s="399"/>
      <c r="G100" s="594">
        <f t="shared" si="2"/>
        <v>10</v>
      </c>
      <c r="H100" s="594"/>
      <c r="I100" s="1037" t="s">
        <v>559</v>
      </c>
    </row>
    <row r="101" spans="1:9" ht="12.75" customHeight="1" x14ac:dyDescent="0.2">
      <c r="A101" s="1067"/>
      <c r="B101" s="1072"/>
      <c r="C101" s="1073"/>
      <c r="D101" s="597">
        <v>2262</v>
      </c>
      <c r="E101" s="594">
        <v>200</v>
      </c>
      <c r="F101" s="399"/>
      <c r="G101" s="594">
        <f t="shared" si="2"/>
        <v>200</v>
      </c>
      <c r="H101" s="594"/>
      <c r="I101" s="1042"/>
    </row>
    <row r="102" spans="1:9" ht="12.75" customHeight="1" x14ac:dyDescent="0.2">
      <c r="A102" s="598">
        <v>41</v>
      </c>
      <c r="B102" s="1065" t="s">
        <v>600</v>
      </c>
      <c r="C102" s="1066"/>
      <c r="D102" s="597">
        <v>2262</v>
      </c>
      <c r="E102" s="594">
        <v>200</v>
      </c>
      <c r="F102" s="399"/>
      <c r="G102" s="594">
        <f t="shared" si="2"/>
        <v>200</v>
      </c>
      <c r="H102" s="594"/>
      <c r="I102" s="452" t="s">
        <v>559</v>
      </c>
    </row>
    <row r="103" spans="1:9" ht="12.75" customHeight="1" x14ac:dyDescent="0.2">
      <c r="A103" s="1057">
        <v>42</v>
      </c>
      <c r="B103" s="1059" t="s">
        <v>601</v>
      </c>
      <c r="C103" s="1060"/>
      <c r="D103" s="597">
        <v>2262</v>
      </c>
      <c r="E103" s="594">
        <v>200</v>
      </c>
      <c r="F103" s="399"/>
      <c r="G103" s="594">
        <f t="shared" si="2"/>
        <v>200</v>
      </c>
      <c r="H103" s="594"/>
      <c r="I103" s="1037" t="s">
        <v>559</v>
      </c>
    </row>
    <row r="104" spans="1:9" ht="12.75" customHeight="1" x14ac:dyDescent="0.2">
      <c r="A104" s="1067"/>
      <c r="B104" s="1072"/>
      <c r="C104" s="1073"/>
      <c r="D104" s="597">
        <v>2279</v>
      </c>
      <c r="E104" s="594">
        <f>45-45</f>
        <v>0</v>
      </c>
      <c r="F104" s="399"/>
      <c r="G104" s="594">
        <f t="shared" si="2"/>
        <v>0</v>
      </c>
      <c r="H104" s="594"/>
      <c r="I104" s="1042"/>
    </row>
    <row r="105" spans="1:9" ht="12.75" customHeight="1" x14ac:dyDescent="0.2">
      <c r="A105" s="1057">
        <v>43</v>
      </c>
      <c r="B105" s="1059" t="s">
        <v>602</v>
      </c>
      <c r="C105" s="1060"/>
      <c r="D105" s="597">
        <v>2262</v>
      </c>
      <c r="E105" s="594">
        <v>400</v>
      </c>
      <c r="F105" s="399"/>
      <c r="G105" s="594">
        <f t="shared" si="2"/>
        <v>400</v>
      </c>
      <c r="H105" s="594"/>
      <c r="I105" s="1037" t="s">
        <v>559</v>
      </c>
    </row>
    <row r="106" spans="1:9" ht="12.75" customHeight="1" x14ac:dyDescent="0.2">
      <c r="A106" s="1067"/>
      <c r="B106" s="1072"/>
      <c r="C106" s="1073"/>
      <c r="D106" s="597">
        <v>2279</v>
      </c>
      <c r="E106" s="594">
        <f>30-30</f>
        <v>0</v>
      </c>
      <c r="F106" s="399"/>
      <c r="G106" s="594">
        <f t="shared" si="2"/>
        <v>0</v>
      </c>
      <c r="H106" s="594"/>
      <c r="I106" s="1042"/>
    </row>
    <row r="107" spans="1:9" ht="12.75" customHeight="1" x14ac:dyDescent="0.2">
      <c r="A107" s="1057">
        <v>44</v>
      </c>
      <c r="B107" s="1059" t="s">
        <v>603</v>
      </c>
      <c r="C107" s="1060"/>
      <c r="D107" s="597">
        <v>2262</v>
      </c>
      <c r="E107" s="594">
        <v>1000</v>
      </c>
      <c r="F107" s="399"/>
      <c r="G107" s="594">
        <f t="shared" si="2"/>
        <v>1000</v>
      </c>
      <c r="H107" s="594"/>
      <c r="I107" s="1037" t="s">
        <v>559</v>
      </c>
    </row>
    <row r="108" spans="1:9" ht="12.75" customHeight="1" x14ac:dyDescent="0.2">
      <c r="A108" s="1058"/>
      <c r="B108" s="1061"/>
      <c r="C108" s="1062"/>
      <c r="D108" s="597">
        <v>2279</v>
      </c>
      <c r="E108" s="594">
        <v>120</v>
      </c>
      <c r="F108" s="399"/>
      <c r="G108" s="594">
        <f t="shared" si="2"/>
        <v>120</v>
      </c>
      <c r="H108" s="594"/>
      <c r="I108" s="1038"/>
    </row>
    <row r="109" spans="1:9" ht="12.75" customHeight="1" x14ac:dyDescent="0.2">
      <c r="A109" s="1067"/>
      <c r="B109" s="1072"/>
      <c r="C109" s="1073"/>
      <c r="D109" s="597">
        <v>2363</v>
      </c>
      <c r="E109" s="594">
        <v>500</v>
      </c>
      <c r="F109" s="594"/>
      <c r="G109" s="594">
        <f t="shared" si="2"/>
        <v>500</v>
      </c>
      <c r="H109" s="594"/>
      <c r="I109" s="1042"/>
    </row>
    <row r="110" spans="1:9" ht="12.75" customHeight="1" x14ac:dyDescent="0.2">
      <c r="A110" s="1057">
        <v>45</v>
      </c>
      <c r="B110" s="1059" t="s">
        <v>604</v>
      </c>
      <c r="C110" s="1060"/>
      <c r="D110" s="597">
        <v>2363</v>
      </c>
      <c r="E110" s="594">
        <v>250</v>
      </c>
      <c r="F110" s="594"/>
      <c r="G110" s="594">
        <f t="shared" si="2"/>
        <v>250</v>
      </c>
      <c r="H110" s="594"/>
      <c r="I110" s="1037" t="s">
        <v>559</v>
      </c>
    </row>
    <row r="111" spans="1:9" ht="12.75" customHeight="1" x14ac:dyDescent="0.2">
      <c r="A111" s="1058"/>
      <c r="B111" s="1061"/>
      <c r="C111" s="1062"/>
      <c r="D111" s="597">
        <v>2314</v>
      </c>
      <c r="E111" s="594">
        <v>350</v>
      </c>
      <c r="F111" s="594"/>
      <c r="G111" s="594">
        <f t="shared" si="2"/>
        <v>350</v>
      </c>
      <c r="H111" s="594"/>
      <c r="I111" s="1038"/>
    </row>
    <row r="112" spans="1:9" ht="12.75" customHeight="1" x14ac:dyDescent="0.2">
      <c r="A112" s="1058"/>
      <c r="B112" s="1061"/>
      <c r="C112" s="1062"/>
      <c r="D112" s="597">
        <v>1150</v>
      </c>
      <c r="E112" s="594">
        <v>420</v>
      </c>
      <c r="F112" s="594"/>
      <c r="G112" s="594">
        <f t="shared" si="2"/>
        <v>420</v>
      </c>
      <c r="H112" s="594"/>
      <c r="I112" s="1038"/>
    </row>
    <row r="113" spans="1:9" ht="12.75" customHeight="1" x14ac:dyDescent="0.2">
      <c r="A113" s="1067"/>
      <c r="B113" s="1072"/>
      <c r="C113" s="1073"/>
      <c r="D113" s="597">
        <v>1210</v>
      </c>
      <c r="E113" s="594">
        <v>102</v>
      </c>
      <c r="F113" s="594"/>
      <c r="G113" s="594">
        <f t="shared" si="2"/>
        <v>102</v>
      </c>
      <c r="H113" s="594"/>
      <c r="I113" s="1042"/>
    </row>
    <row r="114" spans="1:9" ht="12.75" customHeight="1" x14ac:dyDescent="0.2">
      <c r="A114" s="1057">
        <v>46</v>
      </c>
      <c r="B114" s="1059" t="s">
        <v>605</v>
      </c>
      <c r="C114" s="1060"/>
      <c r="D114" s="597">
        <v>2262</v>
      </c>
      <c r="E114" s="594">
        <v>900</v>
      </c>
      <c r="F114" s="594"/>
      <c r="G114" s="594">
        <f t="shared" si="2"/>
        <v>900</v>
      </c>
      <c r="H114" s="594"/>
      <c r="I114" s="1037" t="s">
        <v>559</v>
      </c>
    </row>
    <row r="115" spans="1:9" ht="12.75" customHeight="1" x14ac:dyDescent="0.2">
      <c r="A115" s="1058"/>
      <c r="B115" s="1061"/>
      <c r="C115" s="1062"/>
      <c r="D115" s="597">
        <v>2363</v>
      </c>
      <c r="E115" s="600">
        <v>875</v>
      </c>
      <c r="F115" s="600"/>
      <c r="G115" s="594">
        <f t="shared" si="2"/>
        <v>875</v>
      </c>
      <c r="H115" s="600"/>
      <c r="I115" s="1038"/>
    </row>
    <row r="116" spans="1:9" ht="12.75" customHeight="1" x14ac:dyDescent="0.2">
      <c r="A116" s="1058"/>
      <c r="B116" s="1061"/>
      <c r="C116" s="1062"/>
      <c r="D116" s="597">
        <v>2231</v>
      </c>
      <c r="E116" s="600">
        <v>160</v>
      </c>
      <c r="F116" s="600"/>
      <c r="G116" s="594">
        <f t="shared" si="2"/>
        <v>160</v>
      </c>
      <c r="H116" s="600"/>
      <c r="I116" s="1038"/>
    </row>
    <row r="117" spans="1:9" ht="12.75" customHeight="1" x14ac:dyDescent="0.2">
      <c r="A117" s="1067"/>
      <c r="B117" s="1072"/>
      <c r="C117" s="1073"/>
      <c r="D117" s="597">
        <v>2279</v>
      </c>
      <c r="E117" s="600">
        <v>60</v>
      </c>
      <c r="F117" s="600"/>
      <c r="G117" s="594">
        <f t="shared" si="2"/>
        <v>60</v>
      </c>
      <c r="H117" s="600"/>
      <c r="I117" s="1042"/>
    </row>
    <row r="118" spans="1:9" ht="12.75" customHeight="1" x14ac:dyDescent="0.2">
      <c r="A118" s="1057">
        <v>47</v>
      </c>
      <c r="B118" s="1059" t="s">
        <v>606</v>
      </c>
      <c r="C118" s="1060"/>
      <c r="D118" s="597">
        <v>2262</v>
      </c>
      <c r="E118" s="600">
        <v>900</v>
      </c>
      <c r="F118" s="600"/>
      <c r="G118" s="594">
        <f t="shared" si="2"/>
        <v>900</v>
      </c>
      <c r="H118" s="600"/>
      <c r="I118" s="1063" t="s">
        <v>559</v>
      </c>
    </row>
    <row r="119" spans="1:9" ht="12.75" customHeight="1" x14ac:dyDescent="0.2">
      <c r="A119" s="1058"/>
      <c r="B119" s="1061"/>
      <c r="C119" s="1062"/>
      <c r="D119" s="597">
        <v>2363</v>
      </c>
      <c r="E119" s="600">
        <v>680</v>
      </c>
      <c r="F119" s="600"/>
      <c r="G119" s="594">
        <f t="shared" si="2"/>
        <v>680</v>
      </c>
      <c r="H119" s="600"/>
      <c r="I119" s="1074"/>
    </row>
    <row r="120" spans="1:9" ht="12.75" customHeight="1" x14ac:dyDescent="0.2">
      <c r="A120" s="1058"/>
      <c r="B120" s="1061"/>
      <c r="C120" s="1062"/>
      <c r="D120" s="597">
        <v>2279</v>
      </c>
      <c r="E120" s="600">
        <v>80</v>
      </c>
      <c r="F120" s="600"/>
      <c r="G120" s="594">
        <f t="shared" si="2"/>
        <v>80</v>
      </c>
      <c r="H120" s="600"/>
      <c r="I120" s="1074"/>
    </row>
    <row r="121" spans="1:9" ht="12.75" customHeight="1" x14ac:dyDescent="0.2">
      <c r="A121" s="1067"/>
      <c r="B121" s="1072"/>
      <c r="C121" s="1073"/>
      <c r="D121" s="597">
        <v>2231</v>
      </c>
      <c r="E121" s="600">
        <v>120</v>
      </c>
      <c r="F121" s="600"/>
      <c r="G121" s="594">
        <f t="shared" si="2"/>
        <v>120</v>
      </c>
      <c r="H121" s="600"/>
      <c r="I121" s="1064"/>
    </row>
    <row r="122" spans="1:9" ht="12.75" customHeight="1" x14ac:dyDescent="0.2">
      <c r="A122" s="1057">
        <v>48</v>
      </c>
      <c r="B122" s="1059" t="s">
        <v>607</v>
      </c>
      <c r="C122" s="1060"/>
      <c r="D122" s="597">
        <v>1150</v>
      </c>
      <c r="E122" s="600">
        <f>800-39</f>
        <v>761</v>
      </c>
      <c r="F122" s="600"/>
      <c r="G122" s="594">
        <f t="shared" si="2"/>
        <v>761</v>
      </c>
      <c r="H122" s="600"/>
      <c r="I122" s="1063" t="s">
        <v>608</v>
      </c>
    </row>
    <row r="123" spans="1:9" ht="12.75" customHeight="1" x14ac:dyDescent="0.2">
      <c r="A123" s="1058"/>
      <c r="B123" s="1061"/>
      <c r="C123" s="1062"/>
      <c r="D123" s="597">
        <v>1210</v>
      </c>
      <c r="E123" s="600">
        <v>39</v>
      </c>
      <c r="F123" s="600"/>
      <c r="G123" s="594">
        <f t="shared" si="2"/>
        <v>39</v>
      </c>
      <c r="H123" s="600"/>
      <c r="I123" s="1074"/>
    </row>
    <row r="124" spans="1:9" ht="12.75" customHeight="1" x14ac:dyDescent="0.2">
      <c r="A124" s="1058"/>
      <c r="B124" s="1061"/>
      <c r="C124" s="1062"/>
      <c r="D124" s="597">
        <v>2219</v>
      </c>
      <c r="E124" s="600">
        <v>160</v>
      </c>
      <c r="F124" s="600"/>
      <c r="G124" s="594">
        <f t="shared" si="2"/>
        <v>160</v>
      </c>
      <c r="H124" s="600"/>
      <c r="I124" s="1074"/>
    </row>
    <row r="125" spans="1:9" ht="12.75" customHeight="1" x14ac:dyDescent="0.2">
      <c r="A125" s="1058"/>
      <c r="B125" s="1061"/>
      <c r="C125" s="1062"/>
      <c r="D125" s="597">
        <v>2279</v>
      </c>
      <c r="E125" s="600">
        <v>100</v>
      </c>
      <c r="F125" s="600"/>
      <c r="G125" s="594">
        <f t="shared" si="2"/>
        <v>100</v>
      </c>
      <c r="H125" s="600"/>
      <c r="I125" s="1074"/>
    </row>
    <row r="126" spans="1:9" ht="12.75" customHeight="1" x14ac:dyDescent="0.2">
      <c r="A126" s="1058"/>
      <c r="B126" s="1061"/>
      <c r="C126" s="1062"/>
      <c r="D126" s="597">
        <v>2311</v>
      </c>
      <c r="E126" s="600">
        <v>100</v>
      </c>
      <c r="F126" s="600"/>
      <c r="G126" s="594">
        <f t="shared" si="2"/>
        <v>100</v>
      </c>
      <c r="H126" s="600"/>
      <c r="I126" s="1074"/>
    </row>
    <row r="127" spans="1:9" ht="12.75" customHeight="1" x14ac:dyDescent="0.2">
      <c r="A127" s="1058"/>
      <c r="B127" s="1061"/>
      <c r="C127" s="1062"/>
      <c r="D127" s="597">
        <v>2314</v>
      </c>
      <c r="E127" s="600">
        <v>1100</v>
      </c>
      <c r="F127" s="600"/>
      <c r="G127" s="594">
        <f t="shared" si="2"/>
        <v>1100</v>
      </c>
      <c r="H127" s="600"/>
      <c r="I127" s="1074"/>
    </row>
    <row r="128" spans="1:9" ht="12.75" customHeight="1" x14ac:dyDescent="0.2">
      <c r="A128" s="1058"/>
      <c r="B128" s="1061"/>
      <c r="C128" s="1062"/>
      <c r="D128" s="597">
        <v>2231</v>
      </c>
      <c r="E128" s="600">
        <v>300</v>
      </c>
      <c r="F128" s="600"/>
      <c r="G128" s="594">
        <f t="shared" si="2"/>
        <v>300</v>
      </c>
      <c r="H128" s="600"/>
      <c r="I128" s="1074"/>
    </row>
    <row r="129" spans="1:9" ht="12.75" customHeight="1" x14ac:dyDescent="0.2">
      <c r="A129" s="1067"/>
      <c r="B129" s="1072"/>
      <c r="C129" s="1073"/>
      <c r="D129" s="597">
        <v>2314</v>
      </c>
      <c r="E129" s="600">
        <v>1000</v>
      </c>
      <c r="F129" s="600"/>
      <c r="G129" s="594">
        <f t="shared" si="2"/>
        <v>1000</v>
      </c>
      <c r="H129" s="600"/>
      <c r="I129" s="1064"/>
    </row>
    <row r="130" spans="1:9" ht="12.75" customHeight="1" x14ac:dyDescent="0.2">
      <c r="A130" s="1057">
        <v>49</v>
      </c>
      <c r="B130" s="1059" t="s">
        <v>609</v>
      </c>
      <c r="C130" s="1060"/>
      <c r="D130" s="597">
        <v>1150</v>
      </c>
      <c r="E130" s="600">
        <f>3090-148</f>
        <v>2942</v>
      </c>
      <c r="F130" s="600"/>
      <c r="G130" s="399">
        <f t="shared" si="2"/>
        <v>2942</v>
      </c>
      <c r="H130" s="600"/>
      <c r="I130" s="1063" t="s">
        <v>559</v>
      </c>
    </row>
    <row r="131" spans="1:9" ht="12.75" customHeight="1" x14ac:dyDescent="0.2">
      <c r="A131" s="1058"/>
      <c r="B131" s="1061"/>
      <c r="C131" s="1062"/>
      <c r="D131" s="597">
        <v>1210</v>
      </c>
      <c r="E131" s="600">
        <v>148</v>
      </c>
      <c r="F131" s="600"/>
      <c r="G131" s="399">
        <f t="shared" si="2"/>
        <v>148</v>
      </c>
      <c r="H131" s="600"/>
      <c r="I131" s="1074"/>
    </row>
    <row r="132" spans="1:9" ht="12.75" customHeight="1" x14ac:dyDescent="0.2">
      <c r="A132" s="1058"/>
      <c r="B132" s="1061"/>
      <c r="C132" s="1062"/>
      <c r="D132" s="597">
        <v>2314</v>
      </c>
      <c r="E132" s="600">
        <v>375</v>
      </c>
      <c r="F132" s="600"/>
      <c r="G132" s="399">
        <f t="shared" si="2"/>
        <v>375</v>
      </c>
      <c r="H132" s="600"/>
      <c r="I132" s="1074"/>
    </row>
    <row r="133" spans="1:9" ht="12.75" customHeight="1" x14ac:dyDescent="0.2">
      <c r="A133" s="1058"/>
      <c r="B133" s="1061"/>
      <c r="C133" s="1062"/>
      <c r="D133" s="597">
        <v>6422</v>
      </c>
      <c r="E133" s="600">
        <v>2000</v>
      </c>
      <c r="F133" s="600"/>
      <c r="G133" s="399">
        <f t="shared" si="2"/>
        <v>2000</v>
      </c>
      <c r="H133" s="600"/>
      <c r="I133" s="1074"/>
    </row>
    <row r="134" spans="1:9" ht="12.75" customHeight="1" x14ac:dyDescent="0.2">
      <c r="A134" s="1067"/>
      <c r="B134" s="1072"/>
      <c r="C134" s="1073"/>
      <c r="D134" s="597">
        <v>2231</v>
      </c>
      <c r="E134" s="600">
        <v>625</v>
      </c>
      <c r="F134" s="600"/>
      <c r="G134" s="399">
        <f t="shared" si="2"/>
        <v>625</v>
      </c>
      <c r="H134" s="600"/>
      <c r="I134" s="1064"/>
    </row>
    <row r="135" spans="1:9" x14ac:dyDescent="0.2">
      <c r="A135" s="598">
        <v>50</v>
      </c>
      <c r="B135" s="1065" t="s">
        <v>610</v>
      </c>
      <c r="C135" s="1066"/>
      <c r="D135" s="597">
        <v>2314</v>
      </c>
      <c r="E135" s="40">
        <v>150</v>
      </c>
      <c r="F135" s="40"/>
      <c r="G135" s="399">
        <f t="shared" si="2"/>
        <v>150</v>
      </c>
      <c r="H135" s="40"/>
      <c r="I135" s="602" t="s">
        <v>559</v>
      </c>
    </row>
    <row r="136" spans="1:9" ht="12" customHeight="1" x14ac:dyDescent="0.2">
      <c r="A136" s="1057">
        <v>51</v>
      </c>
      <c r="B136" s="1059" t="s">
        <v>611</v>
      </c>
      <c r="C136" s="1060"/>
      <c r="D136" s="597">
        <v>1150</v>
      </c>
      <c r="E136" s="600">
        <v>236</v>
      </c>
      <c r="F136" s="600"/>
      <c r="G136" s="399">
        <f t="shared" si="2"/>
        <v>236</v>
      </c>
      <c r="H136" s="600"/>
      <c r="I136" s="1063" t="s">
        <v>559</v>
      </c>
    </row>
    <row r="137" spans="1:9" x14ac:dyDescent="0.2">
      <c r="A137" s="1058"/>
      <c r="B137" s="1061"/>
      <c r="C137" s="1062"/>
      <c r="D137" s="597">
        <v>1210</v>
      </c>
      <c r="E137" s="600">
        <v>56</v>
      </c>
      <c r="F137" s="600"/>
      <c r="G137" s="399">
        <f t="shared" si="2"/>
        <v>56</v>
      </c>
      <c r="H137" s="600"/>
      <c r="I137" s="1074"/>
    </row>
    <row r="138" spans="1:9" x14ac:dyDescent="0.2">
      <c r="A138" s="1067"/>
      <c r="B138" s="1072"/>
      <c r="C138" s="1073"/>
      <c r="D138" s="597">
        <v>2314</v>
      </c>
      <c r="E138" s="600">
        <v>100</v>
      </c>
      <c r="F138" s="600"/>
      <c r="G138" s="399">
        <f t="shared" si="2"/>
        <v>100</v>
      </c>
      <c r="H138" s="600"/>
      <c r="I138" s="1064"/>
    </row>
    <row r="139" spans="1:9" ht="12.75" customHeight="1" x14ac:dyDescent="0.2">
      <c r="A139" s="1057">
        <v>52</v>
      </c>
      <c r="B139" s="1059" t="s">
        <v>612</v>
      </c>
      <c r="C139" s="1060"/>
      <c r="D139" s="597">
        <v>1150</v>
      </c>
      <c r="E139" s="600">
        <v>236</v>
      </c>
      <c r="F139" s="600"/>
      <c r="G139" s="399">
        <f t="shared" si="2"/>
        <v>236</v>
      </c>
      <c r="H139" s="600"/>
      <c r="I139" s="1063" t="s">
        <v>559</v>
      </c>
    </row>
    <row r="140" spans="1:9" ht="12.75" customHeight="1" x14ac:dyDescent="0.2">
      <c r="A140" s="1058"/>
      <c r="B140" s="1061"/>
      <c r="C140" s="1062"/>
      <c r="D140" s="597">
        <v>1210</v>
      </c>
      <c r="E140" s="600">
        <v>57</v>
      </c>
      <c r="F140" s="600"/>
      <c r="G140" s="399">
        <f t="shared" si="2"/>
        <v>57</v>
      </c>
      <c r="H140" s="600"/>
      <c r="I140" s="1064"/>
    </row>
    <row r="141" spans="1:9" ht="24.75" customHeight="1" x14ac:dyDescent="0.2">
      <c r="A141" s="598">
        <v>53</v>
      </c>
      <c r="B141" s="1065" t="s">
        <v>613</v>
      </c>
      <c r="C141" s="1066"/>
      <c r="D141" s="597">
        <v>2314</v>
      </c>
      <c r="E141" s="40">
        <v>400</v>
      </c>
      <c r="F141" s="40"/>
      <c r="G141" s="399">
        <f t="shared" si="2"/>
        <v>400</v>
      </c>
      <c r="H141" s="40"/>
      <c r="I141" s="602" t="s">
        <v>559</v>
      </c>
    </row>
    <row r="142" spans="1:9" ht="12.75" customHeight="1" x14ac:dyDescent="0.2">
      <c r="A142" s="1057">
        <v>54</v>
      </c>
      <c r="B142" s="1068" t="s">
        <v>614</v>
      </c>
      <c r="C142" s="1069"/>
      <c r="D142" s="597">
        <v>2279</v>
      </c>
      <c r="E142" s="600">
        <v>200</v>
      </c>
      <c r="F142" s="600"/>
      <c r="G142" s="399">
        <f t="shared" si="2"/>
        <v>200</v>
      </c>
      <c r="H142" s="600"/>
      <c r="I142" s="1063" t="s">
        <v>556</v>
      </c>
    </row>
    <row r="143" spans="1:9" ht="12.75" customHeight="1" x14ac:dyDescent="0.2">
      <c r="A143" s="1067"/>
      <c r="B143" s="1070"/>
      <c r="C143" s="1071"/>
      <c r="D143" s="597">
        <v>2314</v>
      </c>
      <c r="E143" s="600">
        <v>200</v>
      </c>
      <c r="F143" s="600"/>
      <c r="G143" s="399">
        <f t="shared" si="2"/>
        <v>200</v>
      </c>
      <c r="H143" s="600"/>
      <c r="I143" s="1064"/>
    </row>
    <row r="144" spans="1:9" x14ac:dyDescent="0.2">
      <c r="A144" s="603"/>
      <c r="B144" s="604"/>
      <c r="C144" s="604"/>
      <c r="D144" s="605"/>
      <c r="E144" s="604"/>
      <c r="F144" s="604"/>
      <c r="G144" s="604"/>
      <c r="H144" s="604"/>
      <c r="I144" s="604"/>
    </row>
    <row r="145" spans="1:9" x14ac:dyDescent="0.2">
      <c r="A145" s="1052" t="s">
        <v>336</v>
      </c>
      <c r="B145" s="1052"/>
      <c r="C145" s="1052" t="s">
        <v>615</v>
      </c>
      <c r="D145" s="1052"/>
      <c r="E145" s="1052"/>
      <c r="F145" s="1052"/>
      <c r="G145" s="1052"/>
      <c r="H145" s="1052"/>
      <c r="I145" s="1052"/>
    </row>
    <row r="146" spans="1:9" x14ac:dyDescent="0.2">
      <c r="A146" s="1053" t="s">
        <v>337</v>
      </c>
      <c r="B146" s="1053"/>
      <c r="C146" s="1054" t="s">
        <v>547</v>
      </c>
      <c r="D146" s="1054"/>
      <c r="E146" s="1054"/>
      <c r="F146" s="1054"/>
      <c r="G146" s="1054"/>
      <c r="H146" s="1054"/>
      <c r="I146" s="1054"/>
    </row>
    <row r="147" spans="1:9" ht="12" customHeight="1" x14ac:dyDescent="0.2">
      <c r="A147" s="1013" t="s">
        <v>338</v>
      </c>
      <c r="B147" s="1013" t="s">
        <v>339</v>
      </c>
      <c r="C147" s="1013"/>
      <c r="D147" s="1016" t="s">
        <v>340</v>
      </c>
      <c r="E147" s="1013" t="s">
        <v>341</v>
      </c>
      <c r="F147" s="1011" t="s">
        <v>342</v>
      </c>
      <c r="G147" s="1013" t="s">
        <v>343</v>
      </c>
      <c r="H147" s="1014" t="s">
        <v>318</v>
      </c>
      <c r="I147" s="1016" t="s">
        <v>344</v>
      </c>
    </row>
    <row r="148" spans="1:9" ht="36.75" customHeight="1" x14ac:dyDescent="0.2">
      <c r="A148" s="1013"/>
      <c r="B148" s="1013"/>
      <c r="C148" s="1013"/>
      <c r="D148" s="1016"/>
      <c r="E148" s="1013"/>
      <c r="F148" s="1012"/>
      <c r="G148" s="1013"/>
      <c r="H148" s="1015"/>
      <c r="I148" s="1016"/>
    </row>
    <row r="149" spans="1:9" x14ac:dyDescent="0.2">
      <c r="A149" s="1049" t="s">
        <v>454</v>
      </c>
      <c r="B149" s="1050"/>
      <c r="C149" s="1051"/>
      <c r="D149" s="590"/>
      <c r="E149" s="591">
        <f>SUM(E150:E231)</f>
        <v>15920</v>
      </c>
      <c r="F149" s="591">
        <f t="shared" ref="F149:G149" si="3">SUM(F150:F231)</f>
        <v>0</v>
      </c>
      <c r="G149" s="591">
        <f t="shared" si="3"/>
        <v>15920</v>
      </c>
      <c r="H149" s="591"/>
      <c r="I149" s="591"/>
    </row>
    <row r="150" spans="1:9" x14ac:dyDescent="0.2">
      <c r="A150" s="592"/>
      <c r="B150" s="1055"/>
      <c r="C150" s="1056"/>
      <c r="D150" s="593"/>
      <c r="E150" s="594"/>
      <c r="F150" s="594"/>
      <c r="G150" s="594"/>
      <c r="H150" s="594"/>
      <c r="I150" s="594"/>
    </row>
    <row r="151" spans="1:9" x14ac:dyDescent="0.2">
      <c r="A151" s="596">
        <v>1</v>
      </c>
      <c r="B151" s="1022" t="s">
        <v>616</v>
      </c>
      <c r="C151" s="1023"/>
      <c r="D151" s="453">
        <v>2314</v>
      </c>
      <c r="E151" s="399">
        <v>85</v>
      </c>
      <c r="F151" s="399"/>
      <c r="G151" s="399">
        <f>SUM(E151:F151)</f>
        <v>85</v>
      </c>
      <c r="H151" s="399"/>
      <c r="I151" s="452" t="s">
        <v>559</v>
      </c>
    </row>
    <row r="152" spans="1:9" ht="12.75" customHeight="1" x14ac:dyDescent="0.2">
      <c r="A152" s="1032">
        <v>2</v>
      </c>
      <c r="B152" s="1035" t="s">
        <v>617</v>
      </c>
      <c r="C152" s="1036"/>
      <c r="D152" s="453">
        <v>2279</v>
      </c>
      <c r="E152" s="399">
        <v>15</v>
      </c>
      <c r="F152" s="399"/>
      <c r="G152" s="399">
        <f t="shared" ref="G152:G219" si="4">SUM(E152:F152)</f>
        <v>15</v>
      </c>
      <c r="H152" s="399"/>
      <c r="I152" s="1038" t="s">
        <v>559</v>
      </c>
    </row>
    <row r="153" spans="1:9" ht="12.75" customHeight="1" x14ac:dyDescent="0.2">
      <c r="A153" s="1039"/>
      <c r="B153" s="1040"/>
      <c r="C153" s="1041"/>
      <c r="D153" s="453">
        <v>2262</v>
      </c>
      <c r="E153" s="399">
        <v>210</v>
      </c>
      <c r="F153" s="399"/>
      <c r="G153" s="399">
        <f t="shared" si="4"/>
        <v>210</v>
      </c>
      <c r="H153" s="399"/>
      <c r="I153" s="1042"/>
    </row>
    <row r="154" spans="1:9" ht="12.75" customHeight="1" x14ac:dyDescent="0.2">
      <c r="A154" s="1031">
        <v>3</v>
      </c>
      <c r="B154" s="1033" t="s">
        <v>618</v>
      </c>
      <c r="C154" s="1034"/>
      <c r="D154" s="453">
        <v>2314</v>
      </c>
      <c r="E154" s="399">
        <v>110</v>
      </c>
      <c r="F154" s="399"/>
      <c r="G154" s="399">
        <f t="shared" si="4"/>
        <v>110</v>
      </c>
      <c r="H154" s="399"/>
      <c r="I154" s="1037" t="s">
        <v>559</v>
      </c>
    </row>
    <row r="155" spans="1:9" ht="12.75" customHeight="1" x14ac:dyDescent="0.2">
      <c r="A155" s="1032"/>
      <c r="B155" s="1035"/>
      <c r="C155" s="1036"/>
      <c r="D155" s="453">
        <v>1150</v>
      </c>
      <c r="E155" s="399">
        <v>86</v>
      </c>
      <c r="F155" s="399"/>
      <c r="G155" s="399">
        <f t="shared" si="4"/>
        <v>86</v>
      </c>
      <c r="H155" s="399"/>
      <c r="I155" s="1038"/>
    </row>
    <row r="156" spans="1:9" ht="12.75" customHeight="1" x14ac:dyDescent="0.2">
      <c r="A156" s="1039"/>
      <c r="B156" s="1040"/>
      <c r="C156" s="1041"/>
      <c r="D156" s="453">
        <v>1210</v>
      </c>
      <c r="E156" s="399">
        <v>21</v>
      </c>
      <c r="F156" s="399"/>
      <c r="G156" s="399">
        <f t="shared" si="4"/>
        <v>21</v>
      </c>
      <c r="H156" s="399"/>
      <c r="I156" s="1042"/>
    </row>
    <row r="157" spans="1:9" ht="12.75" customHeight="1" x14ac:dyDescent="0.2">
      <c r="A157" s="1032">
        <v>4</v>
      </c>
      <c r="B157" s="1035" t="s">
        <v>619</v>
      </c>
      <c r="C157" s="1036"/>
      <c r="D157" s="453">
        <v>2279</v>
      </c>
      <c r="E157" s="399">
        <v>15</v>
      </c>
      <c r="F157" s="399"/>
      <c r="G157" s="399">
        <f t="shared" si="4"/>
        <v>15</v>
      </c>
      <c r="H157" s="399"/>
      <c r="I157" s="1038" t="s">
        <v>559</v>
      </c>
    </row>
    <row r="158" spans="1:9" ht="12.75" customHeight="1" x14ac:dyDescent="0.2">
      <c r="A158" s="1032"/>
      <c r="B158" s="1035"/>
      <c r="C158" s="1036"/>
      <c r="D158" s="453">
        <v>2262</v>
      </c>
      <c r="E158" s="399">
        <f>210-210</f>
        <v>0</v>
      </c>
      <c r="F158" s="399"/>
      <c r="G158" s="399">
        <f t="shared" si="4"/>
        <v>0</v>
      </c>
      <c r="H158" s="399"/>
      <c r="I158" s="1038"/>
    </row>
    <row r="159" spans="1:9" ht="12.75" customHeight="1" x14ac:dyDescent="0.2">
      <c r="A159" s="1031">
        <v>5</v>
      </c>
      <c r="B159" s="1033" t="s">
        <v>620</v>
      </c>
      <c r="C159" s="1034"/>
      <c r="D159" s="453">
        <v>2314</v>
      </c>
      <c r="E159" s="399">
        <v>140</v>
      </c>
      <c r="F159" s="399"/>
      <c r="G159" s="399">
        <f t="shared" si="4"/>
        <v>140</v>
      </c>
      <c r="H159" s="399"/>
      <c r="I159" s="1037" t="s">
        <v>559</v>
      </c>
    </row>
    <row r="160" spans="1:9" ht="12.75" customHeight="1" x14ac:dyDescent="0.2">
      <c r="A160" s="1032"/>
      <c r="B160" s="1035"/>
      <c r="C160" s="1036"/>
      <c r="D160" s="453">
        <v>1150</v>
      </c>
      <c r="E160" s="399">
        <v>86</v>
      </c>
      <c r="F160" s="399"/>
      <c r="G160" s="399">
        <f t="shared" si="4"/>
        <v>86</v>
      </c>
      <c r="H160" s="399"/>
      <c r="I160" s="1038"/>
    </row>
    <row r="161" spans="1:9" ht="12.75" customHeight="1" x14ac:dyDescent="0.2">
      <c r="A161" s="1039"/>
      <c r="B161" s="1040"/>
      <c r="C161" s="1041"/>
      <c r="D161" s="453">
        <v>1210</v>
      </c>
      <c r="E161" s="399">
        <v>21</v>
      </c>
      <c r="F161" s="399"/>
      <c r="G161" s="399">
        <f t="shared" si="4"/>
        <v>21</v>
      </c>
      <c r="H161" s="399"/>
      <c r="I161" s="1042"/>
    </row>
    <row r="162" spans="1:9" ht="12.75" customHeight="1" x14ac:dyDescent="0.2">
      <c r="A162" s="596">
        <v>6</v>
      </c>
      <c r="B162" s="1022" t="s">
        <v>621</v>
      </c>
      <c r="C162" s="1023"/>
      <c r="D162" s="453">
        <v>2262</v>
      </c>
      <c r="E162" s="399">
        <v>300</v>
      </c>
      <c r="F162" s="399"/>
      <c r="G162" s="399">
        <f t="shared" si="4"/>
        <v>300</v>
      </c>
      <c r="H162" s="399"/>
      <c r="I162" s="452" t="s">
        <v>559</v>
      </c>
    </row>
    <row r="163" spans="1:9" ht="12.95" customHeight="1" x14ac:dyDescent="0.2">
      <c r="A163" s="1031">
        <v>7</v>
      </c>
      <c r="B163" s="1033" t="s">
        <v>622</v>
      </c>
      <c r="C163" s="1034"/>
      <c r="D163" s="453">
        <v>1150</v>
      </c>
      <c r="E163" s="399">
        <v>84</v>
      </c>
      <c r="F163" s="399"/>
      <c r="G163" s="399">
        <f t="shared" si="4"/>
        <v>84</v>
      </c>
      <c r="H163" s="399"/>
      <c r="I163" s="1037" t="s">
        <v>559</v>
      </c>
    </row>
    <row r="164" spans="1:9" ht="12.95" customHeight="1" x14ac:dyDescent="0.2">
      <c r="A164" s="1032"/>
      <c r="B164" s="1035"/>
      <c r="C164" s="1036"/>
      <c r="D164" s="453">
        <v>1210</v>
      </c>
      <c r="E164" s="399">
        <v>21</v>
      </c>
      <c r="F164" s="399"/>
      <c r="G164" s="399">
        <f t="shared" si="4"/>
        <v>21</v>
      </c>
      <c r="H164" s="399"/>
      <c r="I164" s="1038"/>
    </row>
    <row r="165" spans="1:9" ht="12.95" customHeight="1" x14ac:dyDescent="0.2">
      <c r="A165" s="1039"/>
      <c r="B165" s="1040"/>
      <c r="C165" s="1041"/>
      <c r="D165" s="453">
        <v>2314</v>
      </c>
      <c r="E165" s="399">
        <v>260</v>
      </c>
      <c r="F165" s="399"/>
      <c r="G165" s="399">
        <f t="shared" si="4"/>
        <v>260</v>
      </c>
      <c r="H165" s="399"/>
      <c r="I165" s="1042"/>
    </row>
    <row r="166" spans="1:9" ht="12.95" customHeight="1" x14ac:dyDescent="0.2">
      <c r="A166" s="1031">
        <v>8</v>
      </c>
      <c r="B166" s="1033" t="s">
        <v>623</v>
      </c>
      <c r="C166" s="1034"/>
      <c r="D166" s="453">
        <v>1150</v>
      </c>
      <c r="E166" s="399">
        <v>84</v>
      </c>
      <c r="F166" s="399"/>
      <c r="G166" s="399">
        <f t="shared" si="4"/>
        <v>84</v>
      </c>
      <c r="H166" s="399"/>
      <c r="I166" s="1037" t="s">
        <v>559</v>
      </c>
    </row>
    <row r="167" spans="1:9" ht="12.95" customHeight="1" x14ac:dyDescent="0.2">
      <c r="A167" s="1032"/>
      <c r="B167" s="1035"/>
      <c r="C167" s="1036"/>
      <c r="D167" s="453">
        <v>1210</v>
      </c>
      <c r="E167" s="399">
        <v>21</v>
      </c>
      <c r="F167" s="399"/>
      <c r="G167" s="399">
        <f t="shared" si="4"/>
        <v>21</v>
      </c>
      <c r="H167" s="399"/>
      <c r="I167" s="1038"/>
    </row>
    <row r="168" spans="1:9" ht="12.95" customHeight="1" x14ac:dyDescent="0.2">
      <c r="A168" s="1039"/>
      <c r="B168" s="1040"/>
      <c r="C168" s="1041"/>
      <c r="D168" s="453">
        <v>2314</v>
      </c>
      <c r="E168" s="399">
        <v>110</v>
      </c>
      <c r="F168" s="399"/>
      <c r="G168" s="399">
        <f t="shared" si="4"/>
        <v>110</v>
      </c>
      <c r="H168" s="399"/>
      <c r="I168" s="1042"/>
    </row>
    <row r="169" spans="1:9" ht="12.75" customHeight="1" x14ac:dyDescent="0.2">
      <c r="A169" s="596">
        <v>9</v>
      </c>
      <c r="B169" s="1022" t="s">
        <v>624</v>
      </c>
      <c r="C169" s="1023"/>
      <c r="D169" s="453">
        <v>2314</v>
      </c>
      <c r="E169" s="399">
        <v>140</v>
      </c>
      <c r="F169" s="399"/>
      <c r="G169" s="399">
        <f t="shared" si="4"/>
        <v>140</v>
      </c>
      <c r="H169" s="399"/>
      <c r="I169" s="452" t="s">
        <v>559</v>
      </c>
    </row>
    <row r="170" spans="1:9" ht="12.75" customHeight="1" x14ac:dyDescent="0.2">
      <c r="A170" s="1031">
        <v>10</v>
      </c>
      <c r="B170" s="1033" t="s">
        <v>625</v>
      </c>
      <c r="C170" s="1034"/>
      <c r="D170" s="453">
        <v>2314</v>
      </c>
      <c r="E170" s="399">
        <v>140</v>
      </c>
      <c r="F170" s="399"/>
      <c r="G170" s="399">
        <f t="shared" si="4"/>
        <v>140</v>
      </c>
      <c r="H170" s="399"/>
      <c r="I170" s="1037" t="s">
        <v>559</v>
      </c>
    </row>
    <row r="171" spans="1:9" ht="12.75" customHeight="1" x14ac:dyDescent="0.2">
      <c r="A171" s="1032"/>
      <c r="B171" s="1035"/>
      <c r="C171" s="1036"/>
      <c r="D171" s="453">
        <v>1150</v>
      </c>
      <c r="E171" s="399">
        <v>86</v>
      </c>
      <c r="F171" s="399"/>
      <c r="G171" s="399">
        <f t="shared" si="4"/>
        <v>86</v>
      </c>
      <c r="H171" s="399"/>
      <c r="I171" s="1038"/>
    </row>
    <row r="172" spans="1:9" ht="31.5" customHeight="1" x14ac:dyDescent="0.2">
      <c r="A172" s="1039"/>
      <c r="B172" s="1040"/>
      <c r="C172" s="1041"/>
      <c r="D172" s="453">
        <v>1210</v>
      </c>
      <c r="E172" s="399">
        <v>21</v>
      </c>
      <c r="F172" s="399"/>
      <c r="G172" s="399">
        <f t="shared" si="4"/>
        <v>21</v>
      </c>
      <c r="H172" s="399"/>
      <c r="I172" s="1042"/>
    </row>
    <row r="173" spans="1:9" ht="12.75" customHeight="1" x14ac:dyDescent="0.2">
      <c r="A173" s="1031">
        <v>11</v>
      </c>
      <c r="B173" s="1033" t="s">
        <v>626</v>
      </c>
      <c r="C173" s="1034"/>
      <c r="D173" s="453">
        <v>1150</v>
      </c>
      <c r="E173" s="399">
        <f>1130+24</f>
        <v>1154</v>
      </c>
      <c r="F173" s="399"/>
      <c r="G173" s="399">
        <f t="shared" si="4"/>
        <v>1154</v>
      </c>
      <c r="H173" s="399"/>
      <c r="I173" s="1037" t="s">
        <v>559</v>
      </c>
    </row>
    <row r="174" spans="1:9" ht="12.75" customHeight="1" x14ac:dyDescent="0.2">
      <c r="A174" s="1032"/>
      <c r="B174" s="1035"/>
      <c r="C174" s="1036"/>
      <c r="D174" s="453">
        <v>1210</v>
      </c>
      <c r="E174" s="399">
        <f>273+6</f>
        <v>279</v>
      </c>
      <c r="F174" s="399"/>
      <c r="G174" s="399">
        <f t="shared" si="4"/>
        <v>279</v>
      </c>
      <c r="H174" s="399"/>
      <c r="I174" s="1038"/>
    </row>
    <row r="175" spans="1:9" ht="12.75" customHeight="1" x14ac:dyDescent="0.2">
      <c r="A175" s="1032"/>
      <c r="B175" s="1035"/>
      <c r="C175" s="1036"/>
      <c r="D175" s="453">
        <v>2262</v>
      </c>
      <c r="E175" s="399">
        <f>30-30</f>
        <v>0</v>
      </c>
      <c r="F175" s="399"/>
      <c r="G175" s="399">
        <f t="shared" si="4"/>
        <v>0</v>
      </c>
      <c r="H175" s="399"/>
      <c r="I175" s="1038"/>
    </row>
    <row r="176" spans="1:9" ht="12.75" customHeight="1" x14ac:dyDescent="0.2">
      <c r="A176" s="1039"/>
      <c r="B176" s="1040"/>
      <c r="C176" s="1041"/>
      <c r="D176" s="453">
        <v>2314</v>
      </c>
      <c r="E176" s="399">
        <v>385</v>
      </c>
      <c r="F176" s="399"/>
      <c r="G176" s="399">
        <f t="shared" si="4"/>
        <v>385</v>
      </c>
      <c r="H176" s="399"/>
      <c r="I176" s="1042"/>
    </row>
    <row r="177" spans="1:9" ht="12.75" customHeight="1" x14ac:dyDescent="0.2">
      <c r="A177" s="1031">
        <v>12</v>
      </c>
      <c r="B177" s="1033" t="s">
        <v>627</v>
      </c>
      <c r="C177" s="1034"/>
      <c r="D177" s="453">
        <v>1150</v>
      </c>
      <c r="E177" s="399">
        <v>177</v>
      </c>
      <c r="F177" s="399"/>
      <c r="G177" s="399">
        <f t="shared" si="4"/>
        <v>177</v>
      </c>
      <c r="H177" s="399"/>
      <c r="I177" s="1037" t="s">
        <v>559</v>
      </c>
    </row>
    <row r="178" spans="1:9" ht="12.75" customHeight="1" x14ac:dyDescent="0.2">
      <c r="A178" s="1032"/>
      <c r="B178" s="1035"/>
      <c r="C178" s="1036"/>
      <c r="D178" s="453">
        <v>1210</v>
      </c>
      <c r="E178" s="399">
        <v>43</v>
      </c>
      <c r="F178" s="399"/>
      <c r="G178" s="399">
        <f t="shared" si="4"/>
        <v>43</v>
      </c>
      <c r="H178" s="399"/>
      <c r="I178" s="1038"/>
    </row>
    <row r="179" spans="1:9" ht="12.75" customHeight="1" x14ac:dyDescent="0.2">
      <c r="A179" s="1039"/>
      <c r="B179" s="1040"/>
      <c r="C179" s="1041"/>
      <c r="D179" s="453">
        <v>2314</v>
      </c>
      <c r="E179" s="399">
        <v>160</v>
      </c>
      <c r="F179" s="399"/>
      <c r="G179" s="399">
        <f t="shared" si="4"/>
        <v>160</v>
      </c>
      <c r="H179" s="399"/>
      <c r="I179" s="1042"/>
    </row>
    <row r="180" spans="1:9" ht="12.75" customHeight="1" x14ac:dyDescent="0.2">
      <c r="A180" s="1031">
        <v>13</v>
      </c>
      <c r="B180" s="1033" t="s">
        <v>628</v>
      </c>
      <c r="C180" s="1034"/>
      <c r="D180" s="453">
        <v>1150</v>
      </c>
      <c r="E180" s="399">
        <f>1130+24</f>
        <v>1154</v>
      </c>
      <c r="F180" s="399"/>
      <c r="G180" s="399">
        <f t="shared" si="4"/>
        <v>1154</v>
      </c>
      <c r="H180" s="399"/>
      <c r="I180" s="1037" t="s">
        <v>559</v>
      </c>
    </row>
    <row r="181" spans="1:9" ht="12.75" customHeight="1" x14ac:dyDescent="0.2">
      <c r="A181" s="1032"/>
      <c r="B181" s="1035"/>
      <c r="C181" s="1036"/>
      <c r="D181" s="453">
        <v>1210</v>
      </c>
      <c r="E181" s="399">
        <f>273+6</f>
        <v>279</v>
      </c>
      <c r="F181" s="399"/>
      <c r="G181" s="399">
        <f t="shared" si="4"/>
        <v>279</v>
      </c>
      <c r="H181" s="399"/>
      <c r="I181" s="1038"/>
    </row>
    <row r="182" spans="1:9" ht="12.75" customHeight="1" x14ac:dyDescent="0.2">
      <c r="A182" s="1032"/>
      <c r="B182" s="1035"/>
      <c r="C182" s="1036"/>
      <c r="D182" s="453">
        <v>2262</v>
      </c>
      <c r="E182" s="399">
        <f>30-30</f>
        <v>0</v>
      </c>
      <c r="F182" s="399"/>
      <c r="G182" s="399">
        <f t="shared" si="4"/>
        <v>0</v>
      </c>
      <c r="H182" s="399"/>
      <c r="I182" s="1038"/>
    </row>
    <row r="183" spans="1:9" ht="12.75" customHeight="1" x14ac:dyDescent="0.2">
      <c r="A183" s="1039"/>
      <c r="B183" s="1040"/>
      <c r="C183" s="1041"/>
      <c r="D183" s="453">
        <v>2314</v>
      </c>
      <c r="E183" s="399">
        <v>500</v>
      </c>
      <c r="F183" s="399"/>
      <c r="G183" s="399">
        <f t="shared" si="4"/>
        <v>500</v>
      </c>
      <c r="H183" s="399"/>
      <c r="I183" s="1042"/>
    </row>
    <row r="184" spans="1:9" ht="12.75" customHeight="1" x14ac:dyDescent="0.2">
      <c r="A184" s="1031">
        <v>14</v>
      </c>
      <c r="B184" s="1033" t="s">
        <v>629</v>
      </c>
      <c r="C184" s="1034"/>
      <c r="D184" s="453">
        <v>1150</v>
      </c>
      <c r="E184" s="399">
        <v>143</v>
      </c>
      <c r="F184" s="399"/>
      <c r="G184" s="399">
        <f t="shared" si="4"/>
        <v>143</v>
      </c>
      <c r="H184" s="399"/>
      <c r="I184" s="1037" t="s">
        <v>559</v>
      </c>
    </row>
    <row r="185" spans="1:9" ht="12.75" customHeight="1" x14ac:dyDescent="0.2">
      <c r="A185" s="1032"/>
      <c r="B185" s="1035"/>
      <c r="C185" s="1036"/>
      <c r="D185" s="453">
        <v>1210</v>
      </c>
      <c r="E185" s="399">
        <v>35</v>
      </c>
      <c r="F185" s="399"/>
      <c r="G185" s="399">
        <f t="shared" si="4"/>
        <v>35</v>
      </c>
      <c r="H185" s="399"/>
      <c r="I185" s="1038"/>
    </row>
    <row r="186" spans="1:9" ht="12.75" customHeight="1" x14ac:dyDescent="0.2">
      <c r="A186" s="1039"/>
      <c r="B186" s="1040"/>
      <c r="C186" s="1041"/>
      <c r="D186" s="453">
        <v>2314</v>
      </c>
      <c r="E186" s="399">
        <v>140</v>
      </c>
      <c r="F186" s="399"/>
      <c r="G186" s="399">
        <f t="shared" si="4"/>
        <v>140</v>
      </c>
      <c r="H186" s="399"/>
      <c r="I186" s="1042"/>
    </row>
    <row r="187" spans="1:9" ht="12.75" customHeight="1" x14ac:dyDescent="0.2">
      <c r="A187" s="1031">
        <v>15</v>
      </c>
      <c r="B187" s="1033" t="s">
        <v>630</v>
      </c>
      <c r="C187" s="1034"/>
      <c r="D187" s="453">
        <v>1150</v>
      </c>
      <c r="E187" s="399">
        <v>177</v>
      </c>
      <c r="F187" s="399"/>
      <c r="G187" s="399">
        <f t="shared" si="4"/>
        <v>177</v>
      </c>
      <c r="H187" s="399"/>
      <c r="I187" s="1037" t="s">
        <v>559</v>
      </c>
    </row>
    <row r="188" spans="1:9" ht="12.75" customHeight="1" x14ac:dyDescent="0.2">
      <c r="A188" s="1032"/>
      <c r="B188" s="1035"/>
      <c r="C188" s="1036"/>
      <c r="D188" s="453">
        <v>1210</v>
      </c>
      <c r="E188" s="399">
        <v>43</v>
      </c>
      <c r="F188" s="399"/>
      <c r="G188" s="399">
        <f t="shared" si="4"/>
        <v>43</v>
      </c>
      <c r="H188" s="399"/>
      <c r="I188" s="1038"/>
    </row>
    <row r="189" spans="1:9" ht="12.75" customHeight="1" x14ac:dyDescent="0.2">
      <c r="A189" s="1039"/>
      <c r="B189" s="1040"/>
      <c r="C189" s="1041"/>
      <c r="D189" s="453">
        <v>2314</v>
      </c>
      <c r="E189" s="399">
        <v>140</v>
      </c>
      <c r="F189" s="399"/>
      <c r="G189" s="399">
        <f t="shared" si="4"/>
        <v>140</v>
      </c>
      <c r="H189" s="399"/>
      <c r="I189" s="1042"/>
    </row>
    <row r="190" spans="1:9" ht="12.75" customHeight="1" x14ac:dyDescent="0.2">
      <c r="A190" s="1031">
        <v>16</v>
      </c>
      <c r="B190" s="1033" t="s">
        <v>631</v>
      </c>
      <c r="C190" s="1034"/>
      <c r="D190" s="453">
        <v>1150</v>
      </c>
      <c r="E190" s="399">
        <v>430</v>
      </c>
      <c r="F190" s="399"/>
      <c r="G190" s="399">
        <f t="shared" si="4"/>
        <v>430</v>
      </c>
      <c r="H190" s="399"/>
      <c r="I190" s="1037" t="s">
        <v>559</v>
      </c>
    </row>
    <row r="191" spans="1:9" ht="12.75" customHeight="1" x14ac:dyDescent="0.2">
      <c r="A191" s="1032"/>
      <c r="B191" s="1035"/>
      <c r="C191" s="1036"/>
      <c r="D191" s="453">
        <v>1210</v>
      </c>
      <c r="E191" s="399">
        <v>104</v>
      </c>
      <c r="F191" s="399"/>
      <c r="G191" s="399">
        <f t="shared" si="4"/>
        <v>104</v>
      </c>
      <c r="H191" s="399"/>
      <c r="I191" s="1038"/>
    </row>
    <row r="192" spans="1:9" ht="12.75" customHeight="1" x14ac:dyDescent="0.2">
      <c r="A192" s="1039"/>
      <c r="B192" s="1040"/>
      <c r="C192" s="1041"/>
      <c r="D192" s="453">
        <v>2314</v>
      </c>
      <c r="E192" s="399">
        <v>200</v>
      </c>
      <c r="F192" s="399"/>
      <c r="G192" s="399">
        <f t="shared" si="4"/>
        <v>200</v>
      </c>
      <c r="H192" s="399"/>
      <c r="I192" s="1042"/>
    </row>
    <row r="193" spans="1:9" ht="12.75" customHeight="1" x14ac:dyDescent="0.2">
      <c r="A193" s="1031">
        <v>17</v>
      </c>
      <c r="B193" s="1033" t="s">
        <v>632</v>
      </c>
      <c r="C193" s="1034"/>
      <c r="D193" s="453">
        <v>2314</v>
      </c>
      <c r="E193" s="399">
        <v>120</v>
      </c>
      <c r="F193" s="399"/>
      <c r="G193" s="399">
        <f t="shared" si="4"/>
        <v>120</v>
      </c>
      <c r="H193" s="399"/>
      <c r="I193" s="1037" t="s">
        <v>559</v>
      </c>
    </row>
    <row r="194" spans="1:9" ht="12.75" customHeight="1" x14ac:dyDescent="0.2">
      <c r="A194" s="1032"/>
      <c r="B194" s="1035"/>
      <c r="C194" s="1036"/>
      <c r="D194" s="453">
        <v>1150</v>
      </c>
      <c r="E194" s="399">
        <v>86</v>
      </c>
      <c r="F194" s="399"/>
      <c r="G194" s="399">
        <f t="shared" si="4"/>
        <v>86</v>
      </c>
      <c r="H194" s="399"/>
      <c r="I194" s="1038"/>
    </row>
    <row r="195" spans="1:9" ht="12.75" customHeight="1" x14ac:dyDescent="0.2">
      <c r="A195" s="1039"/>
      <c r="B195" s="1040"/>
      <c r="C195" s="1041"/>
      <c r="D195" s="453">
        <v>1210</v>
      </c>
      <c r="E195" s="399">
        <v>21</v>
      </c>
      <c r="F195" s="399"/>
      <c r="G195" s="399">
        <f t="shared" si="4"/>
        <v>21</v>
      </c>
      <c r="H195" s="399"/>
      <c r="I195" s="1042"/>
    </row>
    <row r="196" spans="1:9" ht="12.75" customHeight="1" x14ac:dyDescent="0.2">
      <c r="A196" s="1032">
        <v>18</v>
      </c>
      <c r="B196" s="1035" t="s">
        <v>633</v>
      </c>
      <c r="C196" s="1036"/>
      <c r="D196" s="453">
        <v>2279</v>
      </c>
      <c r="E196" s="399">
        <v>15</v>
      </c>
      <c r="F196" s="399"/>
      <c r="G196" s="399">
        <f t="shared" si="4"/>
        <v>15</v>
      </c>
      <c r="H196" s="399"/>
      <c r="I196" s="1038"/>
    </row>
    <row r="197" spans="1:9" ht="12.75" customHeight="1" x14ac:dyDescent="0.2">
      <c r="A197" s="1032"/>
      <c r="B197" s="1035"/>
      <c r="C197" s="1036"/>
      <c r="D197" s="453">
        <v>2262</v>
      </c>
      <c r="E197" s="399">
        <v>210</v>
      </c>
      <c r="F197" s="399"/>
      <c r="G197" s="399">
        <f t="shared" si="4"/>
        <v>210</v>
      </c>
      <c r="H197" s="399"/>
      <c r="I197" s="1038"/>
    </row>
    <row r="198" spans="1:9" ht="12.75" customHeight="1" x14ac:dyDescent="0.2">
      <c r="A198" s="1031">
        <v>19</v>
      </c>
      <c r="B198" s="1033" t="s">
        <v>634</v>
      </c>
      <c r="C198" s="1034"/>
      <c r="D198" s="453">
        <v>2314</v>
      </c>
      <c r="E198" s="399">
        <v>500</v>
      </c>
      <c r="F198" s="399"/>
      <c r="G198" s="399">
        <f t="shared" si="4"/>
        <v>500</v>
      </c>
      <c r="H198" s="399"/>
      <c r="I198" s="1037" t="s">
        <v>559</v>
      </c>
    </row>
    <row r="199" spans="1:9" ht="12.75" customHeight="1" x14ac:dyDescent="0.2">
      <c r="A199" s="1032"/>
      <c r="B199" s="1035"/>
      <c r="C199" s="1036"/>
      <c r="D199" s="453">
        <v>1150</v>
      </c>
      <c r="E199" s="399">
        <v>630</v>
      </c>
      <c r="F199" s="399"/>
      <c r="G199" s="399">
        <f t="shared" si="4"/>
        <v>630</v>
      </c>
      <c r="H199" s="399"/>
      <c r="I199" s="1038"/>
    </row>
    <row r="200" spans="1:9" ht="12.75" customHeight="1" x14ac:dyDescent="0.2">
      <c r="A200" s="1039"/>
      <c r="B200" s="1040"/>
      <c r="C200" s="1041"/>
      <c r="D200" s="453">
        <v>1210</v>
      </c>
      <c r="E200" s="399">
        <v>152</v>
      </c>
      <c r="F200" s="399"/>
      <c r="G200" s="399">
        <f t="shared" si="4"/>
        <v>152</v>
      </c>
      <c r="H200" s="399"/>
      <c r="I200" s="1042"/>
    </row>
    <row r="201" spans="1:9" ht="12.75" customHeight="1" x14ac:dyDescent="0.2">
      <c r="A201" s="1031">
        <v>20</v>
      </c>
      <c r="B201" s="1033" t="s">
        <v>635</v>
      </c>
      <c r="C201" s="1034"/>
      <c r="D201" s="453">
        <v>2314</v>
      </c>
      <c r="E201" s="399">
        <v>143</v>
      </c>
      <c r="F201" s="399"/>
      <c r="G201" s="399">
        <f t="shared" si="4"/>
        <v>143</v>
      </c>
      <c r="H201" s="399"/>
      <c r="I201" s="1037" t="s">
        <v>559</v>
      </c>
    </row>
    <row r="202" spans="1:9" ht="12.75" customHeight="1" x14ac:dyDescent="0.2">
      <c r="A202" s="1032"/>
      <c r="B202" s="1035"/>
      <c r="C202" s="1036"/>
      <c r="D202" s="453">
        <v>1150</v>
      </c>
      <c r="E202" s="399">
        <v>236</v>
      </c>
      <c r="F202" s="399"/>
      <c r="G202" s="399">
        <f t="shared" si="4"/>
        <v>236</v>
      </c>
      <c r="H202" s="399"/>
      <c r="I202" s="1038"/>
    </row>
    <row r="203" spans="1:9" ht="12.75" customHeight="1" x14ac:dyDescent="0.2">
      <c r="A203" s="1039"/>
      <c r="B203" s="1040"/>
      <c r="C203" s="1041"/>
      <c r="D203" s="453">
        <v>1210</v>
      </c>
      <c r="E203" s="399">
        <v>57</v>
      </c>
      <c r="F203" s="399"/>
      <c r="G203" s="399">
        <f t="shared" si="4"/>
        <v>57</v>
      </c>
      <c r="H203" s="399"/>
      <c r="I203" s="1042"/>
    </row>
    <row r="204" spans="1:9" ht="12.75" customHeight="1" x14ac:dyDescent="0.2">
      <c r="A204" s="1031">
        <v>21</v>
      </c>
      <c r="B204" s="1033" t="s">
        <v>636</v>
      </c>
      <c r="C204" s="1034"/>
      <c r="D204" s="453">
        <v>2314</v>
      </c>
      <c r="E204" s="399">
        <v>140</v>
      </c>
      <c r="F204" s="399"/>
      <c r="G204" s="399">
        <f t="shared" si="4"/>
        <v>140</v>
      </c>
      <c r="H204" s="399"/>
      <c r="I204" s="1037" t="s">
        <v>559</v>
      </c>
    </row>
    <row r="205" spans="1:9" ht="12.75" customHeight="1" x14ac:dyDescent="0.2">
      <c r="A205" s="1032"/>
      <c r="B205" s="1035"/>
      <c r="C205" s="1036"/>
      <c r="D205" s="453">
        <v>1150</v>
      </c>
      <c r="E205" s="399">
        <v>86</v>
      </c>
      <c r="F205" s="399"/>
      <c r="G205" s="399">
        <f t="shared" si="4"/>
        <v>86</v>
      </c>
      <c r="H205" s="399"/>
      <c r="I205" s="1038"/>
    </row>
    <row r="206" spans="1:9" ht="12.75" customHeight="1" x14ac:dyDescent="0.2">
      <c r="A206" s="1039"/>
      <c r="B206" s="1040"/>
      <c r="C206" s="1041"/>
      <c r="D206" s="453">
        <v>1210</v>
      </c>
      <c r="E206" s="399">
        <v>21</v>
      </c>
      <c r="F206" s="399"/>
      <c r="G206" s="399">
        <f t="shared" si="4"/>
        <v>21</v>
      </c>
      <c r="H206" s="399"/>
      <c r="I206" s="1042"/>
    </row>
    <row r="207" spans="1:9" ht="12.75" customHeight="1" x14ac:dyDescent="0.2">
      <c r="A207" s="1031">
        <v>22</v>
      </c>
      <c r="B207" s="1033" t="s">
        <v>637</v>
      </c>
      <c r="C207" s="1034"/>
      <c r="D207" s="453">
        <v>2314</v>
      </c>
      <c r="E207" s="399">
        <v>130</v>
      </c>
      <c r="F207" s="399"/>
      <c r="G207" s="399">
        <f t="shared" si="4"/>
        <v>130</v>
      </c>
      <c r="H207" s="399"/>
      <c r="I207" s="1037" t="s">
        <v>559</v>
      </c>
    </row>
    <row r="208" spans="1:9" ht="12.75" customHeight="1" x14ac:dyDescent="0.2">
      <c r="A208" s="1032"/>
      <c r="B208" s="1035"/>
      <c r="C208" s="1036"/>
      <c r="D208" s="453">
        <v>1150</v>
      </c>
      <c r="E208" s="399">
        <v>86</v>
      </c>
      <c r="F208" s="399"/>
      <c r="G208" s="399">
        <f t="shared" si="4"/>
        <v>86</v>
      </c>
      <c r="H208" s="399"/>
      <c r="I208" s="1038"/>
    </row>
    <row r="209" spans="1:9" ht="12.75" customHeight="1" x14ac:dyDescent="0.2">
      <c r="A209" s="1039"/>
      <c r="B209" s="1040"/>
      <c r="C209" s="1041"/>
      <c r="D209" s="453">
        <v>1210</v>
      </c>
      <c r="E209" s="399">
        <v>21</v>
      </c>
      <c r="F209" s="399"/>
      <c r="G209" s="399">
        <f t="shared" si="4"/>
        <v>21</v>
      </c>
      <c r="H209" s="399"/>
      <c r="I209" s="1042"/>
    </row>
    <row r="210" spans="1:9" ht="12.75" customHeight="1" x14ac:dyDescent="0.2">
      <c r="A210" s="1031">
        <v>23</v>
      </c>
      <c r="B210" s="1033" t="s">
        <v>638</v>
      </c>
      <c r="C210" s="1034"/>
      <c r="D210" s="453">
        <v>2314</v>
      </c>
      <c r="E210" s="399">
        <v>170</v>
      </c>
      <c r="F210" s="399"/>
      <c r="G210" s="399">
        <f t="shared" si="4"/>
        <v>170</v>
      </c>
      <c r="H210" s="399"/>
      <c r="I210" s="1037" t="s">
        <v>559</v>
      </c>
    </row>
    <row r="211" spans="1:9" ht="12.75" customHeight="1" x14ac:dyDescent="0.2">
      <c r="A211" s="1032"/>
      <c r="B211" s="1035"/>
      <c r="C211" s="1036"/>
      <c r="D211" s="453">
        <v>1150</v>
      </c>
      <c r="E211" s="399">
        <v>86</v>
      </c>
      <c r="F211" s="399"/>
      <c r="G211" s="399">
        <f t="shared" si="4"/>
        <v>86</v>
      </c>
      <c r="H211" s="399"/>
      <c r="I211" s="1038"/>
    </row>
    <row r="212" spans="1:9" ht="12.75" customHeight="1" x14ac:dyDescent="0.2">
      <c r="A212" s="1039"/>
      <c r="B212" s="1040"/>
      <c r="C212" s="1041"/>
      <c r="D212" s="453">
        <v>1210</v>
      </c>
      <c r="E212" s="399">
        <v>21</v>
      </c>
      <c r="F212" s="399"/>
      <c r="G212" s="399">
        <f t="shared" si="4"/>
        <v>21</v>
      </c>
      <c r="H212" s="399"/>
      <c r="I212" s="1042"/>
    </row>
    <row r="213" spans="1:9" ht="12.75" customHeight="1" x14ac:dyDescent="0.2">
      <c r="A213" s="596">
        <v>24</v>
      </c>
      <c r="B213" s="1022" t="s">
        <v>639</v>
      </c>
      <c r="C213" s="1023"/>
      <c r="D213" s="453">
        <v>2314</v>
      </c>
      <c r="E213" s="399">
        <v>140</v>
      </c>
      <c r="F213" s="399"/>
      <c r="G213" s="399">
        <f t="shared" si="4"/>
        <v>140</v>
      </c>
      <c r="H213" s="399"/>
      <c r="I213" s="452" t="s">
        <v>559</v>
      </c>
    </row>
    <row r="214" spans="1:9" ht="12.75" customHeight="1" x14ac:dyDescent="0.2">
      <c r="A214" s="596">
        <v>25</v>
      </c>
      <c r="B214" s="1022" t="s">
        <v>640</v>
      </c>
      <c r="C214" s="1023"/>
      <c r="D214" s="453">
        <v>2314</v>
      </c>
      <c r="E214" s="399">
        <v>170</v>
      </c>
      <c r="F214" s="399"/>
      <c r="G214" s="399">
        <f t="shared" si="4"/>
        <v>170</v>
      </c>
      <c r="H214" s="399"/>
      <c r="I214" s="452" t="s">
        <v>559</v>
      </c>
    </row>
    <row r="215" spans="1:9" ht="12.75" customHeight="1" x14ac:dyDescent="0.2">
      <c r="A215" s="596">
        <v>26</v>
      </c>
      <c r="B215" s="1022" t="s">
        <v>641</v>
      </c>
      <c r="C215" s="1023"/>
      <c r="D215" s="453">
        <v>2314</v>
      </c>
      <c r="E215" s="399">
        <v>170</v>
      </c>
      <c r="F215" s="399"/>
      <c r="G215" s="399">
        <f t="shared" si="4"/>
        <v>170</v>
      </c>
      <c r="H215" s="399"/>
      <c r="I215" s="452" t="s">
        <v>559</v>
      </c>
    </row>
    <row r="216" spans="1:9" ht="12.75" customHeight="1" x14ac:dyDescent="0.2">
      <c r="A216" s="596">
        <v>27</v>
      </c>
      <c r="B216" s="1022" t="s">
        <v>642</v>
      </c>
      <c r="C216" s="1023"/>
      <c r="D216" s="453">
        <v>2314</v>
      </c>
      <c r="E216" s="399">
        <v>170</v>
      </c>
      <c r="F216" s="399"/>
      <c r="G216" s="399">
        <f t="shared" si="4"/>
        <v>170</v>
      </c>
      <c r="H216" s="399"/>
      <c r="I216" s="452" t="s">
        <v>559</v>
      </c>
    </row>
    <row r="217" spans="1:9" ht="12.75" customHeight="1" x14ac:dyDescent="0.2">
      <c r="A217" s="596">
        <v>28</v>
      </c>
      <c r="B217" s="1022" t="s">
        <v>643</v>
      </c>
      <c r="C217" s="1023"/>
      <c r="D217" s="453">
        <v>2314</v>
      </c>
      <c r="E217" s="399">
        <v>400</v>
      </c>
      <c r="F217" s="399"/>
      <c r="G217" s="399">
        <f t="shared" si="4"/>
        <v>400</v>
      </c>
      <c r="H217" s="399"/>
      <c r="I217" s="452" t="s">
        <v>559</v>
      </c>
    </row>
    <row r="218" spans="1:9" ht="12.75" customHeight="1" x14ac:dyDescent="0.2">
      <c r="A218" s="596">
        <v>29</v>
      </c>
      <c r="B218" s="1022" t="s">
        <v>644</v>
      </c>
      <c r="C218" s="1023"/>
      <c r="D218" s="453">
        <v>2314</v>
      </c>
      <c r="E218" s="399">
        <v>170</v>
      </c>
      <c r="F218" s="399"/>
      <c r="G218" s="399">
        <f t="shared" si="4"/>
        <v>170</v>
      </c>
      <c r="H218" s="399"/>
      <c r="I218" s="452" t="s">
        <v>559</v>
      </c>
    </row>
    <row r="219" spans="1:9" ht="12.75" customHeight="1" x14ac:dyDescent="0.2">
      <c r="A219" s="596">
        <v>30</v>
      </c>
      <c r="B219" s="1022" t="s">
        <v>645</v>
      </c>
      <c r="C219" s="1023"/>
      <c r="D219" s="453">
        <v>2314</v>
      </c>
      <c r="E219" s="399">
        <v>170</v>
      </c>
      <c r="F219" s="399"/>
      <c r="G219" s="399">
        <f t="shared" si="4"/>
        <v>170</v>
      </c>
      <c r="H219" s="399"/>
      <c r="I219" s="452" t="s">
        <v>559</v>
      </c>
    </row>
    <row r="220" spans="1:9" ht="22.5" customHeight="1" x14ac:dyDescent="0.2">
      <c r="A220" s="596">
        <v>31</v>
      </c>
      <c r="B220" s="1022" t="s">
        <v>646</v>
      </c>
      <c r="C220" s="1023"/>
      <c r="D220" s="453">
        <v>2314</v>
      </c>
      <c r="E220" s="399">
        <v>140</v>
      </c>
      <c r="F220" s="399"/>
      <c r="G220" s="399">
        <f t="shared" ref="G220:G231" si="5">SUM(E220:F220)</f>
        <v>140</v>
      </c>
      <c r="H220" s="399"/>
      <c r="I220" s="452" t="s">
        <v>559</v>
      </c>
    </row>
    <row r="221" spans="1:9" ht="12.75" customHeight="1" x14ac:dyDescent="0.2">
      <c r="A221" s="596">
        <v>32</v>
      </c>
      <c r="B221" s="1022" t="s">
        <v>647</v>
      </c>
      <c r="C221" s="1023"/>
      <c r="D221" s="453">
        <v>2314</v>
      </c>
      <c r="E221" s="399">
        <v>250</v>
      </c>
      <c r="F221" s="399"/>
      <c r="G221" s="399">
        <f t="shared" si="5"/>
        <v>250</v>
      </c>
      <c r="H221" s="399"/>
      <c r="I221" s="452" t="s">
        <v>559</v>
      </c>
    </row>
    <row r="222" spans="1:9" ht="12.75" customHeight="1" x14ac:dyDescent="0.2">
      <c r="A222" s="596">
        <v>33</v>
      </c>
      <c r="B222" s="1022" t="s">
        <v>648</v>
      </c>
      <c r="C222" s="1023"/>
      <c r="D222" s="453">
        <v>2314</v>
      </c>
      <c r="E222" s="399">
        <v>850</v>
      </c>
      <c r="F222" s="399"/>
      <c r="G222" s="399">
        <f t="shared" si="5"/>
        <v>850</v>
      </c>
      <c r="H222" s="399"/>
      <c r="I222" s="452" t="s">
        <v>559</v>
      </c>
    </row>
    <row r="223" spans="1:9" ht="12.75" customHeight="1" x14ac:dyDescent="0.2">
      <c r="A223" s="596">
        <v>34</v>
      </c>
      <c r="B223" s="1022" t="s">
        <v>649</v>
      </c>
      <c r="C223" s="1023"/>
      <c r="D223" s="453">
        <v>2314</v>
      </c>
      <c r="E223" s="399">
        <v>150</v>
      </c>
      <c r="F223" s="399"/>
      <c r="G223" s="399">
        <f t="shared" si="5"/>
        <v>150</v>
      </c>
      <c r="H223" s="399"/>
      <c r="I223" s="452" t="s">
        <v>559</v>
      </c>
    </row>
    <row r="224" spans="1:9" ht="12.75" customHeight="1" x14ac:dyDescent="0.2">
      <c r="A224" s="596">
        <v>35</v>
      </c>
      <c r="B224" s="1022" t="s">
        <v>650</v>
      </c>
      <c r="C224" s="1023"/>
      <c r="D224" s="453">
        <v>2314</v>
      </c>
      <c r="E224" s="399">
        <v>200</v>
      </c>
      <c r="F224" s="399"/>
      <c r="G224" s="399">
        <f t="shared" si="5"/>
        <v>200</v>
      </c>
      <c r="H224" s="399"/>
      <c r="I224" s="452" t="s">
        <v>559</v>
      </c>
    </row>
    <row r="225" spans="1:9" ht="12.75" customHeight="1" x14ac:dyDescent="0.2">
      <c r="A225" s="596">
        <v>36</v>
      </c>
      <c r="B225" s="1022" t="s">
        <v>651</v>
      </c>
      <c r="C225" s="1023"/>
      <c r="D225" s="453">
        <v>2314</v>
      </c>
      <c r="E225" s="399">
        <v>180</v>
      </c>
      <c r="F225" s="399"/>
      <c r="G225" s="399">
        <f t="shared" si="5"/>
        <v>180</v>
      </c>
      <c r="H225" s="399"/>
      <c r="I225" s="452" t="s">
        <v>559</v>
      </c>
    </row>
    <row r="226" spans="1:9" ht="26.25" customHeight="1" x14ac:dyDescent="0.2">
      <c r="A226" s="596">
        <v>37</v>
      </c>
      <c r="B226" s="1022" t="s">
        <v>652</v>
      </c>
      <c r="C226" s="1023"/>
      <c r="D226" s="453">
        <v>2314</v>
      </c>
      <c r="E226" s="399">
        <v>300</v>
      </c>
      <c r="F226" s="399"/>
      <c r="G226" s="399">
        <f t="shared" si="5"/>
        <v>300</v>
      </c>
      <c r="H226" s="399"/>
      <c r="I226" s="452" t="s">
        <v>653</v>
      </c>
    </row>
    <row r="227" spans="1:9" ht="12.75" customHeight="1" x14ac:dyDescent="0.2">
      <c r="A227" s="1031">
        <v>38</v>
      </c>
      <c r="B227" s="1033" t="s">
        <v>654</v>
      </c>
      <c r="C227" s="1034"/>
      <c r="D227" s="453">
        <v>2314</v>
      </c>
      <c r="E227" s="399">
        <v>1030</v>
      </c>
      <c r="F227" s="399"/>
      <c r="G227" s="399">
        <f t="shared" si="5"/>
        <v>1030</v>
      </c>
      <c r="H227" s="399"/>
      <c r="I227" s="1037" t="s">
        <v>559</v>
      </c>
    </row>
    <row r="228" spans="1:9" ht="12.75" customHeight="1" x14ac:dyDescent="0.2">
      <c r="A228" s="1032"/>
      <c r="B228" s="1035"/>
      <c r="C228" s="1036"/>
      <c r="D228" s="453">
        <v>2279</v>
      </c>
      <c r="E228" s="399">
        <v>80</v>
      </c>
      <c r="F228" s="399"/>
      <c r="G228" s="399">
        <f t="shared" si="5"/>
        <v>80</v>
      </c>
      <c r="H228" s="399"/>
      <c r="I228" s="1038"/>
    </row>
    <row r="229" spans="1:9" ht="12.75" customHeight="1" x14ac:dyDescent="0.2">
      <c r="A229" s="1032"/>
      <c r="B229" s="1035"/>
      <c r="C229" s="1036"/>
      <c r="D229" s="453">
        <v>1150</v>
      </c>
      <c r="E229" s="399">
        <v>280</v>
      </c>
      <c r="F229" s="399"/>
      <c r="G229" s="399">
        <f t="shared" si="5"/>
        <v>280</v>
      </c>
      <c r="H229" s="399"/>
      <c r="I229" s="1038"/>
    </row>
    <row r="230" spans="1:9" ht="12.75" customHeight="1" x14ac:dyDescent="0.2">
      <c r="A230" s="1032"/>
      <c r="B230" s="1035"/>
      <c r="C230" s="1036"/>
      <c r="D230" s="453">
        <v>1210</v>
      </c>
      <c r="E230" s="399">
        <v>68</v>
      </c>
      <c r="F230" s="399"/>
      <c r="G230" s="399">
        <f t="shared" si="5"/>
        <v>68</v>
      </c>
      <c r="H230" s="399"/>
      <c r="I230" s="1038"/>
    </row>
    <row r="231" spans="1:9" ht="12.75" customHeight="1" x14ac:dyDescent="0.2">
      <c r="A231" s="1039"/>
      <c r="B231" s="1040"/>
      <c r="C231" s="1041"/>
      <c r="D231" s="453">
        <v>2363</v>
      </c>
      <c r="E231" s="399">
        <v>472</v>
      </c>
      <c r="F231" s="399"/>
      <c r="G231" s="399">
        <f t="shared" si="5"/>
        <v>472</v>
      </c>
      <c r="H231" s="399"/>
      <c r="I231" s="1042"/>
    </row>
    <row r="232" spans="1:9" x14ac:dyDescent="0.2">
      <c r="A232" s="603"/>
      <c r="B232" s="604"/>
      <c r="C232" s="604"/>
      <c r="D232" s="605"/>
      <c r="E232" s="606"/>
      <c r="F232" s="606"/>
      <c r="G232" s="606"/>
      <c r="H232" s="606"/>
      <c r="I232" s="606"/>
    </row>
    <row r="233" spans="1:9" x14ac:dyDescent="0.2">
      <c r="A233" s="1052" t="s">
        <v>336</v>
      </c>
      <c r="B233" s="1052"/>
      <c r="C233" s="1052" t="s">
        <v>548</v>
      </c>
      <c r="D233" s="1052"/>
      <c r="E233" s="1052"/>
      <c r="F233" s="1052"/>
      <c r="G233" s="1052"/>
      <c r="H233" s="1052"/>
      <c r="I233" s="1052"/>
    </row>
    <row r="234" spans="1:9" x14ac:dyDescent="0.2">
      <c r="A234" s="1053" t="s">
        <v>337</v>
      </c>
      <c r="B234" s="1053"/>
      <c r="C234" s="1054" t="s">
        <v>547</v>
      </c>
      <c r="D234" s="1054"/>
      <c r="E234" s="1054"/>
      <c r="F234" s="1054"/>
      <c r="G234" s="1054"/>
      <c r="H234" s="1054"/>
      <c r="I234" s="1054"/>
    </row>
    <row r="235" spans="1:9" ht="12" customHeight="1" x14ac:dyDescent="0.2">
      <c r="A235" s="1013" t="s">
        <v>338</v>
      </c>
      <c r="B235" s="1013" t="s">
        <v>339</v>
      </c>
      <c r="C235" s="1013"/>
      <c r="D235" s="1016" t="s">
        <v>340</v>
      </c>
      <c r="E235" s="1013" t="s">
        <v>341</v>
      </c>
      <c r="F235" s="1011" t="s">
        <v>342</v>
      </c>
      <c r="G235" s="1013" t="s">
        <v>343</v>
      </c>
      <c r="H235" s="1014" t="s">
        <v>318</v>
      </c>
      <c r="I235" s="1016" t="s">
        <v>344</v>
      </c>
    </row>
    <row r="236" spans="1:9" ht="36" customHeight="1" x14ac:dyDescent="0.2">
      <c r="A236" s="1013"/>
      <c r="B236" s="1013"/>
      <c r="C236" s="1013"/>
      <c r="D236" s="1016"/>
      <c r="E236" s="1013"/>
      <c r="F236" s="1012"/>
      <c r="G236" s="1013"/>
      <c r="H236" s="1015"/>
      <c r="I236" s="1016"/>
    </row>
    <row r="237" spans="1:9" x14ac:dyDescent="0.2">
      <c r="A237" s="1049" t="s">
        <v>454</v>
      </c>
      <c r="B237" s="1050"/>
      <c r="C237" s="1051"/>
      <c r="D237" s="590"/>
      <c r="E237" s="591">
        <f>SUM(E238:E294)</f>
        <v>70589</v>
      </c>
      <c r="F237" s="591">
        <f t="shared" ref="F237:G237" si="6">SUM(F238:F294)</f>
        <v>-1086</v>
      </c>
      <c r="G237" s="591">
        <f t="shared" si="6"/>
        <v>69503</v>
      </c>
      <c r="H237" s="591"/>
      <c r="I237" s="591"/>
    </row>
    <row r="238" spans="1:9" ht="12" customHeight="1" x14ac:dyDescent="0.2">
      <c r="A238" s="1031">
        <v>1</v>
      </c>
      <c r="B238" s="1033" t="s">
        <v>655</v>
      </c>
      <c r="C238" s="1034"/>
      <c r="D238" s="453">
        <v>2314</v>
      </c>
      <c r="E238" s="399">
        <v>100</v>
      </c>
      <c r="F238" s="399"/>
      <c r="G238" s="399">
        <f t="shared" ref="G238:G294" si="7">SUM(E238:F238)</f>
        <v>100</v>
      </c>
      <c r="H238" s="399"/>
      <c r="I238" s="1037" t="s">
        <v>656</v>
      </c>
    </row>
    <row r="239" spans="1:9" ht="12.75" customHeight="1" x14ac:dyDescent="0.2">
      <c r="A239" s="1039"/>
      <c r="B239" s="1040"/>
      <c r="C239" s="1041"/>
      <c r="D239" s="453">
        <v>2363</v>
      </c>
      <c r="E239" s="399">
        <v>100</v>
      </c>
      <c r="F239" s="399"/>
      <c r="G239" s="399">
        <f t="shared" si="7"/>
        <v>100</v>
      </c>
      <c r="H239" s="399"/>
      <c r="I239" s="1042"/>
    </row>
    <row r="240" spans="1:9" ht="36.75" customHeight="1" x14ac:dyDescent="0.2">
      <c r="A240" s="596">
        <v>2</v>
      </c>
      <c r="B240" s="1022" t="s">
        <v>657</v>
      </c>
      <c r="C240" s="1023"/>
      <c r="D240" s="453">
        <v>2314</v>
      </c>
      <c r="E240" s="399">
        <v>80</v>
      </c>
      <c r="F240" s="399"/>
      <c r="G240" s="399">
        <f t="shared" si="7"/>
        <v>80</v>
      </c>
      <c r="H240" s="399"/>
      <c r="I240" s="452" t="s">
        <v>658</v>
      </c>
    </row>
    <row r="241" spans="1:9" ht="12" customHeight="1" x14ac:dyDescent="0.2">
      <c r="A241" s="1031">
        <v>3</v>
      </c>
      <c r="B241" s="1033" t="s">
        <v>659</v>
      </c>
      <c r="C241" s="1034"/>
      <c r="D241" s="453">
        <v>2314</v>
      </c>
      <c r="E241" s="399">
        <v>150</v>
      </c>
      <c r="F241" s="399"/>
      <c r="G241" s="399">
        <f t="shared" si="7"/>
        <v>150</v>
      </c>
      <c r="H241" s="399"/>
      <c r="I241" s="1037" t="s">
        <v>577</v>
      </c>
    </row>
    <row r="242" spans="1:9" ht="12.75" customHeight="1" x14ac:dyDescent="0.2">
      <c r="A242" s="1039"/>
      <c r="B242" s="1040"/>
      <c r="C242" s="1041"/>
      <c r="D242" s="453">
        <v>2262</v>
      </c>
      <c r="E242" s="399">
        <v>300</v>
      </c>
      <c r="F242" s="399"/>
      <c r="G242" s="399">
        <f t="shared" si="7"/>
        <v>300</v>
      </c>
      <c r="H242" s="399"/>
      <c r="I242" s="1042"/>
    </row>
    <row r="243" spans="1:9" ht="12.75" customHeight="1" x14ac:dyDescent="0.2">
      <c r="A243" s="1031">
        <v>4</v>
      </c>
      <c r="B243" s="1033" t="s">
        <v>660</v>
      </c>
      <c r="C243" s="1034"/>
      <c r="D243" s="597">
        <v>2279</v>
      </c>
      <c r="E243" s="399">
        <v>260</v>
      </c>
      <c r="F243" s="399"/>
      <c r="G243" s="399">
        <f t="shared" si="7"/>
        <v>260</v>
      </c>
      <c r="H243" s="399"/>
      <c r="I243" s="1037" t="s">
        <v>559</v>
      </c>
    </row>
    <row r="244" spans="1:9" ht="12.75" customHeight="1" x14ac:dyDescent="0.2">
      <c r="A244" s="1032"/>
      <c r="B244" s="1035"/>
      <c r="C244" s="1036"/>
      <c r="D244" s="597">
        <v>2262</v>
      </c>
      <c r="E244" s="399">
        <v>600</v>
      </c>
      <c r="F244" s="399"/>
      <c r="G244" s="399">
        <f t="shared" si="7"/>
        <v>600</v>
      </c>
      <c r="H244" s="399"/>
      <c r="I244" s="1038"/>
    </row>
    <row r="245" spans="1:9" ht="12.75" customHeight="1" x14ac:dyDescent="0.2">
      <c r="A245" s="1032"/>
      <c r="B245" s="1035"/>
      <c r="C245" s="1036"/>
      <c r="D245" s="597">
        <v>2314</v>
      </c>
      <c r="E245" s="399">
        <v>300</v>
      </c>
      <c r="F245" s="399"/>
      <c r="G245" s="399">
        <f t="shared" si="7"/>
        <v>300</v>
      </c>
      <c r="H245" s="399"/>
      <c r="I245" s="1038"/>
    </row>
    <row r="246" spans="1:9" ht="12.75" customHeight="1" x14ac:dyDescent="0.2">
      <c r="A246" s="1032"/>
      <c r="B246" s="1035"/>
      <c r="C246" s="1036"/>
      <c r="D246" s="597">
        <v>2363</v>
      </c>
      <c r="E246" s="399">
        <v>900</v>
      </c>
      <c r="F246" s="399"/>
      <c r="G246" s="399">
        <f t="shared" si="7"/>
        <v>900</v>
      </c>
      <c r="H246" s="399"/>
      <c r="I246" s="1038"/>
    </row>
    <row r="247" spans="1:9" ht="12.75" customHeight="1" x14ac:dyDescent="0.2">
      <c r="A247" s="1032"/>
      <c r="B247" s="1035"/>
      <c r="C247" s="1036"/>
      <c r="D247" s="597">
        <v>1150</v>
      </c>
      <c r="E247" s="399">
        <v>1250</v>
      </c>
      <c r="F247" s="399"/>
      <c r="G247" s="399">
        <f t="shared" si="7"/>
        <v>1250</v>
      </c>
      <c r="H247" s="399"/>
      <c r="I247" s="1038"/>
    </row>
    <row r="248" spans="1:9" ht="12.75" customHeight="1" x14ac:dyDescent="0.2">
      <c r="A248" s="1039"/>
      <c r="B248" s="1040"/>
      <c r="C248" s="1041"/>
      <c r="D248" s="597">
        <v>1210</v>
      </c>
      <c r="E248" s="399">
        <v>302</v>
      </c>
      <c r="F248" s="399"/>
      <c r="G248" s="399">
        <f t="shared" si="7"/>
        <v>302</v>
      </c>
      <c r="H248" s="399"/>
      <c r="I248" s="1042"/>
    </row>
    <row r="249" spans="1:9" ht="33.75" customHeight="1" x14ac:dyDescent="0.2">
      <c r="A249" s="607">
        <v>5</v>
      </c>
      <c r="B249" s="1022" t="s">
        <v>661</v>
      </c>
      <c r="C249" s="1023"/>
      <c r="D249" s="597">
        <v>2279</v>
      </c>
      <c r="E249" s="399">
        <v>1200</v>
      </c>
      <c r="F249" s="399"/>
      <c r="G249" s="399">
        <f t="shared" si="7"/>
        <v>1200</v>
      </c>
      <c r="H249" s="399"/>
      <c r="I249" s="452" t="s">
        <v>658</v>
      </c>
    </row>
    <row r="250" spans="1:9" ht="12.75" customHeight="1" x14ac:dyDescent="0.2">
      <c r="A250" s="1031">
        <v>6</v>
      </c>
      <c r="B250" s="1033" t="s">
        <v>662</v>
      </c>
      <c r="C250" s="1034"/>
      <c r="D250" s="597">
        <v>2311</v>
      </c>
      <c r="E250" s="399">
        <f>100-13</f>
        <v>87</v>
      </c>
      <c r="F250" s="399"/>
      <c r="G250" s="399">
        <f t="shared" si="7"/>
        <v>87</v>
      </c>
      <c r="H250" s="399"/>
      <c r="I250" s="1037" t="s">
        <v>663</v>
      </c>
    </row>
    <row r="251" spans="1:9" ht="12.75" customHeight="1" x14ac:dyDescent="0.2">
      <c r="A251" s="1032"/>
      <c r="B251" s="1035"/>
      <c r="C251" s="1036"/>
      <c r="D251" s="597">
        <v>2231</v>
      </c>
      <c r="E251" s="399">
        <v>300</v>
      </c>
      <c r="F251" s="399"/>
      <c r="G251" s="399">
        <f t="shared" si="7"/>
        <v>300</v>
      </c>
      <c r="H251" s="399"/>
      <c r="I251" s="1038"/>
    </row>
    <row r="252" spans="1:9" ht="12.75" customHeight="1" x14ac:dyDescent="0.2">
      <c r="A252" s="1032"/>
      <c r="B252" s="1035"/>
      <c r="C252" s="1036"/>
      <c r="D252" s="597">
        <v>2314</v>
      </c>
      <c r="E252" s="399">
        <v>150</v>
      </c>
      <c r="F252" s="399"/>
      <c r="G252" s="399">
        <f t="shared" si="7"/>
        <v>150</v>
      </c>
      <c r="H252" s="399"/>
      <c r="I252" s="1038"/>
    </row>
    <row r="253" spans="1:9" ht="12.75" customHeight="1" x14ac:dyDescent="0.2">
      <c r="A253" s="1032"/>
      <c r="B253" s="1035"/>
      <c r="C253" s="1036"/>
      <c r="D253" s="597">
        <v>1150</v>
      </c>
      <c r="E253" s="399">
        <v>250</v>
      </c>
      <c r="F253" s="399"/>
      <c r="G253" s="399">
        <f t="shared" si="7"/>
        <v>250</v>
      </c>
      <c r="H253" s="399"/>
      <c r="I253" s="1038"/>
    </row>
    <row r="254" spans="1:9" ht="12.75" customHeight="1" x14ac:dyDescent="0.2">
      <c r="A254" s="1039"/>
      <c r="B254" s="1040"/>
      <c r="C254" s="1041"/>
      <c r="D254" s="597">
        <v>1210</v>
      </c>
      <c r="E254" s="399">
        <v>13</v>
      </c>
      <c r="F254" s="399"/>
      <c r="G254" s="399">
        <f t="shared" si="7"/>
        <v>13</v>
      </c>
      <c r="H254" s="399"/>
      <c r="I254" s="1042"/>
    </row>
    <row r="255" spans="1:9" ht="13.5" customHeight="1" x14ac:dyDescent="0.2">
      <c r="A255" s="607">
        <v>7</v>
      </c>
      <c r="B255" s="1022" t="s">
        <v>664</v>
      </c>
      <c r="C255" s="1023"/>
      <c r="D255" s="597">
        <v>2314</v>
      </c>
      <c r="E255" s="399">
        <v>180</v>
      </c>
      <c r="F255" s="399"/>
      <c r="G255" s="399">
        <f t="shared" si="7"/>
        <v>180</v>
      </c>
      <c r="H255" s="399"/>
      <c r="I255" s="452" t="s">
        <v>663</v>
      </c>
    </row>
    <row r="256" spans="1:9" ht="12.75" customHeight="1" x14ac:dyDescent="0.2">
      <c r="A256" s="1031">
        <v>8</v>
      </c>
      <c r="B256" s="1033" t="s">
        <v>665</v>
      </c>
      <c r="C256" s="1034"/>
      <c r="D256" s="597">
        <v>2231</v>
      </c>
      <c r="E256" s="399">
        <v>500</v>
      </c>
      <c r="F256" s="399"/>
      <c r="G256" s="399">
        <f t="shared" si="7"/>
        <v>500</v>
      </c>
      <c r="H256" s="399"/>
      <c r="I256" s="1037" t="s">
        <v>666</v>
      </c>
    </row>
    <row r="257" spans="1:9" ht="12.75" customHeight="1" x14ac:dyDescent="0.2">
      <c r="A257" s="1039"/>
      <c r="B257" s="1040"/>
      <c r="C257" s="1041"/>
      <c r="D257" s="597">
        <v>2314</v>
      </c>
      <c r="E257" s="399">
        <v>1000</v>
      </c>
      <c r="F257" s="399"/>
      <c r="G257" s="399">
        <f t="shared" si="7"/>
        <v>1000</v>
      </c>
      <c r="H257" s="399"/>
      <c r="I257" s="1042"/>
    </row>
    <row r="258" spans="1:9" ht="12.95" customHeight="1" x14ac:dyDescent="0.2">
      <c r="A258" s="1031">
        <v>9</v>
      </c>
      <c r="B258" s="1043" t="s">
        <v>667</v>
      </c>
      <c r="C258" s="1044"/>
      <c r="D258" s="597">
        <v>1150</v>
      </c>
      <c r="E258" s="399">
        <v>300</v>
      </c>
      <c r="F258" s="399"/>
      <c r="G258" s="399">
        <f t="shared" si="7"/>
        <v>300</v>
      </c>
      <c r="H258" s="399"/>
      <c r="I258" s="1037" t="s">
        <v>559</v>
      </c>
    </row>
    <row r="259" spans="1:9" ht="12.95" customHeight="1" x14ac:dyDescent="0.2">
      <c r="A259" s="1032"/>
      <c r="B259" s="1045"/>
      <c r="C259" s="1046"/>
      <c r="D259" s="597">
        <v>2231</v>
      </c>
      <c r="E259" s="399">
        <v>1150</v>
      </c>
      <c r="F259" s="399"/>
      <c r="G259" s="399">
        <f t="shared" si="7"/>
        <v>1150</v>
      </c>
      <c r="H259" s="399"/>
      <c r="I259" s="1038"/>
    </row>
    <row r="260" spans="1:9" ht="12.95" customHeight="1" x14ac:dyDescent="0.2">
      <c r="A260" s="1032"/>
      <c r="B260" s="1045"/>
      <c r="C260" s="1046"/>
      <c r="D260" s="597">
        <v>2262</v>
      </c>
      <c r="E260" s="399">
        <v>900</v>
      </c>
      <c r="F260" s="399"/>
      <c r="G260" s="399">
        <f t="shared" si="7"/>
        <v>900</v>
      </c>
      <c r="H260" s="399"/>
      <c r="I260" s="1038"/>
    </row>
    <row r="261" spans="1:9" ht="12.95" customHeight="1" x14ac:dyDescent="0.2">
      <c r="A261" s="1032"/>
      <c r="B261" s="1045"/>
      <c r="C261" s="1046"/>
      <c r="D261" s="597">
        <v>2279</v>
      </c>
      <c r="E261" s="399">
        <v>450</v>
      </c>
      <c r="F261" s="399"/>
      <c r="G261" s="399">
        <f t="shared" si="7"/>
        <v>450</v>
      </c>
      <c r="H261" s="399"/>
      <c r="I261" s="1038"/>
    </row>
    <row r="262" spans="1:9" ht="12.95" customHeight="1" x14ac:dyDescent="0.2">
      <c r="A262" s="1032"/>
      <c r="B262" s="1045"/>
      <c r="C262" s="1046"/>
      <c r="D262" s="597">
        <v>2314</v>
      </c>
      <c r="E262" s="399">
        <f>4000-3625</f>
        <v>375</v>
      </c>
      <c r="F262" s="399"/>
      <c r="G262" s="399">
        <f t="shared" si="7"/>
        <v>375</v>
      </c>
      <c r="H262" s="399"/>
      <c r="I262" s="1038"/>
    </row>
    <row r="263" spans="1:9" ht="12.95" customHeight="1" x14ac:dyDescent="0.2">
      <c r="A263" s="1039"/>
      <c r="B263" s="1047"/>
      <c r="C263" s="1048"/>
      <c r="D263" s="597">
        <v>2363</v>
      </c>
      <c r="E263" s="399">
        <v>825</v>
      </c>
      <c r="F263" s="399"/>
      <c r="G263" s="399">
        <f t="shared" si="7"/>
        <v>825</v>
      </c>
      <c r="H263" s="399"/>
      <c r="I263" s="1042"/>
    </row>
    <row r="264" spans="1:9" ht="12.75" customHeight="1" x14ac:dyDescent="0.2">
      <c r="A264" s="608">
        <v>10</v>
      </c>
      <c r="B264" s="1033" t="s">
        <v>668</v>
      </c>
      <c r="C264" s="1034"/>
      <c r="D264" s="597">
        <v>2314</v>
      </c>
      <c r="E264" s="399">
        <v>1445</v>
      </c>
      <c r="F264" s="399"/>
      <c r="G264" s="399">
        <f t="shared" si="7"/>
        <v>1445</v>
      </c>
      <c r="H264" s="399"/>
      <c r="I264" s="550" t="s">
        <v>666</v>
      </c>
    </row>
    <row r="265" spans="1:9" ht="12.75" customHeight="1" x14ac:dyDescent="0.2">
      <c r="A265" s="1031">
        <v>11</v>
      </c>
      <c r="B265" s="1033" t="s">
        <v>669</v>
      </c>
      <c r="C265" s="1034"/>
      <c r="D265" s="597">
        <v>2314</v>
      </c>
      <c r="E265" s="399">
        <v>3000</v>
      </c>
      <c r="F265" s="609">
        <v>-339</v>
      </c>
      <c r="G265" s="399">
        <f t="shared" si="7"/>
        <v>2661</v>
      </c>
      <c r="H265" s="399"/>
      <c r="I265" s="1037" t="s">
        <v>559</v>
      </c>
    </row>
    <row r="266" spans="1:9" ht="12.75" customHeight="1" x14ac:dyDescent="0.2">
      <c r="A266" s="1039"/>
      <c r="B266" s="1040"/>
      <c r="C266" s="1041"/>
      <c r="D266" s="597">
        <v>6422</v>
      </c>
      <c r="E266" s="399">
        <f>21470+2963</f>
        <v>24433</v>
      </c>
      <c r="F266" s="399"/>
      <c r="G266" s="399">
        <f t="shared" si="7"/>
        <v>24433</v>
      </c>
      <c r="H266" s="60"/>
      <c r="I266" s="1042"/>
    </row>
    <row r="267" spans="1:9" ht="12.75" customHeight="1" x14ac:dyDescent="0.2">
      <c r="A267" s="607">
        <v>12</v>
      </c>
      <c r="B267" s="1022" t="s">
        <v>670</v>
      </c>
      <c r="C267" s="1023"/>
      <c r="D267" s="597">
        <v>2314</v>
      </c>
      <c r="E267" s="399">
        <v>1000</v>
      </c>
      <c r="F267" s="399"/>
      <c r="G267" s="399">
        <f t="shared" si="7"/>
        <v>1000</v>
      </c>
      <c r="H267" s="399"/>
      <c r="I267" s="452" t="s">
        <v>554</v>
      </c>
    </row>
    <row r="268" spans="1:9" ht="12.75" customHeight="1" x14ac:dyDescent="0.2">
      <c r="A268" s="1031">
        <v>13</v>
      </c>
      <c r="B268" s="1033" t="s">
        <v>671</v>
      </c>
      <c r="C268" s="1034"/>
      <c r="D268" s="597">
        <v>1150</v>
      </c>
      <c r="E268" s="399">
        <f>300-59</f>
        <v>241</v>
      </c>
      <c r="F268" s="399"/>
      <c r="G268" s="399">
        <f t="shared" si="7"/>
        <v>241</v>
      </c>
      <c r="H268" s="399"/>
      <c r="I268" s="1037" t="s">
        <v>672</v>
      </c>
    </row>
    <row r="269" spans="1:9" ht="12.75" customHeight="1" x14ac:dyDescent="0.2">
      <c r="A269" s="1032"/>
      <c r="B269" s="1035"/>
      <c r="C269" s="1036"/>
      <c r="D269" s="597">
        <v>1210</v>
      </c>
      <c r="E269" s="399">
        <v>59</v>
      </c>
      <c r="F269" s="399"/>
      <c r="G269" s="399">
        <f t="shared" si="7"/>
        <v>59</v>
      </c>
      <c r="H269" s="399"/>
      <c r="I269" s="1038"/>
    </row>
    <row r="270" spans="1:9" ht="35.25" customHeight="1" x14ac:dyDescent="0.2">
      <c r="A270" s="1039"/>
      <c r="B270" s="1040"/>
      <c r="C270" s="1041"/>
      <c r="D270" s="597">
        <v>2314</v>
      </c>
      <c r="E270" s="399">
        <v>100</v>
      </c>
      <c r="F270" s="399"/>
      <c r="G270" s="399">
        <f t="shared" si="7"/>
        <v>100</v>
      </c>
      <c r="H270" s="399"/>
      <c r="I270" s="1042"/>
    </row>
    <row r="271" spans="1:9" ht="12.75" customHeight="1" x14ac:dyDescent="0.2">
      <c r="A271" s="1031">
        <v>14</v>
      </c>
      <c r="B271" s="1033" t="s">
        <v>673</v>
      </c>
      <c r="C271" s="1034"/>
      <c r="D271" s="597">
        <v>2231</v>
      </c>
      <c r="E271" s="399">
        <v>2800</v>
      </c>
      <c r="F271" s="399"/>
      <c r="G271" s="399">
        <f t="shared" si="7"/>
        <v>2800</v>
      </c>
      <c r="H271" s="399"/>
      <c r="I271" s="1037" t="s">
        <v>554</v>
      </c>
    </row>
    <row r="272" spans="1:9" ht="12.75" customHeight="1" x14ac:dyDescent="0.2">
      <c r="A272" s="1032"/>
      <c r="B272" s="1035"/>
      <c r="C272" s="1036"/>
      <c r="D272" s="597">
        <v>1150</v>
      </c>
      <c r="E272" s="399">
        <f>920-46</f>
        <v>874</v>
      </c>
      <c r="F272" s="399"/>
      <c r="G272" s="399">
        <f t="shared" si="7"/>
        <v>874</v>
      </c>
      <c r="H272" s="399"/>
      <c r="I272" s="1038"/>
    </row>
    <row r="273" spans="1:9" ht="12.75" customHeight="1" x14ac:dyDescent="0.2">
      <c r="A273" s="1032"/>
      <c r="B273" s="1035"/>
      <c r="C273" s="1036"/>
      <c r="D273" s="597">
        <v>1210</v>
      </c>
      <c r="E273" s="399">
        <v>46</v>
      </c>
      <c r="F273" s="399"/>
      <c r="G273" s="399">
        <f t="shared" si="7"/>
        <v>46</v>
      </c>
      <c r="H273" s="399"/>
      <c r="I273" s="1038"/>
    </row>
    <row r="274" spans="1:9" ht="12.75" customHeight="1" x14ac:dyDescent="0.2">
      <c r="A274" s="1039"/>
      <c r="B274" s="1040"/>
      <c r="C274" s="1041"/>
      <c r="D274" s="597">
        <v>2231</v>
      </c>
      <c r="E274" s="399">
        <v>280</v>
      </c>
      <c r="F274" s="399"/>
      <c r="G274" s="399">
        <f t="shared" si="7"/>
        <v>280</v>
      </c>
      <c r="H274" s="399"/>
      <c r="I274" s="1042"/>
    </row>
    <row r="275" spans="1:9" ht="12.75" customHeight="1" x14ac:dyDescent="0.2">
      <c r="A275" s="1031">
        <v>15</v>
      </c>
      <c r="B275" s="1033" t="s">
        <v>674</v>
      </c>
      <c r="C275" s="1034"/>
      <c r="D275" s="597">
        <v>2314</v>
      </c>
      <c r="E275" s="399">
        <v>400</v>
      </c>
      <c r="F275" s="399"/>
      <c r="G275" s="399">
        <f t="shared" si="7"/>
        <v>400</v>
      </c>
      <c r="H275" s="399"/>
      <c r="I275" s="1037" t="s">
        <v>656</v>
      </c>
    </row>
    <row r="276" spans="1:9" ht="25.5" customHeight="1" x14ac:dyDescent="0.2">
      <c r="A276" s="1032"/>
      <c r="B276" s="1035"/>
      <c r="C276" s="1036"/>
      <c r="D276" s="597">
        <v>2279</v>
      </c>
      <c r="E276" s="399">
        <v>3460</v>
      </c>
      <c r="F276" s="399"/>
      <c r="G276" s="399">
        <f t="shared" si="7"/>
        <v>3460</v>
      </c>
      <c r="H276" s="399"/>
      <c r="I276" s="1038"/>
    </row>
    <row r="277" spans="1:9" ht="12.75" customHeight="1" x14ac:dyDescent="0.2">
      <c r="A277" s="1031">
        <v>16</v>
      </c>
      <c r="B277" s="1033" t="s">
        <v>675</v>
      </c>
      <c r="C277" s="1034"/>
      <c r="D277" s="597">
        <v>1150</v>
      </c>
      <c r="E277" s="399">
        <v>2120</v>
      </c>
      <c r="F277" s="399"/>
      <c r="G277" s="399">
        <f t="shared" si="7"/>
        <v>2120</v>
      </c>
      <c r="H277" s="399"/>
      <c r="I277" s="1037" t="s">
        <v>656</v>
      </c>
    </row>
    <row r="278" spans="1:9" ht="12.75" customHeight="1" x14ac:dyDescent="0.2">
      <c r="A278" s="1032"/>
      <c r="B278" s="1035"/>
      <c r="C278" s="1036"/>
      <c r="D278" s="597">
        <v>1210</v>
      </c>
      <c r="E278" s="399">
        <v>511</v>
      </c>
      <c r="F278" s="399"/>
      <c r="G278" s="399">
        <f t="shared" si="7"/>
        <v>511</v>
      </c>
      <c r="H278" s="399"/>
      <c r="I278" s="1038"/>
    </row>
    <row r="279" spans="1:9" ht="12.75" customHeight="1" x14ac:dyDescent="0.2">
      <c r="A279" s="1032"/>
      <c r="B279" s="1035"/>
      <c r="C279" s="1036"/>
      <c r="D279" s="597">
        <v>2314</v>
      </c>
      <c r="E279" s="399">
        <v>400</v>
      </c>
      <c r="F279" s="399"/>
      <c r="G279" s="399">
        <f t="shared" si="7"/>
        <v>400</v>
      </c>
      <c r="H279" s="399"/>
      <c r="I279" s="1038"/>
    </row>
    <row r="280" spans="1:9" ht="12.75" customHeight="1" x14ac:dyDescent="0.2">
      <c r="A280" s="1032"/>
      <c r="B280" s="1035"/>
      <c r="C280" s="1036"/>
      <c r="D280" s="597">
        <v>2279</v>
      </c>
      <c r="E280" s="399">
        <v>961</v>
      </c>
      <c r="F280" s="399"/>
      <c r="G280" s="399">
        <f t="shared" si="7"/>
        <v>961</v>
      </c>
      <c r="H280" s="399"/>
      <c r="I280" s="1038"/>
    </row>
    <row r="281" spans="1:9" ht="12.75" customHeight="1" x14ac:dyDescent="0.2">
      <c r="A281" s="1032"/>
      <c r="B281" s="1035"/>
      <c r="C281" s="1036"/>
      <c r="D281" s="597">
        <v>2262</v>
      </c>
      <c r="E281" s="399">
        <v>720</v>
      </c>
      <c r="F281" s="399"/>
      <c r="G281" s="399">
        <f t="shared" si="7"/>
        <v>720</v>
      </c>
      <c r="H281" s="399"/>
      <c r="I281" s="1038"/>
    </row>
    <row r="282" spans="1:9" ht="12.75" customHeight="1" x14ac:dyDescent="0.2">
      <c r="A282" s="1039"/>
      <c r="B282" s="1040"/>
      <c r="C282" s="1041"/>
      <c r="D282" s="597">
        <v>2235</v>
      </c>
      <c r="E282" s="399">
        <v>1600</v>
      </c>
      <c r="F282" s="399"/>
      <c r="G282" s="399">
        <f t="shared" si="7"/>
        <v>1600</v>
      </c>
      <c r="H282" s="399"/>
      <c r="I282" s="1042"/>
    </row>
    <row r="283" spans="1:9" ht="24.75" customHeight="1" x14ac:dyDescent="0.2">
      <c r="A283" s="607">
        <v>17</v>
      </c>
      <c r="B283" s="1022" t="s">
        <v>676</v>
      </c>
      <c r="C283" s="1023"/>
      <c r="D283" s="597">
        <v>2235</v>
      </c>
      <c r="E283" s="399">
        <v>1000</v>
      </c>
      <c r="F283" s="399"/>
      <c r="G283" s="399">
        <f t="shared" si="7"/>
        <v>1000</v>
      </c>
      <c r="H283" s="399"/>
      <c r="I283" s="452" t="s">
        <v>656</v>
      </c>
    </row>
    <row r="284" spans="1:9" ht="26.25" customHeight="1" x14ac:dyDescent="0.2">
      <c r="A284" s="607">
        <v>18</v>
      </c>
      <c r="B284" s="1022" t="s">
        <v>677</v>
      </c>
      <c r="C284" s="1023"/>
      <c r="D284" s="597">
        <v>2279</v>
      </c>
      <c r="E284" s="399">
        <v>3600</v>
      </c>
      <c r="F284" s="609">
        <v>-150</v>
      </c>
      <c r="G284" s="399">
        <f t="shared" si="7"/>
        <v>3450</v>
      </c>
      <c r="H284" s="399"/>
      <c r="I284" s="452" t="s">
        <v>656</v>
      </c>
    </row>
    <row r="285" spans="1:9" ht="35.25" customHeight="1" x14ac:dyDescent="0.2">
      <c r="A285" s="607">
        <v>19</v>
      </c>
      <c r="B285" s="1022" t="s">
        <v>678</v>
      </c>
      <c r="C285" s="1023"/>
      <c r="D285" s="597">
        <v>2252</v>
      </c>
      <c r="E285" s="399">
        <v>1000</v>
      </c>
      <c r="F285" s="399"/>
      <c r="G285" s="399">
        <f t="shared" si="7"/>
        <v>1000</v>
      </c>
      <c r="H285" s="399"/>
      <c r="I285" s="452" t="s">
        <v>679</v>
      </c>
    </row>
    <row r="286" spans="1:9" ht="24.75" customHeight="1" x14ac:dyDescent="0.2">
      <c r="A286" s="1031">
        <v>20</v>
      </c>
      <c r="B286" s="1033" t="s">
        <v>680</v>
      </c>
      <c r="C286" s="1034"/>
      <c r="D286" s="597">
        <v>1150</v>
      </c>
      <c r="E286" s="399">
        <v>200</v>
      </c>
      <c r="F286" s="399"/>
      <c r="G286" s="399">
        <f t="shared" si="7"/>
        <v>200</v>
      </c>
      <c r="H286" s="399"/>
      <c r="I286" s="1037" t="s">
        <v>656</v>
      </c>
    </row>
    <row r="287" spans="1:9" ht="12.75" customHeight="1" x14ac:dyDescent="0.2">
      <c r="A287" s="1032"/>
      <c r="B287" s="1035"/>
      <c r="C287" s="1036"/>
      <c r="D287" s="597">
        <v>1210</v>
      </c>
      <c r="E287" s="399">
        <v>49</v>
      </c>
      <c r="F287" s="399"/>
      <c r="G287" s="399">
        <f t="shared" si="7"/>
        <v>49</v>
      </c>
      <c r="H287" s="399"/>
      <c r="I287" s="1038"/>
    </row>
    <row r="288" spans="1:9" ht="12.75" customHeight="1" x14ac:dyDescent="0.2">
      <c r="A288" s="1039"/>
      <c r="B288" s="1040"/>
      <c r="C288" s="1041"/>
      <c r="D288" s="597">
        <v>2314</v>
      </c>
      <c r="E288" s="399">
        <v>200</v>
      </c>
      <c r="F288" s="399"/>
      <c r="G288" s="399">
        <f t="shared" si="7"/>
        <v>200</v>
      </c>
      <c r="H288" s="399"/>
      <c r="I288" s="1042"/>
    </row>
    <row r="289" spans="1:9" ht="26.25" customHeight="1" x14ac:dyDescent="0.2">
      <c r="A289" s="607">
        <v>21</v>
      </c>
      <c r="B289" s="1022" t="s">
        <v>681</v>
      </c>
      <c r="C289" s="1023"/>
      <c r="D289" s="597">
        <v>2314</v>
      </c>
      <c r="E289" s="399">
        <v>30</v>
      </c>
      <c r="F289" s="399"/>
      <c r="G289" s="399">
        <f t="shared" si="7"/>
        <v>30</v>
      </c>
      <c r="H289" s="399"/>
      <c r="I289" s="452" t="s">
        <v>682</v>
      </c>
    </row>
    <row r="290" spans="1:9" ht="12.75" customHeight="1" x14ac:dyDescent="0.2">
      <c r="A290" s="1031">
        <v>22</v>
      </c>
      <c r="B290" s="1033" t="s">
        <v>683</v>
      </c>
      <c r="C290" s="1034"/>
      <c r="D290" s="597">
        <v>2279</v>
      </c>
      <c r="E290" s="399">
        <v>300</v>
      </c>
      <c r="F290" s="399"/>
      <c r="G290" s="399">
        <f t="shared" si="7"/>
        <v>300</v>
      </c>
      <c r="H290" s="399"/>
      <c r="I290" s="1037" t="s">
        <v>666</v>
      </c>
    </row>
    <row r="291" spans="1:9" ht="12.75" customHeight="1" x14ac:dyDescent="0.2">
      <c r="A291" s="1032"/>
      <c r="B291" s="1035"/>
      <c r="C291" s="1036"/>
      <c r="D291" s="597">
        <v>2231</v>
      </c>
      <c r="E291" s="399">
        <v>600</v>
      </c>
      <c r="F291" s="399"/>
      <c r="G291" s="399">
        <f t="shared" si="7"/>
        <v>600</v>
      </c>
      <c r="H291" s="399"/>
      <c r="I291" s="1038"/>
    </row>
    <row r="292" spans="1:9" ht="12.75" customHeight="1" x14ac:dyDescent="0.2">
      <c r="A292" s="1031">
        <v>23</v>
      </c>
      <c r="B292" s="1033" t="s">
        <v>684</v>
      </c>
      <c r="C292" s="1034"/>
      <c r="D292" s="597">
        <v>1150</v>
      </c>
      <c r="E292" s="399">
        <v>4140</v>
      </c>
      <c r="F292" s="399"/>
      <c r="G292" s="399">
        <f t="shared" si="7"/>
        <v>4140</v>
      </c>
      <c r="H292" s="399"/>
      <c r="I292" s="1037" t="s">
        <v>588</v>
      </c>
    </row>
    <row r="293" spans="1:9" ht="12.75" customHeight="1" x14ac:dyDescent="0.2">
      <c r="A293" s="1039"/>
      <c r="B293" s="1040"/>
      <c r="C293" s="1041"/>
      <c r="D293" s="597">
        <v>1210</v>
      </c>
      <c r="E293" s="399">
        <v>998</v>
      </c>
      <c r="F293" s="399"/>
      <c r="G293" s="399">
        <f t="shared" si="7"/>
        <v>998</v>
      </c>
      <c r="H293" s="399"/>
      <c r="I293" s="1042"/>
    </row>
    <row r="294" spans="1:9" ht="12.75" customHeight="1" x14ac:dyDescent="0.2">
      <c r="A294" s="610">
        <v>24</v>
      </c>
      <c r="B294" s="1029" t="s">
        <v>685</v>
      </c>
      <c r="C294" s="1023"/>
      <c r="D294" s="597">
        <v>2231</v>
      </c>
      <c r="E294" s="399">
        <v>2000</v>
      </c>
      <c r="F294" s="609">
        <v>-597</v>
      </c>
      <c r="G294" s="399">
        <f t="shared" si="7"/>
        <v>1403</v>
      </c>
      <c r="H294" s="399"/>
      <c r="I294" s="452" t="s">
        <v>554</v>
      </c>
    </row>
    <row r="295" spans="1:9" ht="12.75" customHeight="1" x14ac:dyDescent="0.2">
      <c r="A295" s="611"/>
      <c r="B295" s="1030"/>
      <c r="C295" s="1030"/>
      <c r="D295" s="612"/>
      <c r="E295" s="613"/>
      <c r="F295" s="613"/>
      <c r="G295" s="613"/>
      <c r="H295" s="613"/>
      <c r="I295" s="613"/>
    </row>
    <row r="296" spans="1:9" ht="12.75" customHeight="1" x14ac:dyDescent="0.2">
      <c r="A296" s="614" t="s">
        <v>336</v>
      </c>
      <c r="B296" s="615"/>
      <c r="C296" s="616" t="s">
        <v>545</v>
      </c>
      <c r="D296" s="617"/>
      <c r="E296" s="618"/>
      <c r="F296" s="618"/>
      <c r="G296" s="618"/>
      <c r="H296" s="618"/>
      <c r="I296" s="618"/>
    </row>
    <row r="297" spans="1:9" ht="12.75" customHeight="1" x14ac:dyDescent="0.2">
      <c r="A297" s="614" t="s">
        <v>337</v>
      </c>
      <c r="B297" s="619"/>
      <c r="C297" s="620" t="s">
        <v>544</v>
      </c>
      <c r="D297" s="621"/>
      <c r="E297" s="622"/>
      <c r="F297" s="622"/>
      <c r="G297" s="622"/>
      <c r="H297" s="622"/>
      <c r="I297" s="622"/>
    </row>
    <row r="298" spans="1:9" ht="12.75" customHeight="1" x14ac:dyDescent="0.2">
      <c r="A298" s="1013" t="s">
        <v>338</v>
      </c>
      <c r="B298" s="1013" t="s">
        <v>339</v>
      </c>
      <c r="C298" s="1013"/>
      <c r="D298" s="1016" t="s">
        <v>340</v>
      </c>
      <c r="E298" s="1013" t="s">
        <v>341</v>
      </c>
      <c r="F298" s="1011" t="s">
        <v>342</v>
      </c>
      <c r="G298" s="1013" t="s">
        <v>343</v>
      </c>
      <c r="H298" s="1014" t="s">
        <v>318</v>
      </c>
      <c r="I298" s="1016" t="s">
        <v>344</v>
      </c>
    </row>
    <row r="299" spans="1:9" ht="37.5" customHeight="1" x14ac:dyDescent="0.2">
      <c r="A299" s="1013"/>
      <c r="B299" s="1013"/>
      <c r="C299" s="1013"/>
      <c r="D299" s="1016"/>
      <c r="E299" s="1013"/>
      <c r="F299" s="1012"/>
      <c r="G299" s="1013"/>
      <c r="H299" s="1015"/>
      <c r="I299" s="1016"/>
    </row>
    <row r="300" spans="1:9" ht="12.75" customHeight="1" x14ac:dyDescent="0.2">
      <c r="A300" s="1025" t="s">
        <v>454</v>
      </c>
      <c r="B300" s="1026"/>
      <c r="C300" s="1026"/>
      <c r="D300" s="623"/>
      <c r="E300" s="624">
        <f>E301+E302</f>
        <v>5846</v>
      </c>
      <c r="F300" s="624">
        <f t="shared" ref="F300:G300" si="8">F301+F302</f>
        <v>1086</v>
      </c>
      <c r="G300" s="624">
        <f t="shared" si="8"/>
        <v>6932</v>
      </c>
      <c r="H300" s="624"/>
      <c r="I300" s="594"/>
    </row>
    <row r="301" spans="1:9" ht="12.75" customHeight="1" x14ac:dyDescent="0.2">
      <c r="A301" s="598">
        <v>1</v>
      </c>
      <c r="B301" s="1027" t="s">
        <v>686</v>
      </c>
      <c r="C301" s="1028"/>
      <c r="D301" s="625">
        <v>2370</v>
      </c>
      <c r="E301" s="600">
        <v>350</v>
      </c>
      <c r="F301" s="600"/>
      <c r="G301" s="399">
        <f t="shared" ref="G301:G302" si="9">SUM(E301:F301)</f>
        <v>350</v>
      </c>
      <c r="H301" s="600"/>
      <c r="I301" s="623" t="s">
        <v>687</v>
      </c>
    </row>
    <row r="302" spans="1:9" ht="40.5" customHeight="1" x14ac:dyDescent="0.2">
      <c r="A302" s="596">
        <v>2</v>
      </c>
      <c r="B302" s="1022" t="s">
        <v>688</v>
      </c>
      <c r="C302" s="1023"/>
      <c r="D302" s="453">
        <v>2239</v>
      </c>
      <c r="E302" s="626">
        <v>5496</v>
      </c>
      <c r="F302" s="627">
        <v>1086</v>
      </c>
      <c r="G302" s="626">
        <f t="shared" si="9"/>
        <v>6582</v>
      </c>
      <c r="H302" s="628" t="s">
        <v>689</v>
      </c>
      <c r="I302" s="452" t="s">
        <v>687</v>
      </c>
    </row>
    <row r="303" spans="1:9" x14ac:dyDescent="0.2">
      <c r="A303" s="629"/>
      <c r="B303" s="630"/>
      <c r="C303" s="630"/>
      <c r="D303" s="631"/>
      <c r="E303" s="618"/>
      <c r="F303" s="618"/>
      <c r="G303" s="618"/>
      <c r="H303" s="618"/>
      <c r="I303" s="618"/>
    </row>
    <row r="304" spans="1:9" s="635" customFormat="1" x14ac:dyDescent="0.2">
      <c r="A304" s="1024" t="s">
        <v>336</v>
      </c>
      <c r="B304" s="1024"/>
      <c r="C304" s="633" t="s">
        <v>690</v>
      </c>
      <c r="D304" s="634"/>
      <c r="E304" s="633"/>
      <c r="F304" s="633"/>
      <c r="G304" s="633"/>
      <c r="H304" s="633"/>
      <c r="I304" s="633"/>
    </row>
    <row r="305" spans="1:9" s="635" customFormat="1" x14ac:dyDescent="0.2">
      <c r="A305" s="552" t="s">
        <v>337</v>
      </c>
      <c r="B305" s="415"/>
      <c r="C305" s="636" t="s">
        <v>691</v>
      </c>
      <c r="D305" s="634"/>
      <c r="E305" s="633"/>
      <c r="F305" s="633"/>
      <c r="G305" s="633"/>
      <c r="H305" s="633"/>
      <c r="I305" s="633"/>
    </row>
    <row r="306" spans="1:9" s="635" customFormat="1" ht="12" customHeight="1" x14ac:dyDescent="0.2">
      <c r="A306" s="1013" t="s">
        <v>338</v>
      </c>
      <c r="B306" s="1013" t="s">
        <v>339</v>
      </c>
      <c r="C306" s="1013"/>
      <c r="D306" s="1016" t="s">
        <v>340</v>
      </c>
      <c r="E306" s="1013" t="s">
        <v>341</v>
      </c>
      <c r="F306" s="1011" t="s">
        <v>342</v>
      </c>
      <c r="G306" s="1013" t="s">
        <v>343</v>
      </c>
      <c r="H306" s="1014" t="s">
        <v>318</v>
      </c>
      <c r="I306" s="1016" t="s">
        <v>344</v>
      </c>
    </row>
    <row r="307" spans="1:9" s="635" customFormat="1" ht="37.5" customHeight="1" x14ac:dyDescent="0.2">
      <c r="A307" s="1013"/>
      <c r="B307" s="1013"/>
      <c r="C307" s="1013"/>
      <c r="D307" s="1016"/>
      <c r="E307" s="1013"/>
      <c r="F307" s="1012"/>
      <c r="G307" s="1013"/>
      <c r="H307" s="1015"/>
      <c r="I307" s="1016"/>
    </row>
    <row r="308" spans="1:9" s="635" customFormat="1" ht="12" customHeight="1" x14ac:dyDescent="0.2">
      <c r="A308" s="1017" t="s">
        <v>454</v>
      </c>
      <c r="B308" s="1018"/>
      <c r="C308" s="1019"/>
      <c r="D308" s="637"/>
      <c r="E308" s="638">
        <f>E309</f>
        <v>160000</v>
      </c>
      <c r="F308" s="638">
        <f t="shared" ref="F308:G308" si="10">F309</f>
        <v>0</v>
      </c>
      <c r="G308" s="638">
        <f t="shared" si="10"/>
        <v>160000</v>
      </c>
      <c r="H308" s="638"/>
      <c r="I308" s="638"/>
    </row>
    <row r="309" spans="1:9" s="635" customFormat="1" ht="28.5" customHeight="1" x14ac:dyDescent="0.2">
      <c r="A309" s="549">
        <v>1</v>
      </c>
      <c r="B309" s="1020" t="s">
        <v>692</v>
      </c>
      <c r="C309" s="1021"/>
      <c r="D309" s="450">
        <v>3262</v>
      </c>
      <c r="E309" s="451">
        <f>105000+55000</f>
        <v>160000</v>
      </c>
      <c r="F309" s="451"/>
      <c r="G309" s="399">
        <f t="shared" ref="G309" si="11">SUM(E309:F309)</f>
        <v>160000</v>
      </c>
      <c r="H309" s="451"/>
      <c r="I309" s="459" t="s">
        <v>687</v>
      </c>
    </row>
    <row r="310" spans="1:9" x14ac:dyDescent="0.2">
      <c r="E310" s="595"/>
      <c r="F310" s="595"/>
      <c r="G310" s="595"/>
      <c r="H310" s="595"/>
      <c r="I310" s="595"/>
    </row>
    <row r="311" spans="1:9" x14ac:dyDescent="0.2">
      <c r="A311" s="465" t="s">
        <v>480</v>
      </c>
    </row>
    <row r="312" spans="1:9" x14ac:dyDescent="0.2">
      <c r="A312" s="465" t="s">
        <v>481</v>
      </c>
    </row>
    <row r="313" spans="1:9" s="635" customFormat="1" x14ac:dyDescent="0.2">
      <c r="A313" s="465" t="s">
        <v>693</v>
      </c>
      <c r="B313" s="464"/>
      <c r="C313" s="639"/>
      <c r="D313" s="640"/>
    </row>
    <row r="314" spans="1:9" s="635" customFormat="1" x14ac:dyDescent="0.2">
      <c r="A314" s="465"/>
      <c r="B314" s="464" t="s">
        <v>694</v>
      </c>
      <c r="C314" s="639"/>
      <c r="D314" s="640"/>
    </row>
    <row r="315" spans="1:9" s="635" customFormat="1" x14ac:dyDescent="0.2">
      <c r="A315" s="465"/>
      <c r="B315" s="464"/>
      <c r="C315" s="641" t="s">
        <v>695</v>
      </c>
      <c r="D315" s="640"/>
    </row>
    <row r="316" spans="1:9" s="635" customFormat="1" x14ac:dyDescent="0.2">
      <c r="A316" s="465"/>
      <c r="B316" s="464" t="s">
        <v>696</v>
      </c>
      <c r="C316" s="639"/>
      <c r="D316" s="640"/>
    </row>
    <row r="317" spans="1:9" s="635" customFormat="1" x14ac:dyDescent="0.2">
      <c r="A317" s="465"/>
      <c r="B317" s="464"/>
      <c r="C317" s="641" t="s">
        <v>697</v>
      </c>
      <c r="D317" s="640"/>
    </row>
    <row r="318" spans="1:9" s="635" customFormat="1" x14ac:dyDescent="0.2">
      <c r="A318" s="465"/>
      <c r="B318" s="464" t="s">
        <v>698</v>
      </c>
      <c r="C318" s="641"/>
      <c r="D318" s="640"/>
    </row>
    <row r="319" spans="1:9" s="635" customFormat="1" x14ac:dyDescent="0.2">
      <c r="A319" s="465"/>
      <c r="B319" s="464"/>
      <c r="C319" s="641" t="s">
        <v>699</v>
      </c>
      <c r="D319" s="640"/>
    </row>
    <row r="320" spans="1:9" s="635" customFormat="1" x14ac:dyDescent="0.2">
      <c r="A320" s="465"/>
      <c r="B320" s="464"/>
      <c r="C320" s="641" t="s">
        <v>700</v>
      </c>
      <c r="D320" s="640"/>
    </row>
    <row r="321" spans="1:4" s="635" customFormat="1" x14ac:dyDescent="0.2">
      <c r="A321" s="465"/>
      <c r="B321" s="464" t="s">
        <v>701</v>
      </c>
      <c r="C321" s="641"/>
      <c r="D321" s="640"/>
    </row>
    <row r="322" spans="1:4" s="635" customFormat="1" x14ac:dyDescent="0.2">
      <c r="A322" s="465"/>
      <c r="B322" s="464"/>
      <c r="C322" s="641" t="s">
        <v>702</v>
      </c>
      <c r="D322" s="640"/>
    </row>
    <row r="323" spans="1:4" s="635" customFormat="1" x14ac:dyDescent="0.2">
      <c r="A323" s="465"/>
      <c r="B323" s="464"/>
      <c r="C323" s="641" t="s">
        <v>703</v>
      </c>
      <c r="D323" s="640"/>
    </row>
    <row r="324" spans="1:4" s="635" customFormat="1" x14ac:dyDescent="0.2">
      <c r="A324" s="465"/>
      <c r="B324" s="464"/>
      <c r="C324" s="641" t="s">
        <v>704</v>
      </c>
      <c r="D324" s="640"/>
    </row>
    <row r="325" spans="1:4" s="635" customFormat="1" x14ac:dyDescent="0.2">
      <c r="A325" s="465"/>
      <c r="B325" s="464"/>
      <c r="C325" s="641" t="s">
        <v>705</v>
      </c>
      <c r="D325" s="640"/>
    </row>
    <row r="326" spans="1:4" s="635" customFormat="1" x14ac:dyDescent="0.2">
      <c r="A326" s="465"/>
      <c r="B326" s="464"/>
      <c r="C326" s="641" t="s">
        <v>706</v>
      </c>
      <c r="D326" s="640"/>
    </row>
    <row r="327" spans="1:4" s="635" customFormat="1" x14ac:dyDescent="0.2">
      <c r="A327" s="465"/>
      <c r="B327" s="464" t="s">
        <v>707</v>
      </c>
      <c r="C327" s="639"/>
      <c r="D327" s="640"/>
    </row>
    <row r="328" spans="1:4" s="635" customFormat="1" x14ac:dyDescent="0.2">
      <c r="A328" s="465"/>
      <c r="B328" s="464"/>
      <c r="C328" s="464" t="s">
        <v>708</v>
      </c>
      <c r="D328" s="640"/>
    </row>
    <row r="329" spans="1:4" s="635" customFormat="1" x14ac:dyDescent="0.2">
      <c r="A329" s="465"/>
      <c r="C329" s="464" t="s">
        <v>709</v>
      </c>
      <c r="D329" s="640"/>
    </row>
    <row r="330" spans="1:4" s="635" customFormat="1" x14ac:dyDescent="0.2">
      <c r="A330" s="465"/>
      <c r="C330" s="464" t="s">
        <v>710</v>
      </c>
      <c r="D330" s="640"/>
    </row>
    <row r="331" spans="1:4" s="635" customFormat="1" x14ac:dyDescent="0.2">
      <c r="A331" s="465"/>
      <c r="B331" s="464"/>
      <c r="C331" s="464" t="s">
        <v>711</v>
      </c>
      <c r="D331" s="640"/>
    </row>
    <row r="332" spans="1:4" s="635" customFormat="1" x14ac:dyDescent="0.2">
      <c r="A332" s="465"/>
      <c r="B332" s="464"/>
      <c r="C332" s="464" t="s">
        <v>712</v>
      </c>
      <c r="D332" s="640"/>
    </row>
    <row r="333" spans="1:4" s="635" customFormat="1" x14ac:dyDescent="0.2">
      <c r="A333" s="465"/>
      <c r="B333" s="464"/>
      <c r="C333" s="464" t="s">
        <v>713</v>
      </c>
      <c r="D333" s="640"/>
    </row>
    <row r="334" spans="1:4" s="635" customFormat="1" x14ac:dyDescent="0.2">
      <c r="A334" s="472"/>
      <c r="B334" s="639"/>
      <c r="C334" s="464" t="s">
        <v>714</v>
      </c>
      <c r="D334" s="640"/>
    </row>
    <row r="335" spans="1:4" s="635" customFormat="1" x14ac:dyDescent="0.2">
      <c r="A335" s="472"/>
      <c r="B335" s="641" t="s">
        <v>715</v>
      </c>
      <c r="C335" s="464"/>
      <c r="D335" s="640"/>
    </row>
    <row r="336" spans="1:4" s="635" customFormat="1" x14ac:dyDescent="0.2">
      <c r="A336" s="472"/>
      <c r="B336" s="639"/>
      <c r="C336" s="464" t="s">
        <v>716</v>
      </c>
      <c r="D336" s="640"/>
    </row>
    <row r="337" spans="1:4" s="635" customFormat="1" x14ac:dyDescent="0.2">
      <c r="A337" s="472"/>
      <c r="B337" s="641" t="s">
        <v>717</v>
      </c>
      <c r="C337" s="464"/>
      <c r="D337" s="640"/>
    </row>
    <row r="338" spans="1:4" s="635" customFormat="1" x14ac:dyDescent="0.2">
      <c r="A338" s="472"/>
      <c r="B338" s="639"/>
      <c r="C338" s="464" t="s">
        <v>718</v>
      </c>
      <c r="D338" s="640"/>
    </row>
    <row r="340" spans="1:4" s="635" customFormat="1" x14ac:dyDescent="0.2"/>
  </sheetData>
  <sheetProtection algorithmName="SHA-512" hashValue="+dIPmoC4BD3aOP5jnl31GatSZ/1vvXo5k+3FvZtP+7XZ28L8bFD0u2l9TeBPg7e234lkys0h0vc8f2oxpvbO2g==" saltValue="FEAEwkCl1YvKZrzF1V6BtA==" spinCount="100000" sheet="1" objects="1" scenarios="1"/>
  <mergeCells count="328">
    <mergeCell ref="A3:B3"/>
    <mergeCell ref="C3:I3"/>
    <mergeCell ref="A4:B4"/>
    <mergeCell ref="C4:I4"/>
    <mergeCell ref="A5:I5"/>
    <mergeCell ref="A7:B7"/>
    <mergeCell ref="C7:I7"/>
    <mergeCell ref="A8:B8"/>
    <mergeCell ref="C8:I8"/>
    <mergeCell ref="A9:B9"/>
    <mergeCell ref="C9:I9"/>
    <mergeCell ref="A10:A11"/>
    <mergeCell ref="B10:C11"/>
    <mergeCell ref="D10:D11"/>
    <mergeCell ref="E10:E11"/>
    <mergeCell ref="F10:F11"/>
    <mergeCell ref="G10:G11"/>
    <mergeCell ref="B19:C19"/>
    <mergeCell ref="A20:A21"/>
    <mergeCell ref="B20:C21"/>
    <mergeCell ref="I20:I21"/>
    <mergeCell ref="A22:A24"/>
    <mergeCell ref="B22:C24"/>
    <mergeCell ref="I22:I24"/>
    <mergeCell ref="H10:H11"/>
    <mergeCell ref="I10:I11"/>
    <mergeCell ref="A12:C12"/>
    <mergeCell ref="B13:C13"/>
    <mergeCell ref="A14:A18"/>
    <mergeCell ref="B14:C18"/>
    <mergeCell ref="I14:I18"/>
    <mergeCell ref="A32:A33"/>
    <mergeCell ref="B32:C33"/>
    <mergeCell ref="I32:I33"/>
    <mergeCell ref="A34:A35"/>
    <mergeCell ref="B34:C35"/>
    <mergeCell ref="I34:I35"/>
    <mergeCell ref="A25:A28"/>
    <mergeCell ref="B25:C28"/>
    <mergeCell ref="I25:I28"/>
    <mergeCell ref="A29:A31"/>
    <mergeCell ref="B29:C31"/>
    <mergeCell ref="I29:I31"/>
    <mergeCell ref="A41:A44"/>
    <mergeCell ref="B41:C44"/>
    <mergeCell ref="I41:I44"/>
    <mergeCell ref="B45:C45"/>
    <mergeCell ref="B46:C46"/>
    <mergeCell ref="B47:C47"/>
    <mergeCell ref="A36:A38"/>
    <mergeCell ref="B36:C38"/>
    <mergeCell ref="I36:I38"/>
    <mergeCell ref="A39:A40"/>
    <mergeCell ref="B39:C40"/>
    <mergeCell ref="I39:I40"/>
    <mergeCell ref="A54:A55"/>
    <mergeCell ref="B54:C55"/>
    <mergeCell ref="I54:I55"/>
    <mergeCell ref="B56:C56"/>
    <mergeCell ref="B57:C57"/>
    <mergeCell ref="A58:A65"/>
    <mergeCell ref="B58:C65"/>
    <mergeCell ref="I58:I65"/>
    <mergeCell ref="B48:C48"/>
    <mergeCell ref="B49:C49"/>
    <mergeCell ref="B50:C50"/>
    <mergeCell ref="B51:C51"/>
    <mergeCell ref="B52:C52"/>
    <mergeCell ref="B53:C53"/>
    <mergeCell ref="A71:A74"/>
    <mergeCell ref="B71:C74"/>
    <mergeCell ref="I71:I74"/>
    <mergeCell ref="A75:A76"/>
    <mergeCell ref="B75:C76"/>
    <mergeCell ref="I75:I76"/>
    <mergeCell ref="A66:A67"/>
    <mergeCell ref="B66:C67"/>
    <mergeCell ref="I66:I67"/>
    <mergeCell ref="B68:C68"/>
    <mergeCell ref="A69:A70"/>
    <mergeCell ref="B69:C70"/>
    <mergeCell ref="I69:I70"/>
    <mergeCell ref="A84:A85"/>
    <mergeCell ref="B84:C85"/>
    <mergeCell ref="I84:I85"/>
    <mergeCell ref="A86:A87"/>
    <mergeCell ref="B86:C87"/>
    <mergeCell ref="I86:I87"/>
    <mergeCell ref="A77:A81"/>
    <mergeCell ref="B77:C81"/>
    <mergeCell ref="I77:I81"/>
    <mergeCell ref="A82:A83"/>
    <mergeCell ref="B82:C83"/>
    <mergeCell ref="I82:I83"/>
    <mergeCell ref="B94:C94"/>
    <mergeCell ref="A95:A96"/>
    <mergeCell ref="B95:C96"/>
    <mergeCell ref="I95:I96"/>
    <mergeCell ref="A97:A99"/>
    <mergeCell ref="B97:C99"/>
    <mergeCell ref="I97:I99"/>
    <mergeCell ref="B88:C88"/>
    <mergeCell ref="B89:C89"/>
    <mergeCell ref="B90:C90"/>
    <mergeCell ref="A91:A93"/>
    <mergeCell ref="B91:C93"/>
    <mergeCell ref="I91:I93"/>
    <mergeCell ref="A105:A106"/>
    <mergeCell ref="B105:C106"/>
    <mergeCell ref="I105:I106"/>
    <mergeCell ref="A107:A109"/>
    <mergeCell ref="B107:C109"/>
    <mergeCell ref="I107:I109"/>
    <mergeCell ref="A100:A101"/>
    <mergeCell ref="B100:C101"/>
    <mergeCell ref="I100:I101"/>
    <mergeCell ref="B102:C102"/>
    <mergeCell ref="A103:A104"/>
    <mergeCell ref="B103:C104"/>
    <mergeCell ref="I103:I104"/>
    <mergeCell ref="A118:A121"/>
    <mergeCell ref="B118:C121"/>
    <mergeCell ref="I118:I121"/>
    <mergeCell ref="A122:A129"/>
    <mergeCell ref="B122:C129"/>
    <mergeCell ref="I122:I129"/>
    <mergeCell ref="A110:A113"/>
    <mergeCell ref="B110:C113"/>
    <mergeCell ref="I110:I113"/>
    <mergeCell ref="A114:A117"/>
    <mergeCell ref="B114:C117"/>
    <mergeCell ref="I114:I117"/>
    <mergeCell ref="A139:A140"/>
    <mergeCell ref="B139:C140"/>
    <mergeCell ref="I139:I140"/>
    <mergeCell ref="B141:C141"/>
    <mergeCell ref="A142:A143"/>
    <mergeCell ref="B142:C143"/>
    <mergeCell ref="I142:I143"/>
    <mergeCell ref="A130:A134"/>
    <mergeCell ref="B130:C134"/>
    <mergeCell ref="I130:I134"/>
    <mergeCell ref="B135:C135"/>
    <mergeCell ref="A136:A138"/>
    <mergeCell ref="B136:C138"/>
    <mergeCell ref="I136:I138"/>
    <mergeCell ref="H147:H148"/>
    <mergeCell ref="I147:I148"/>
    <mergeCell ref="A149:C149"/>
    <mergeCell ref="B150:C150"/>
    <mergeCell ref="B151:C151"/>
    <mergeCell ref="A152:A153"/>
    <mergeCell ref="B152:C153"/>
    <mergeCell ref="I152:I153"/>
    <mergeCell ref="A145:B145"/>
    <mergeCell ref="C145:I145"/>
    <mergeCell ref="A146:B146"/>
    <mergeCell ref="C146:I146"/>
    <mergeCell ref="A147:A148"/>
    <mergeCell ref="B147:C148"/>
    <mergeCell ref="D147:D148"/>
    <mergeCell ref="E147:E148"/>
    <mergeCell ref="F147:F148"/>
    <mergeCell ref="G147:G148"/>
    <mergeCell ref="A159:A161"/>
    <mergeCell ref="B159:C161"/>
    <mergeCell ref="I159:I161"/>
    <mergeCell ref="B162:C162"/>
    <mergeCell ref="A163:A165"/>
    <mergeCell ref="B163:C165"/>
    <mergeCell ref="I163:I165"/>
    <mergeCell ref="A154:A156"/>
    <mergeCell ref="B154:C156"/>
    <mergeCell ref="I154:I156"/>
    <mergeCell ref="A157:A158"/>
    <mergeCell ref="B157:C158"/>
    <mergeCell ref="I157:I158"/>
    <mergeCell ref="A173:A176"/>
    <mergeCell ref="B173:C176"/>
    <mergeCell ref="I173:I176"/>
    <mergeCell ref="A177:A179"/>
    <mergeCell ref="B177:C179"/>
    <mergeCell ref="I177:I179"/>
    <mergeCell ref="A166:A168"/>
    <mergeCell ref="B166:C168"/>
    <mergeCell ref="I166:I168"/>
    <mergeCell ref="B169:C169"/>
    <mergeCell ref="A170:A172"/>
    <mergeCell ref="B170:C172"/>
    <mergeCell ref="I170:I172"/>
    <mergeCell ref="A187:A189"/>
    <mergeCell ref="B187:C189"/>
    <mergeCell ref="I187:I189"/>
    <mergeCell ref="A190:A192"/>
    <mergeCell ref="B190:C192"/>
    <mergeCell ref="I190:I192"/>
    <mergeCell ref="A180:A183"/>
    <mergeCell ref="B180:C183"/>
    <mergeCell ref="I180:I183"/>
    <mergeCell ref="A184:A186"/>
    <mergeCell ref="B184:C186"/>
    <mergeCell ref="I184:I186"/>
    <mergeCell ref="A198:A200"/>
    <mergeCell ref="B198:C200"/>
    <mergeCell ref="I198:I200"/>
    <mergeCell ref="A201:A203"/>
    <mergeCell ref="B201:C203"/>
    <mergeCell ref="I201:I203"/>
    <mergeCell ref="A193:A195"/>
    <mergeCell ref="B193:C195"/>
    <mergeCell ref="I193:I195"/>
    <mergeCell ref="A196:A197"/>
    <mergeCell ref="B196:C197"/>
    <mergeCell ref="I196:I197"/>
    <mergeCell ref="A210:A212"/>
    <mergeCell ref="B210:C212"/>
    <mergeCell ref="I210:I212"/>
    <mergeCell ref="B213:C213"/>
    <mergeCell ref="B214:C214"/>
    <mergeCell ref="B215:C215"/>
    <mergeCell ref="A204:A206"/>
    <mergeCell ref="B204:C206"/>
    <mergeCell ref="I204:I206"/>
    <mergeCell ref="A207:A209"/>
    <mergeCell ref="B207:C209"/>
    <mergeCell ref="I207:I209"/>
    <mergeCell ref="B222:C222"/>
    <mergeCell ref="B223:C223"/>
    <mergeCell ref="B224:C224"/>
    <mergeCell ref="B225:C225"/>
    <mergeCell ref="B226:C226"/>
    <mergeCell ref="A227:A231"/>
    <mergeCell ref="B227:C231"/>
    <mergeCell ref="B216:C216"/>
    <mergeCell ref="B217:C217"/>
    <mergeCell ref="B218:C218"/>
    <mergeCell ref="B219:C219"/>
    <mergeCell ref="B220:C220"/>
    <mergeCell ref="B221:C221"/>
    <mergeCell ref="I227:I231"/>
    <mergeCell ref="A233:B233"/>
    <mergeCell ref="C233:I233"/>
    <mergeCell ref="A234:B234"/>
    <mergeCell ref="C234:I234"/>
    <mergeCell ref="A235:A236"/>
    <mergeCell ref="B235:C236"/>
    <mergeCell ref="D235:D236"/>
    <mergeCell ref="E235:E236"/>
    <mergeCell ref="F235:F236"/>
    <mergeCell ref="B240:C240"/>
    <mergeCell ref="A241:A242"/>
    <mergeCell ref="B241:C242"/>
    <mergeCell ref="I241:I242"/>
    <mergeCell ref="A243:A248"/>
    <mergeCell ref="B243:C248"/>
    <mergeCell ref="I243:I248"/>
    <mergeCell ref="G235:G236"/>
    <mergeCell ref="H235:H236"/>
    <mergeCell ref="I235:I236"/>
    <mergeCell ref="A237:C237"/>
    <mergeCell ref="A238:A239"/>
    <mergeCell ref="B238:C239"/>
    <mergeCell ref="I238:I239"/>
    <mergeCell ref="A258:A263"/>
    <mergeCell ref="B258:C263"/>
    <mergeCell ref="I258:I263"/>
    <mergeCell ref="B264:C264"/>
    <mergeCell ref="A265:A266"/>
    <mergeCell ref="B265:C266"/>
    <mergeCell ref="I265:I266"/>
    <mergeCell ref="B249:C249"/>
    <mergeCell ref="A250:A254"/>
    <mergeCell ref="B250:C254"/>
    <mergeCell ref="I250:I254"/>
    <mergeCell ref="B255:C255"/>
    <mergeCell ref="A256:A257"/>
    <mergeCell ref="B256:C257"/>
    <mergeCell ref="I256:I257"/>
    <mergeCell ref="A275:A276"/>
    <mergeCell ref="B275:C276"/>
    <mergeCell ref="I275:I276"/>
    <mergeCell ref="A277:A282"/>
    <mergeCell ref="B277:C282"/>
    <mergeCell ref="I277:I282"/>
    <mergeCell ref="B267:C267"/>
    <mergeCell ref="A268:A270"/>
    <mergeCell ref="B268:C270"/>
    <mergeCell ref="I268:I270"/>
    <mergeCell ref="A271:A274"/>
    <mergeCell ref="B271:C274"/>
    <mergeCell ref="I271:I274"/>
    <mergeCell ref="B289:C289"/>
    <mergeCell ref="A290:A291"/>
    <mergeCell ref="B290:C291"/>
    <mergeCell ref="I290:I291"/>
    <mergeCell ref="A292:A293"/>
    <mergeCell ref="B292:C293"/>
    <mergeCell ref="I292:I293"/>
    <mergeCell ref="B283:C283"/>
    <mergeCell ref="B284:C284"/>
    <mergeCell ref="B285:C285"/>
    <mergeCell ref="A286:A288"/>
    <mergeCell ref="B286:C288"/>
    <mergeCell ref="I286:I288"/>
    <mergeCell ref="F298:F299"/>
    <mergeCell ref="G298:G299"/>
    <mergeCell ref="H298:H299"/>
    <mergeCell ref="I298:I299"/>
    <mergeCell ref="A300:C300"/>
    <mergeCell ref="B301:C301"/>
    <mergeCell ref="B294:C294"/>
    <mergeCell ref="B295:C295"/>
    <mergeCell ref="A298:A299"/>
    <mergeCell ref="B298:C299"/>
    <mergeCell ref="D298:D299"/>
    <mergeCell ref="E298:E299"/>
    <mergeCell ref="F306:F307"/>
    <mergeCell ref="G306:G307"/>
    <mergeCell ref="H306:H307"/>
    <mergeCell ref="I306:I307"/>
    <mergeCell ref="A308:C308"/>
    <mergeCell ref="B309:C309"/>
    <mergeCell ref="B302:C302"/>
    <mergeCell ref="A304:B304"/>
    <mergeCell ref="A306:A307"/>
    <mergeCell ref="B306:C307"/>
    <mergeCell ref="D306:D307"/>
    <mergeCell ref="E306:E307"/>
  </mergeCells>
  <pageMargins left="0.98425196850393704" right="0.39370078740157483" top="0.59055118110236227" bottom="0.39370078740157483" header="0.23622047244094491" footer="0.23622047244094491"/>
  <pageSetup paperSize="9" scale="70" orientation="portrait" verticalDpi="4294967294" r:id="rId1"/>
  <headerFooter differentFirst="1">
    <oddFooter>&amp;L&amp;"Times New Roman,Regular"&amp;9&amp;D; &amp;T&amp;R&amp;"Times New Roman,Regular"&amp;9&amp;P (&amp;N)</oddFooter>
    <firstHeader xml:space="preserve">&amp;R&amp;"Times New Roman,Regular"&amp;9
51.pielikums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V126"/>
  <sheetViews>
    <sheetView view="pageLayout" zoomScaleNormal="100" workbookViewId="0">
      <selection activeCell="L12" sqref="L12"/>
    </sheetView>
  </sheetViews>
  <sheetFormatPr defaultColWidth="9.140625" defaultRowHeight="12" outlineLevelCol="1" x14ac:dyDescent="0.25"/>
  <cols>
    <col min="1" max="1" width="3.5703125" style="642" customWidth="1"/>
    <col min="2" max="2" width="17.28515625" style="642" customWidth="1"/>
    <col min="3" max="3" width="15.28515625" style="642" customWidth="1"/>
    <col min="4" max="4" width="10.5703125" style="642" customWidth="1"/>
    <col min="5" max="5" width="11.7109375" style="642" hidden="1" customWidth="1" outlineLevel="1"/>
    <col min="6" max="6" width="10.85546875" style="642" hidden="1" customWidth="1" outlineLevel="1"/>
    <col min="7" max="7" width="13.5703125" style="642" customWidth="1" collapsed="1"/>
    <col min="8" max="8" width="29.42578125" style="642" hidden="1" customWidth="1" outlineLevel="1"/>
    <col min="9" max="9" width="18.140625" style="642" customWidth="1" collapsed="1"/>
    <col min="10" max="16384" width="9.140625" style="465"/>
  </cols>
  <sheetData>
    <row r="1" spans="1:12" x14ac:dyDescent="0.2">
      <c r="I1" s="445" t="s">
        <v>721</v>
      </c>
    </row>
    <row r="2" spans="1:12" x14ac:dyDescent="0.2">
      <c r="I2" s="445" t="s">
        <v>332</v>
      </c>
    </row>
    <row r="3" spans="1:12" x14ac:dyDescent="0.25">
      <c r="A3" s="1024" t="s">
        <v>0</v>
      </c>
      <c r="B3" s="1024"/>
      <c r="C3" s="1024" t="s">
        <v>443</v>
      </c>
      <c r="D3" s="1024"/>
      <c r="E3" s="1024"/>
      <c r="F3" s="1024"/>
      <c r="G3" s="1024"/>
      <c r="H3" s="1024"/>
      <c r="I3" s="1024"/>
    </row>
    <row r="4" spans="1:12" x14ac:dyDescent="0.25">
      <c r="A4" s="1024" t="s">
        <v>1</v>
      </c>
      <c r="B4" s="1024"/>
      <c r="C4" s="1024">
        <v>90000056357</v>
      </c>
      <c r="D4" s="1024"/>
      <c r="E4" s="1024"/>
      <c r="F4" s="1024"/>
      <c r="G4" s="1024"/>
      <c r="H4" s="1024"/>
      <c r="I4" s="1024"/>
    </row>
    <row r="5" spans="1:12" ht="15.75" x14ac:dyDescent="0.25">
      <c r="A5" s="1086" t="s">
        <v>450</v>
      </c>
      <c r="B5" s="1086"/>
      <c r="C5" s="1086"/>
      <c r="D5" s="1086"/>
      <c r="E5" s="1086"/>
      <c r="F5" s="1086"/>
      <c r="G5" s="1086"/>
      <c r="H5" s="1086"/>
      <c r="I5" s="1086"/>
    </row>
    <row r="6" spans="1:12" ht="15.75" x14ac:dyDescent="0.25">
      <c r="A6" s="643"/>
      <c r="B6" s="643"/>
      <c r="C6" s="643"/>
      <c r="D6" s="643"/>
      <c r="E6" s="643"/>
      <c r="F6" s="643"/>
      <c r="G6" s="643"/>
      <c r="H6" s="643"/>
      <c r="I6" s="643"/>
    </row>
    <row r="7" spans="1:12" ht="15.75" x14ac:dyDescent="0.25">
      <c r="A7" s="1024" t="s">
        <v>334</v>
      </c>
      <c r="B7" s="1024"/>
      <c r="C7" s="1085" t="s">
        <v>722</v>
      </c>
      <c r="D7" s="1085"/>
      <c r="E7" s="1085"/>
      <c r="F7" s="1085"/>
      <c r="G7" s="1085"/>
      <c r="H7" s="1085"/>
      <c r="I7" s="1085"/>
    </row>
    <row r="8" spans="1:12" x14ac:dyDescent="0.25">
      <c r="A8" s="1024" t="s">
        <v>336</v>
      </c>
      <c r="B8" s="1024"/>
      <c r="C8" s="1024" t="s">
        <v>720</v>
      </c>
      <c r="D8" s="1024"/>
      <c r="E8" s="1024"/>
      <c r="F8" s="1024"/>
      <c r="G8" s="1024"/>
      <c r="H8" s="1024"/>
      <c r="I8" s="1024"/>
    </row>
    <row r="9" spans="1:12" x14ac:dyDescent="0.25">
      <c r="A9" s="1024" t="s">
        <v>337</v>
      </c>
      <c r="B9" s="1024"/>
      <c r="C9" s="1087" t="s">
        <v>323</v>
      </c>
      <c r="D9" s="1087"/>
      <c r="E9" s="1087"/>
      <c r="F9" s="1087"/>
      <c r="G9" s="1087"/>
      <c r="H9" s="1087"/>
      <c r="I9" s="1087"/>
    </row>
    <row r="10" spans="1:12" ht="12" customHeight="1" x14ac:dyDescent="0.25">
      <c r="A10" s="1013" t="s">
        <v>338</v>
      </c>
      <c r="B10" s="1013" t="s">
        <v>339</v>
      </c>
      <c r="C10" s="1013"/>
      <c r="D10" s="1016" t="s">
        <v>340</v>
      </c>
      <c r="E10" s="1013" t="s">
        <v>341</v>
      </c>
      <c r="F10" s="1013" t="s">
        <v>342</v>
      </c>
      <c r="G10" s="1013" t="s">
        <v>343</v>
      </c>
      <c r="H10" s="1014" t="s">
        <v>318</v>
      </c>
      <c r="I10" s="1016" t="s">
        <v>344</v>
      </c>
    </row>
    <row r="11" spans="1:12" ht="37.5" customHeight="1" x14ac:dyDescent="0.25">
      <c r="A11" s="1013"/>
      <c r="B11" s="1013"/>
      <c r="C11" s="1013"/>
      <c r="D11" s="1016"/>
      <c r="E11" s="1013"/>
      <c r="F11" s="1013"/>
      <c r="G11" s="1013"/>
      <c r="H11" s="1015"/>
      <c r="I11" s="1016"/>
    </row>
    <row r="12" spans="1:12" ht="12.75" customHeight="1" x14ac:dyDescent="0.25">
      <c r="A12" s="1088" t="s">
        <v>454</v>
      </c>
      <c r="B12" s="1089"/>
      <c r="C12" s="1090"/>
      <c r="D12" s="644"/>
      <c r="E12" s="644">
        <f>SUM(E13:E61)</f>
        <v>938472</v>
      </c>
      <c r="F12" s="644">
        <f t="shared" ref="F12:G12" si="0">SUM(F13:F61)</f>
        <v>0</v>
      </c>
      <c r="G12" s="644">
        <f t="shared" si="0"/>
        <v>938472</v>
      </c>
      <c r="H12" s="644"/>
      <c r="I12" s="644"/>
      <c r="K12" s="645"/>
      <c r="L12" s="645"/>
    </row>
    <row r="13" spans="1:12" ht="12.75" customHeight="1" x14ac:dyDescent="0.25">
      <c r="A13" s="1031">
        <v>1</v>
      </c>
      <c r="B13" s="1033" t="s">
        <v>723</v>
      </c>
      <c r="C13" s="1034"/>
      <c r="D13" s="453">
        <v>1150</v>
      </c>
      <c r="E13" s="399">
        <v>3161</v>
      </c>
      <c r="F13" s="646"/>
      <c r="G13" s="399">
        <f>SUM(E13:F13)</f>
        <v>3161</v>
      </c>
      <c r="H13" s="399"/>
      <c r="I13" s="1091" t="s">
        <v>724</v>
      </c>
      <c r="K13" s="645"/>
      <c r="L13" s="645"/>
    </row>
    <row r="14" spans="1:12" x14ac:dyDescent="0.25">
      <c r="A14" s="1032"/>
      <c r="B14" s="1035"/>
      <c r="C14" s="1036"/>
      <c r="D14" s="453">
        <v>1210</v>
      </c>
      <c r="E14" s="399">
        <v>167</v>
      </c>
      <c r="F14" s="646"/>
      <c r="G14" s="399">
        <f>SUM(E14:F14)</f>
        <v>167</v>
      </c>
      <c r="H14" s="399"/>
      <c r="I14" s="1092"/>
      <c r="K14" s="645"/>
      <c r="L14" s="645"/>
    </row>
    <row r="15" spans="1:12" ht="12.75" customHeight="1" x14ac:dyDescent="0.25">
      <c r="A15" s="1032"/>
      <c r="B15" s="1035"/>
      <c r="C15" s="1036"/>
      <c r="D15" s="453">
        <v>2279</v>
      </c>
      <c r="E15" s="399">
        <v>1000</v>
      </c>
      <c r="F15" s="399"/>
      <c r="G15" s="399">
        <f t="shared" ref="G15:G58" si="1">SUM(E15:F15)</f>
        <v>1000</v>
      </c>
      <c r="H15" s="399"/>
      <c r="I15" s="1092"/>
      <c r="K15" s="645"/>
      <c r="L15" s="645"/>
    </row>
    <row r="16" spans="1:12" ht="12.75" customHeight="1" x14ac:dyDescent="0.25">
      <c r="A16" s="1032"/>
      <c r="B16" s="1035"/>
      <c r="C16" s="1036"/>
      <c r="D16" s="453">
        <v>2264</v>
      </c>
      <c r="E16" s="399">
        <v>500</v>
      </c>
      <c r="F16" s="399"/>
      <c r="G16" s="399">
        <f t="shared" si="1"/>
        <v>500</v>
      </c>
      <c r="H16" s="399"/>
      <c r="I16" s="1092"/>
      <c r="K16" s="645"/>
      <c r="L16" s="645"/>
    </row>
    <row r="17" spans="1:12" ht="12.75" customHeight="1" x14ac:dyDescent="0.25">
      <c r="A17" s="1039"/>
      <c r="B17" s="1040"/>
      <c r="C17" s="1041"/>
      <c r="D17" s="453">
        <v>2314</v>
      </c>
      <c r="E17" s="399">
        <v>1000</v>
      </c>
      <c r="F17" s="399"/>
      <c r="G17" s="399">
        <f t="shared" si="1"/>
        <v>1000</v>
      </c>
      <c r="H17" s="399"/>
      <c r="I17" s="1093"/>
      <c r="K17" s="645"/>
      <c r="L17" s="645"/>
    </row>
    <row r="18" spans="1:12" x14ac:dyDescent="0.25">
      <c r="A18" s="1031">
        <v>2</v>
      </c>
      <c r="B18" s="1033" t="s">
        <v>725</v>
      </c>
      <c r="C18" s="1034"/>
      <c r="D18" s="453">
        <v>2275</v>
      </c>
      <c r="E18" s="399">
        <v>0</v>
      </c>
      <c r="F18" s="646"/>
      <c r="G18" s="399">
        <f t="shared" si="1"/>
        <v>0</v>
      </c>
      <c r="H18" s="399"/>
      <c r="I18" s="1091" t="s">
        <v>726</v>
      </c>
      <c r="K18" s="645"/>
      <c r="L18" s="645"/>
    </row>
    <row r="19" spans="1:12" x14ac:dyDescent="0.25">
      <c r="A19" s="1032"/>
      <c r="B19" s="1035"/>
      <c r="C19" s="1036"/>
      <c r="D19" s="453">
        <v>3261</v>
      </c>
      <c r="E19" s="399">
        <v>32261</v>
      </c>
      <c r="F19" s="646"/>
      <c r="G19" s="399">
        <f t="shared" si="1"/>
        <v>32261</v>
      </c>
      <c r="H19" s="399"/>
      <c r="I19" s="1092"/>
      <c r="K19" s="645"/>
      <c r="L19" s="645"/>
    </row>
    <row r="20" spans="1:12" ht="25.5" customHeight="1" x14ac:dyDescent="0.25">
      <c r="A20" s="1032"/>
      <c r="B20" s="1035"/>
      <c r="C20" s="1036"/>
      <c r="D20" s="453">
        <v>3262</v>
      </c>
      <c r="E20" s="399">
        <v>6899</v>
      </c>
      <c r="F20" s="646"/>
      <c r="G20" s="399">
        <f t="shared" si="1"/>
        <v>6899</v>
      </c>
      <c r="H20" s="399"/>
      <c r="I20" s="1092"/>
      <c r="K20" s="645"/>
      <c r="L20" s="645"/>
    </row>
    <row r="21" spans="1:12" x14ac:dyDescent="0.25">
      <c r="A21" s="1039"/>
      <c r="B21" s="1040"/>
      <c r="C21" s="1041"/>
      <c r="D21" s="453">
        <v>3263</v>
      </c>
      <c r="E21" s="399">
        <v>119404</v>
      </c>
      <c r="F21" s="646"/>
      <c r="G21" s="399">
        <f t="shared" si="1"/>
        <v>119404</v>
      </c>
      <c r="H21" s="399"/>
      <c r="I21" s="1093"/>
      <c r="K21" s="645"/>
      <c r="L21" s="645"/>
    </row>
    <row r="22" spans="1:12" ht="19.5" customHeight="1" x14ac:dyDescent="0.25">
      <c r="A22" s="1031">
        <v>3</v>
      </c>
      <c r="B22" s="1033" t="s">
        <v>727</v>
      </c>
      <c r="C22" s="1034"/>
      <c r="D22" s="453">
        <v>2275</v>
      </c>
      <c r="E22" s="399">
        <v>0</v>
      </c>
      <c r="F22" s="646"/>
      <c r="G22" s="399">
        <f t="shared" si="1"/>
        <v>0</v>
      </c>
      <c r="H22" s="399"/>
      <c r="I22" s="1091" t="s">
        <v>728</v>
      </c>
      <c r="K22" s="645"/>
      <c r="L22" s="645"/>
    </row>
    <row r="23" spans="1:12" ht="28.5" customHeight="1" x14ac:dyDescent="0.25">
      <c r="A23" s="1039"/>
      <c r="B23" s="1040"/>
      <c r="C23" s="1041"/>
      <c r="D23" s="453">
        <v>3263</v>
      </c>
      <c r="E23" s="399">
        <v>16737</v>
      </c>
      <c r="F23" s="646"/>
      <c r="G23" s="399">
        <f t="shared" si="1"/>
        <v>16737</v>
      </c>
      <c r="H23" s="399"/>
      <c r="I23" s="1093"/>
      <c r="K23" s="645"/>
      <c r="L23" s="645"/>
    </row>
    <row r="24" spans="1:12" x14ac:dyDescent="0.25">
      <c r="A24" s="1031">
        <v>4</v>
      </c>
      <c r="B24" s="1033" t="s">
        <v>729</v>
      </c>
      <c r="C24" s="1034"/>
      <c r="D24" s="453">
        <v>2275</v>
      </c>
      <c r="E24" s="399">
        <v>0</v>
      </c>
      <c r="F24" s="646"/>
      <c r="G24" s="399">
        <f t="shared" si="1"/>
        <v>0</v>
      </c>
      <c r="H24" s="399"/>
      <c r="I24" s="1037" t="s">
        <v>730</v>
      </c>
      <c r="K24" s="645"/>
      <c r="L24" s="645"/>
    </row>
    <row r="25" spans="1:12" ht="22.5" customHeight="1" x14ac:dyDescent="0.25">
      <c r="A25" s="1032"/>
      <c r="B25" s="1035"/>
      <c r="C25" s="1036"/>
      <c r="D25" s="453">
        <v>3262</v>
      </c>
      <c r="E25" s="399">
        <v>32073</v>
      </c>
      <c r="F25" s="646"/>
      <c r="G25" s="399">
        <f t="shared" si="1"/>
        <v>32073</v>
      </c>
      <c r="H25" s="399"/>
      <c r="I25" s="1038"/>
      <c r="K25" s="645"/>
      <c r="L25" s="645"/>
    </row>
    <row r="26" spans="1:12" ht="27" customHeight="1" x14ac:dyDescent="0.25">
      <c r="A26" s="1039"/>
      <c r="B26" s="1040"/>
      <c r="C26" s="1041"/>
      <c r="D26" s="453">
        <v>3263</v>
      </c>
      <c r="E26" s="399">
        <v>61674</v>
      </c>
      <c r="F26" s="646"/>
      <c r="G26" s="399">
        <f t="shared" si="1"/>
        <v>61674</v>
      </c>
      <c r="H26" s="399"/>
      <c r="I26" s="1042"/>
      <c r="K26" s="645"/>
      <c r="L26" s="645"/>
    </row>
    <row r="27" spans="1:12" ht="12" customHeight="1" x14ac:dyDescent="0.25">
      <c r="A27" s="1031">
        <v>5</v>
      </c>
      <c r="B27" s="1033" t="s">
        <v>731</v>
      </c>
      <c r="C27" s="1034"/>
      <c r="D27" s="453">
        <v>1150</v>
      </c>
      <c r="E27" s="399">
        <v>90</v>
      </c>
      <c r="F27" s="646"/>
      <c r="G27" s="399">
        <f t="shared" si="1"/>
        <v>90</v>
      </c>
      <c r="H27" s="399"/>
      <c r="I27" s="1091" t="s">
        <v>732</v>
      </c>
      <c r="K27" s="645"/>
      <c r="L27" s="645"/>
    </row>
    <row r="28" spans="1:12" x14ac:dyDescent="0.25">
      <c r="A28" s="1032"/>
      <c r="B28" s="1035"/>
      <c r="C28" s="1036"/>
      <c r="D28" s="453">
        <v>1210</v>
      </c>
      <c r="E28" s="399">
        <v>10</v>
      </c>
      <c r="F28" s="646"/>
      <c r="G28" s="399">
        <f t="shared" si="1"/>
        <v>10</v>
      </c>
      <c r="H28" s="399"/>
      <c r="I28" s="1092"/>
      <c r="K28" s="645"/>
      <c r="L28" s="645"/>
    </row>
    <row r="29" spans="1:12" x14ac:dyDescent="0.25">
      <c r="A29" s="1032"/>
      <c r="B29" s="1035"/>
      <c r="C29" s="1036"/>
      <c r="D29" s="453">
        <v>2231</v>
      </c>
      <c r="E29" s="399">
        <v>100</v>
      </c>
      <c r="F29" s="399"/>
      <c r="G29" s="399">
        <f t="shared" si="1"/>
        <v>100</v>
      </c>
      <c r="H29" s="399"/>
      <c r="I29" s="1092"/>
      <c r="K29" s="645"/>
      <c r="L29" s="645"/>
    </row>
    <row r="30" spans="1:12" x14ac:dyDescent="0.25">
      <c r="A30" s="1032"/>
      <c r="B30" s="1035"/>
      <c r="C30" s="1036"/>
      <c r="D30" s="453">
        <v>2279</v>
      </c>
      <c r="E30" s="399">
        <v>100</v>
      </c>
      <c r="F30" s="646"/>
      <c r="G30" s="399">
        <f t="shared" si="1"/>
        <v>100</v>
      </c>
      <c r="H30" s="399"/>
      <c r="I30" s="1092"/>
      <c r="K30" s="645"/>
      <c r="L30" s="645"/>
    </row>
    <row r="31" spans="1:12" x14ac:dyDescent="0.25">
      <c r="A31" s="1039"/>
      <c r="B31" s="1040"/>
      <c r="C31" s="1041"/>
      <c r="D31" s="453">
        <v>2262</v>
      </c>
      <c r="E31" s="399">
        <f>600</f>
        <v>600</v>
      </c>
      <c r="F31" s="399"/>
      <c r="G31" s="399">
        <f t="shared" si="1"/>
        <v>600</v>
      </c>
      <c r="H31" s="399"/>
      <c r="I31" s="1093"/>
      <c r="K31" s="645"/>
      <c r="L31" s="645"/>
    </row>
    <row r="32" spans="1:12" ht="42" customHeight="1" x14ac:dyDescent="0.25">
      <c r="A32" s="1031">
        <v>6</v>
      </c>
      <c r="B32" s="1033" t="s">
        <v>733</v>
      </c>
      <c r="C32" s="1034"/>
      <c r="D32" s="453">
        <v>2279</v>
      </c>
      <c r="E32" s="399">
        <v>183070</v>
      </c>
      <c r="F32" s="646"/>
      <c r="G32" s="399">
        <f t="shared" si="1"/>
        <v>183070</v>
      </c>
      <c r="H32" s="399"/>
      <c r="I32" s="1091" t="s">
        <v>734</v>
      </c>
      <c r="K32" s="645"/>
      <c r="L32" s="645"/>
    </row>
    <row r="33" spans="1:12" ht="27.75" customHeight="1" x14ac:dyDescent="0.25">
      <c r="A33" s="1032"/>
      <c r="B33" s="1035"/>
      <c r="C33" s="1036"/>
      <c r="D33" s="453">
        <v>1210</v>
      </c>
      <c r="E33" s="399">
        <v>29</v>
      </c>
      <c r="F33" s="646"/>
      <c r="G33" s="399">
        <f t="shared" si="1"/>
        <v>29</v>
      </c>
      <c r="H33" s="399"/>
      <c r="I33" s="1092"/>
      <c r="K33" s="645"/>
      <c r="L33" s="645"/>
    </row>
    <row r="34" spans="1:12" ht="26.25" customHeight="1" x14ac:dyDescent="0.25">
      <c r="A34" s="1039"/>
      <c r="B34" s="1040"/>
      <c r="C34" s="1041"/>
      <c r="D34" s="453">
        <v>1150</v>
      </c>
      <c r="E34" s="399">
        <v>561</v>
      </c>
      <c r="F34" s="646"/>
      <c r="G34" s="399">
        <f t="shared" si="1"/>
        <v>561</v>
      </c>
      <c r="H34" s="399"/>
      <c r="I34" s="1093"/>
      <c r="K34" s="645"/>
      <c r="L34" s="645"/>
    </row>
    <row r="35" spans="1:12" ht="29.25" customHeight="1" x14ac:dyDescent="0.25">
      <c r="A35" s="1031">
        <v>7</v>
      </c>
      <c r="B35" s="1033" t="s">
        <v>735</v>
      </c>
      <c r="C35" s="1034"/>
      <c r="D35" s="453">
        <v>2279</v>
      </c>
      <c r="E35" s="399">
        <v>235000</v>
      </c>
      <c r="F35" s="399">
        <v>14285</v>
      </c>
      <c r="G35" s="399">
        <f t="shared" si="1"/>
        <v>249285</v>
      </c>
      <c r="H35" s="399" t="s">
        <v>736</v>
      </c>
      <c r="I35" s="1091" t="s">
        <v>737</v>
      </c>
      <c r="K35" s="645"/>
      <c r="L35" s="645"/>
    </row>
    <row r="36" spans="1:12" x14ac:dyDescent="0.25">
      <c r="A36" s="1032"/>
      <c r="B36" s="1035"/>
      <c r="C36" s="1036"/>
      <c r="D36" s="453">
        <v>1210</v>
      </c>
      <c r="E36" s="399">
        <v>715</v>
      </c>
      <c r="F36" s="399"/>
      <c r="G36" s="399">
        <f t="shared" si="1"/>
        <v>715</v>
      </c>
      <c r="H36" s="399"/>
      <c r="I36" s="1092"/>
      <c r="K36" s="645"/>
      <c r="L36" s="645"/>
    </row>
    <row r="37" spans="1:12" ht="21" customHeight="1" x14ac:dyDescent="0.25">
      <c r="A37" s="1039"/>
      <c r="B37" s="1040"/>
      <c r="C37" s="1041"/>
      <c r="D37" s="453">
        <v>1150</v>
      </c>
      <c r="E37" s="399">
        <v>14285</v>
      </c>
      <c r="F37" s="399">
        <v>-14285</v>
      </c>
      <c r="G37" s="399">
        <f t="shared" si="1"/>
        <v>0</v>
      </c>
      <c r="H37" s="399"/>
      <c r="I37" s="1093"/>
      <c r="K37" s="645"/>
      <c r="L37" s="645"/>
    </row>
    <row r="38" spans="1:12" x14ac:dyDescent="0.25">
      <c r="A38" s="1031">
        <v>8</v>
      </c>
      <c r="B38" s="1033" t="s">
        <v>738</v>
      </c>
      <c r="C38" s="1034"/>
      <c r="D38" s="453">
        <v>6422</v>
      </c>
      <c r="E38" s="399">
        <v>4806</v>
      </c>
      <c r="F38" s="646"/>
      <c r="G38" s="399">
        <f t="shared" si="1"/>
        <v>4806</v>
      </c>
      <c r="H38" s="399"/>
      <c r="I38" s="1091" t="s">
        <v>739</v>
      </c>
      <c r="K38" s="645"/>
      <c r="L38" s="645"/>
    </row>
    <row r="39" spans="1:12" x14ac:dyDescent="0.25">
      <c r="A39" s="1032"/>
      <c r="B39" s="1035"/>
      <c r="C39" s="1036"/>
      <c r="D39" s="453">
        <v>1150</v>
      </c>
      <c r="E39" s="399">
        <v>5262</v>
      </c>
      <c r="F39" s="646"/>
      <c r="G39" s="399">
        <f t="shared" si="1"/>
        <v>5262</v>
      </c>
      <c r="H39" s="399"/>
      <c r="I39" s="1092"/>
      <c r="K39" s="645"/>
      <c r="L39" s="645"/>
    </row>
    <row r="40" spans="1:12" x14ac:dyDescent="0.25">
      <c r="A40" s="1032"/>
      <c r="B40" s="1035"/>
      <c r="C40" s="1036"/>
      <c r="D40" s="453">
        <v>1210</v>
      </c>
      <c r="E40" s="399">
        <v>264</v>
      </c>
      <c r="F40" s="646"/>
      <c r="G40" s="399">
        <f t="shared" si="1"/>
        <v>264</v>
      </c>
      <c r="H40" s="399"/>
      <c r="I40" s="1092"/>
      <c r="K40" s="645"/>
      <c r="L40" s="645"/>
    </row>
    <row r="41" spans="1:12" x14ac:dyDescent="0.25">
      <c r="A41" s="1032"/>
      <c r="B41" s="1035"/>
      <c r="C41" s="1036"/>
      <c r="D41" s="453">
        <v>2231</v>
      </c>
      <c r="E41" s="399">
        <v>4700</v>
      </c>
      <c r="F41" s="646"/>
      <c r="G41" s="399">
        <f t="shared" si="1"/>
        <v>4700</v>
      </c>
      <c r="H41" s="399"/>
      <c r="I41" s="1092"/>
      <c r="K41" s="645"/>
      <c r="L41" s="645"/>
    </row>
    <row r="42" spans="1:12" x14ac:dyDescent="0.25">
      <c r="A42" s="1032"/>
      <c r="B42" s="1035"/>
      <c r="C42" s="1036"/>
      <c r="D42" s="453">
        <v>2264</v>
      </c>
      <c r="E42" s="399">
        <v>1880</v>
      </c>
      <c r="F42" s="646"/>
      <c r="G42" s="399">
        <f t="shared" si="1"/>
        <v>1880</v>
      </c>
      <c r="H42" s="399"/>
      <c r="I42" s="1092"/>
      <c r="K42" s="645"/>
      <c r="L42" s="645"/>
    </row>
    <row r="43" spans="1:12" x14ac:dyDescent="0.25">
      <c r="A43" s="1032"/>
      <c r="B43" s="1035"/>
      <c r="C43" s="1036"/>
      <c r="D43" s="453">
        <v>2314</v>
      </c>
      <c r="E43" s="399">
        <v>585</v>
      </c>
      <c r="F43" s="646"/>
      <c r="G43" s="399">
        <f t="shared" si="1"/>
        <v>585</v>
      </c>
      <c r="H43" s="399"/>
      <c r="I43" s="1092"/>
      <c r="K43" s="645"/>
      <c r="L43" s="645"/>
    </row>
    <row r="44" spans="1:12" x14ac:dyDescent="0.25">
      <c r="A44" s="1039"/>
      <c r="B44" s="1040"/>
      <c r="C44" s="1041"/>
      <c r="D44" s="453">
        <v>2279</v>
      </c>
      <c r="E44" s="399">
        <v>5082</v>
      </c>
      <c r="F44" s="646"/>
      <c r="G44" s="399">
        <f t="shared" si="1"/>
        <v>5082</v>
      </c>
      <c r="H44" s="399"/>
      <c r="I44" s="1093"/>
      <c r="K44" s="645"/>
      <c r="L44" s="645"/>
    </row>
    <row r="45" spans="1:12" ht="60.75" customHeight="1" x14ac:dyDescent="0.25">
      <c r="A45" s="596">
        <v>9</v>
      </c>
      <c r="B45" s="1022" t="s">
        <v>740</v>
      </c>
      <c r="C45" s="1023"/>
      <c r="D45" s="453">
        <v>2279</v>
      </c>
      <c r="E45" s="399">
        <v>50000</v>
      </c>
      <c r="F45" s="399"/>
      <c r="G45" s="399">
        <f t="shared" si="1"/>
        <v>50000</v>
      </c>
      <c r="H45" s="399"/>
      <c r="I45" s="647" t="s">
        <v>741</v>
      </c>
      <c r="K45" s="645"/>
      <c r="L45" s="645"/>
    </row>
    <row r="46" spans="1:12" x14ac:dyDescent="0.25">
      <c r="A46" s="1031">
        <v>10</v>
      </c>
      <c r="B46" s="1033" t="s">
        <v>742</v>
      </c>
      <c r="C46" s="1034"/>
      <c r="D46" s="453">
        <v>1150</v>
      </c>
      <c r="E46" s="399">
        <v>6666</v>
      </c>
      <c r="F46" s="646"/>
      <c r="G46" s="399">
        <f t="shared" si="1"/>
        <v>6666</v>
      </c>
      <c r="H46" s="399"/>
      <c r="I46" s="1091" t="s">
        <v>743</v>
      </c>
      <c r="K46" s="645"/>
      <c r="L46" s="645"/>
    </row>
    <row r="47" spans="1:12" x14ac:dyDescent="0.25">
      <c r="A47" s="1032"/>
      <c r="B47" s="1035"/>
      <c r="C47" s="1036"/>
      <c r="D47" s="453">
        <v>1210</v>
      </c>
      <c r="E47" s="399">
        <v>334</v>
      </c>
      <c r="F47" s="646"/>
      <c r="G47" s="399">
        <f t="shared" si="1"/>
        <v>334</v>
      </c>
      <c r="H47" s="399"/>
      <c r="I47" s="1092"/>
      <c r="K47" s="645"/>
      <c r="L47" s="645"/>
    </row>
    <row r="48" spans="1:12" x14ac:dyDescent="0.25">
      <c r="A48" s="1032"/>
      <c r="B48" s="1035"/>
      <c r="C48" s="1036"/>
      <c r="D48" s="453">
        <v>2243</v>
      </c>
      <c r="E48" s="399">
        <v>182</v>
      </c>
      <c r="F48" s="399"/>
      <c r="G48" s="399">
        <f t="shared" si="1"/>
        <v>182</v>
      </c>
      <c r="H48" s="399"/>
      <c r="I48" s="1092"/>
      <c r="K48" s="645"/>
      <c r="L48" s="645"/>
    </row>
    <row r="49" spans="1:13" x14ac:dyDescent="0.25">
      <c r="A49" s="1032"/>
      <c r="B49" s="1035"/>
      <c r="C49" s="1036"/>
      <c r="D49" s="453">
        <v>2264</v>
      </c>
      <c r="E49" s="399">
        <v>454</v>
      </c>
      <c r="F49" s="399"/>
      <c r="G49" s="399">
        <f t="shared" si="1"/>
        <v>454</v>
      </c>
      <c r="H49" s="399"/>
      <c r="I49" s="1092"/>
      <c r="K49" s="645"/>
      <c r="L49" s="645"/>
    </row>
    <row r="50" spans="1:13" x14ac:dyDescent="0.25">
      <c r="A50" s="1032"/>
      <c r="B50" s="1035"/>
      <c r="C50" s="1036"/>
      <c r="D50" s="453">
        <v>2279</v>
      </c>
      <c r="E50" s="399">
        <v>10500</v>
      </c>
      <c r="F50" s="399"/>
      <c r="G50" s="399">
        <f t="shared" si="1"/>
        <v>10500</v>
      </c>
      <c r="H50" s="399"/>
      <c r="I50" s="1092"/>
      <c r="K50" s="645"/>
      <c r="L50" s="645"/>
    </row>
    <row r="51" spans="1:13" x14ac:dyDescent="0.25">
      <c r="A51" s="1039"/>
      <c r="B51" s="1040"/>
      <c r="C51" s="1041"/>
      <c r="D51" s="453">
        <v>2314</v>
      </c>
      <c r="E51" s="399">
        <v>2000</v>
      </c>
      <c r="F51" s="399"/>
      <c r="G51" s="399">
        <f t="shared" si="1"/>
        <v>2000</v>
      </c>
      <c r="H51" s="399"/>
      <c r="I51" s="1093"/>
      <c r="K51" s="645"/>
      <c r="L51" s="645"/>
    </row>
    <row r="52" spans="1:13" x14ac:dyDescent="0.25">
      <c r="A52" s="1031">
        <v>11</v>
      </c>
      <c r="B52" s="1033" t="s">
        <v>744</v>
      </c>
      <c r="C52" s="1034"/>
      <c r="D52" s="453">
        <v>2261</v>
      </c>
      <c r="E52" s="399">
        <v>800</v>
      </c>
      <c r="F52" s="399"/>
      <c r="G52" s="399">
        <f t="shared" si="1"/>
        <v>800</v>
      </c>
      <c r="H52" s="399"/>
      <c r="I52" s="1091" t="s">
        <v>745</v>
      </c>
      <c r="K52" s="645"/>
      <c r="L52" s="645"/>
    </row>
    <row r="53" spans="1:13" x14ac:dyDescent="0.25">
      <c r="A53" s="1039"/>
      <c r="B53" s="1040"/>
      <c r="C53" s="1041"/>
      <c r="D53" s="453">
        <v>6423</v>
      </c>
      <c r="E53" s="399">
        <v>1000</v>
      </c>
      <c r="F53" s="399"/>
      <c r="G53" s="399">
        <f t="shared" si="1"/>
        <v>1000</v>
      </c>
      <c r="H53" s="399"/>
      <c r="I53" s="1093"/>
      <c r="K53" s="645"/>
      <c r="L53" s="645"/>
    </row>
    <row r="54" spans="1:13" ht="39" customHeight="1" x14ac:dyDescent="0.25">
      <c r="A54" s="596">
        <v>12</v>
      </c>
      <c r="B54" s="1022" t="s">
        <v>746</v>
      </c>
      <c r="C54" s="1023"/>
      <c r="D54" s="453">
        <v>2275</v>
      </c>
      <c r="E54" s="399">
        <f>19333+500+6826+7000+6500+4000+2000</f>
        <v>46159</v>
      </c>
      <c r="F54" s="399"/>
      <c r="G54" s="399">
        <f t="shared" si="1"/>
        <v>46159</v>
      </c>
      <c r="H54" s="399"/>
      <c r="I54" s="647" t="s">
        <v>747</v>
      </c>
      <c r="J54" s="603"/>
      <c r="K54" s="645"/>
      <c r="L54" s="645"/>
      <c r="M54" s="642"/>
    </row>
    <row r="55" spans="1:13" ht="60" customHeight="1" x14ac:dyDescent="0.25">
      <c r="A55" s="596">
        <v>13</v>
      </c>
      <c r="B55" s="1022" t="s">
        <v>748</v>
      </c>
      <c r="C55" s="1023"/>
      <c r="D55" s="453">
        <v>5140</v>
      </c>
      <c r="E55" s="399">
        <v>6800</v>
      </c>
      <c r="F55" s="646"/>
      <c r="G55" s="399">
        <f t="shared" si="1"/>
        <v>6800</v>
      </c>
      <c r="H55" s="399"/>
      <c r="I55" s="647" t="s">
        <v>749</v>
      </c>
      <c r="K55" s="645"/>
      <c r="L55" s="645"/>
      <c r="M55" s="642"/>
    </row>
    <row r="56" spans="1:13" ht="42" customHeight="1" x14ac:dyDescent="0.25">
      <c r="A56" s="608">
        <v>14</v>
      </c>
      <c r="B56" s="1022" t="s">
        <v>750</v>
      </c>
      <c r="C56" s="1023"/>
      <c r="D56" s="453">
        <v>5240</v>
      </c>
      <c r="E56" s="399">
        <v>17071</v>
      </c>
      <c r="F56" s="399"/>
      <c r="G56" s="399">
        <f t="shared" si="1"/>
        <v>17071</v>
      </c>
      <c r="H56" s="399"/>
      <c r="I56" s="452" t="s">
        <v>751</v>
      </c>
      <c r="K56" s="645"/>
      <c r="L56" s="645"/>
    </row>
    <row r="57" spans="1:13" ht="36" x14ac:dyDescent="0.25">
      <c r="A57" s="596">
        <v>15</v>
      </c>
      <c r="B57" s="1022" t="s">
        <v>752</v>
      </c>
      <c r="C57" s="1023"/>
      <c r="D57" s="453">
        <v>5240</v>
      </c>
      <c r="E57" s="399">
        <v>10000</v>
      </c>
      <c r="F57" s="399"/>
      <c r="G57" s="399">
        <f t="shared" si="1"/>
        <v>10000</v>
      </c>
      <c r="H57" s="399"/>
      <c r="I57" s="452" t="s">
        <v>751</v>
      </c>
      <c r="K57" s="645"/>
      <c r="L57" s="645"/>
    </row>
    <row r="58" spans="1:13" ht="60" x14ac:dyDescent="0.25">
      <c r="A58" s="596">
        <v>16</v>
      </c>
      <c r="B58" s="1022" t="s">
        <v>753</v>
      </c>
      <c r="C58" s="1023"/>
      <c r="D58" s="453">
        <v>2279</v>
      </c>
      <c r="E58" s="399">
        <v>50819</v>
      </c>
      <c r="F58" s="646"/>
      <c r="G58" s="399">
        <f t="shared" si="1"/>
        <v>50819</v>
      </c>
      <c r="H58" s="399"/>
      <c r="I58" s="647" t="s">
        <v>754</v>
      </c>
      <c r="K58" s="645"/>
      <c r="L58" s="645"/>
    </row>
    <row r="59" spans="1:13" ht="48" x14ac:dyDescent="0.25">
      <c r="A59" s="596">
        <v>17</v>
      </c>
      <c r="B59" s="1022" t="s">
        <v>755</v>
      </c>
      <c r="C59" s="1023"/>
      <c r="D59" s="453">
        <v>2314</v>
      </c>
      <c r="E59" s="399">
        <v>300</v>
      </c>
      <c r="F59" s="646"/>
      <c r="G59" s="399">
        <f t="shared" ref="G59:G61" si="2">SUM(E59:F59)</f>
        <v>300</v>
      </c>
      <c r="H59" s="399"/>
      <c r="I59" s="647" t="s">
        <v>756</v>
      </c>
      <c r="K59" s="645"/>
      <c r="L59" s="645"/>
    </row>
    <row r="60" spans="1:13" ht="40.5" customHeight="1" x14ac:dyDescent="0.25">
      <c r="A60" s="596">
        <v>18</v>
      </c>
      <c r="B60" s="1022" t="s">
        <v>757</v>
      </c>
      <c r="C60" s="1023"/>
      <c r="D60" s="453">
        <v>2279</v>
      </c>
      <c r="E60" s="399">
        <v>172</v>
      </c>
      <c r="F60" s="646"/>
      <c r="G60" s="399">
        <f t="shared" si="2"/>
        <v>172</v>
      </c>
      <c r="H60" s="399"/>
      <c r="I60" s="647" t="s">
        <v>758</v>
      </c>
      <c r="K60" s="645"/>
      <c r="L60" s="645"/>
    </row>
    <row r="61" spans="1:13" ht="40.5" customHeight="1" x14ac:dyDescent="0.25">
      <c r="A61" s="596">
        <v>19</v>
      </c>
      <c r="B61" s="1022" t="s">
        <v>759</v>
      </c>
      <c r="C61" s="1023"/>
      <c r="D61" s="453">
        <v>2314</v>
      </c>
      <c r="E61" s="399">
        <v>3200</v>
      </c>
      <c r="F61" s="646"/>
      <c r="G61" s="399">
        <f t="shared" si="2"/>
        <v>3200</v>
      </c>
      <c r="H61" s="399"/>
      <c r="I61" s="647" t="s">
        <v>760</v>
      </c>
      <c r="K61" s="645"/>
      <c r="L61" s="645"/>
    </row>
    <row r="62" spans="1:13" x14ac:dyDescent="0.25">
      <c r="A62" s="610"/>
      <c r="B62" s="648"/>
      <c r="C62" s="648"/>
      <c r="D62" s="649"/>
      <c r="E62" s="650"/>
      <c r="F62" s="650"/>
      <c r="G62" s="650"/>
      <c r="H62" s="650"/>
      <c r="I62" s="651"/>
    </row>
    <row r="63" spans="1:13" x14ac:dyDescent="0.25">
      <c r="A63" s="642" t="s">
        <v>480</v>
      </c>
    </row>
    <row r="64" spans="1:13" x14ac:dyDescent="0.25">
      <c r="A64" s="642" t="s">
        <v>481</v>
      </c>
    </row>
    <row r="66" spans="1:22" ht="15" customHeight="1" x14ac:dyDescent="0.25">
      <c r="A66" s="652" t="s">
        <v>761</v>
      </c>
      <c r="B66" s="652"/>
      <c r="C66" s="652"/>
      <c r="D66" s="653"/>
      <c r="E66" s="652"/>
      <c r="F66" s="652"/>
      <c r="G66" s="652"/>
      <c r="H66" s="652"/>
    </row>
    <row r="67" spans="1:22" ht="14.25" customHeight="1" x14ac:dyDescent="0.25">
      <c r="A67" s="652" t="s">
        <v>762</v>
      </c>
      <c r="B67" s="652"/>
      <c r="C67" s="652"/>
      <c r="D67" s="653"/>
      <c r="E67" s="652"/>
      <c r="F67" s="652"/>
      <c r="G67" s="652"/>
      <c r="H67" s="652"/>
    </row>
    <row r="68" spans="1:22" ht="12" customHeight="1" x14ac:dyDescent="0.25">
      <c r="A68" s="652"/>
      <c r="B68" s="652" t="s">
        <v>763</v>
      </c>
      <c r="C68" s="652"/>
      <c r="D68" s="653"/>
      <c r="E68" s="652"/>
      <c r="F68" s="652"/>
      <c r="G68" s="652"/>
      <c r="H68" s="652"/>
    </row>
    <row r="69" spans="1:22" ht="12" customHeight="1" x14ac:dyDescent="0.25">
      <c r="A69" s="642" t="s">
        <v>764</v>
      </c>
      <c r="C69" s="652"/>
      <c r="D69" s="652"/>
      <c r="E69" s="652"/>
      <c r="F69" s="652"/>
      <c r="G69" s="652"/>
      <c r="H69" s="652"/>
    </row>
    <row r="70" spans="1:22" s="642" customFormat="1" ht="12" customHeight="1" x14ac:dyDescent="0.25">
      <c r="B70" s="642" t="s">
        <v>765</v>
      </c>
      <c r="C70" s="652"/>
      <c r="D70" s="652"/>
      <c r="E70" s="652"/>
      <c r="F70" s="652"/>
      <c r="G70" s="652"/>
      <c r="H70" s="652"/>
      <c r="J70" s="465"/>
      <c r="K70" s="465"/>
      <c r="L70" s="465"/>
      <c r="M70" s="465"/>
      <c r="N70" s="465"/>
      <c r="O70" s="465"/>
      <c r="P70" s="465"/>
      <c r="Q70" s="465"/>
      <c r="R70" s="465"/>
      <c r="S70" s="465"/>
      <c r="T70" s="465"/>
      <c r="U70" s="465"/>
      <c r="V70" s="465"/>
    </row>
    <row r="71" spans="1:22" s="642" customFormat="1" ht="12" customHeight="1" x14ac:dyDescent="0.25">
      <c r="B71" s="642" t="s">
        <v>766</v>
      </c>
      <c r="C71" s="652"/>
      <c r="D71" s="652"/>
      <c r="E71" s="652"/>
      <c r="F71" s="652"/>
      <c r="G71" s="652"/>
      <c r="H71" s="652"/>
      <c r="J71" s="465"/>
      <c r="K71" s="465"/>
      <c r="L71" s="465"/>
      <c r="M71" s="465"/>
      <c r="N71" s="465"/>
      <c r="O71" s="465"/>
      <c r="P71" s="465"/>
      <c r="Q71" s="465"/>
      <c r="R71" s="465"/>
      <c r="S71" s="465"/>
      <c r="T71" s="465"/>
      <c r="U71" s="465"/>
      <c r="V71" s="465"/>
    </row>
    <row r="72" spans="1:22" s="642" customFormat="1" ht="12" customHeight="1" x14ac:dyDescent="0.25">
      <c r="A72" s="642" t="s">
        <v>767</v>
      </c>
      <c r="C72" s="652"/>
      <c r="D72" s="652"/>
      <c r="E72" s="652"/>
      <c r="F72" s="652"/>
      <c r="G72" s="652"/>
      <c r="H72" s="652"/>
      <c r="J72" s="465"/>
      <c r="K72" s="465"/>
      <c r="L72" s="465"/>
      <c r="M72" s="465"/>
      <c r="N72" s="465"/>
      <c r="O72" s="465"/>
      <c r="P72" s="465"/>
      <c r="Q72" s="465"/>
      <c r="R72" s="465"/>
      <c r="S72" s="465"/>
      <c r="T72" s="465"/>
      <c r="U72" s="465"/>
      <c r="V72" s="465"/>
    </row>
    <row r="73" spans="1:22" s="642" customFormat="1" ht="12" customHeight="1" x14ac:dyDescent="0.25">
      <c r="B73" s="642" t="s">
        <v>768</v>
      </c>
      <c r="C73" s="652"/>
      <c r="D73" s="652"/>
      <c r="E73" s="652"/>
      <c r="F73" s="652"/>
      <c r="G73" s="652"/>
      <c r="H73" s="652"/>
      <c r="J73" s="465"/>
      <c r="K73" s="465"/>
      <c r="L73" s="465"/>
      <c r="M73" s="465"/>
      <c r="N73" s="465"/>
      <c r="O73" s="465"/>
      <c r="P73" s="465"/>
      <c r="Q73" s="465"/>
      <c r="R73" s="465"/>
      <c r="S73" s="465"/>
      <c r="T73" s="465"/>
      <c r="U73" s="465"/>
      <c r="V73" s="465"/>
    </row>
    <row r="74" spans="1:22" s="642" customFormat="1" ht="12" customHeight="1" x14ac:dyDescent="0.25">
      <c r="B74" s="642" t="s">
        <v>769</v>
      </c>
      <c r="C74" s="652"/>
      <c r="D74" s="652"/>
      <c r="E74" s="652"/>
      <c r="F74" s="652"/>
      <c r="G74" s="652"/>
      <c r="H74" s="652"/>
      <c r="J74" s="465"/>
      <c r="K74" s="465"/>
      <c r="L74" s="465"/>
      <c r="M74" s="465"/>
      <c r="N74" s="465"/>
      <c r="O74" s="465"/>
      <c r="P74" s="465"/>
      <c r="Q74" s="465"/>
      <c r="R74" s="465"/>
      <c r="S74" s="465"/>
      <c r="T74" s="465"/>
      <c r="U74" s="465"/>
      <c r="V74" s="465"/>
    </row>
    <row r="75" spans="1:22" s="642" customFormat="1" ht="12" customHeight="1" x14ac:dyDescent="0.25">
      <c r="A75" s="652"/>
      <c r="B75" s="652" t="s">
        <v>770</v>
      </c>
      <c r="C75" s="652"/>
      <c r="D75" s="652"/>
      <c r="E75" s="652"/>
      <c r="F75" s="652"/>
      <c r="G75" s="652"/>
      <c r="H75" s="652"/>
      <c r="J75" s="465"/>
      <c r="K75" s="465"/>
      <c r="L75" s="465"/>
      <c r="M75" s="465"/>
      <c r="N75" s="465"/>
      <c r="O75" s="465"/>
      <c r="P75" s="465"/>
      <c r="Q75" s="465"/>
      <c r="R75" s="465"/>
      <c r="S75" s="465"/>
      <c r="T75" s="465"/>
      <c r="U75" s="465"/>
      <c r="V75" s="465"/>
    </row>
    <row r="76" spans="1:22" s="642" customFormat="1" ht="12" customHeight="1" x14ac:dyDescent="0.25">
      <c r="A76" s="652"/>
      <c r="B76" s="652"/>
      <c r="C76" s="652"/>
      <c r="D76" s="652"/>
      <c r="E76" s="652"/>
      <c r="F76" s="652"/>
      <c r="G76" s="652"/>
      <c r="H76" s="652"/>
      <c r="J76" s="465"/>
      <c r="K76" s="465"/>
      <c r="L76" s="465"/>
      <c r="M76" s="465"/>
      <c r="N76" s="465"/>
      <c r="O76" s="465"/>
      <c r="P76" s="465"/>
      <c r="Q76" s="465"/>
      <c r="R76" s="465"/>
      <c r="S76" s="465"/>
      <c r="T76" s="465"/>
      <c r="U76" s="465"/>
      <c r="V76" s="465"/>
    </row>
    <row r="77" spans="1:22" s="642" customFormat="1" ht="12" customHeight="1" x14ac:dyDescent="0.25">
      <c r="A77" s="1094" t="s">
        <v>771</v>
      </c>
      <c r="B77" s="1094"/>
      <c r="C77" s="1094"/>
      <c r="D77" s="1094"/>
      <c r="E77" s="1094"/>
      <c r="F77" s="654"/>
      <c r="G77" s="654"/>
      <c r="H77" s="654"/>
      <c r="J77" s="465"/>
      <c r="K77" s="465"/>
      <c r="L77" s="465"/>
      <c r="M77" s="465"/>
      <c r="N77" s="465"/>
      <c r="O77" s="465"/>
      <c r="P77" s="465"/>
      <c r="Q77" s="465"/>
      <c r="R77" s="465"/>
      <c r="S77" s="465"/>
      <c r="T77" s="465"/>
      <c r="U77" s="465"/>
      <c r="V77" s="465"/>
    </row>
    <row r="78" spans="1:22" s="642" customFormat="1" ht="12" customHeight="1" x14ac:dyDescent="0.25">
      <c r="A78" s="652" t="s">
        <v>772</v>
      </c>
      <c r="B78" s="652"/>
      <c r="C78" s="652"/>
      <c r="D78" s="652"/>
      <c r="E78" s="652"/>
      <c r="F78" s="652"/>
      <c r="G78" s="652"/>
      <c r="H78" s="652"/>
      <c r="J78" s="465"/>
      <c r="K78" s="465"/>
      <c r="L78" s="465"/>
      <c r="M78" s="465"/>
      <c r="N78" s="465"/>
      <c r="O78" s="465"/>
      <c r="P78" s="465"/>
      <c r="Q78" s="465"/>
      <c r="R78" s="465"/>
      <c r="S78" s="465"/>
      <c r="T78" s="465"/>
      <c r="U78" s="465"/>
      <c r="V78" s="465"/>
    </row>
    <row r="79" spans="1:22" s="642" customFormat="1" ht="12" customHeight="1" x14ac:dyDescent="0.25">
      <c r="A79" s="652"/>
      <c r="B79" s="652" t="s">
        <v>773</v>
      </c>
      <c r="C79" s="652"/>
      <c r="D79" s="652"/>
      <c r="E79" s="652"/>
      <c r="F79" s="652"/>
      <c r="G79" s="652"/>
      <c r="H79" s="652"/>
      <c r="J79" s="465"/>
      <c r="K79" s="465"/>
      <c r="L79" s="465"/>
      <c r="M79" s="465"/>
      <c r="N79" s="465"/>
      <c r="O79" s="465"/>
      <c r="P79" s="465"/>
      <c r="Q79" s="465"/>
      <c r="R79" s="465"/>
      <c r="S79" s="465"/>
      <c r="T79" s="465"/>
      <c r="U79" s="465"/>
      <c r="V79" s="465"/>
    </row>
    <row r="80" spans="1:22" s="642" customFormat="1" ht="12" customHeight="1" x14ac:dyDescent="0.25">
      <c r="A80" s="652"/>
      <c r="B80" s="652" t="s">
        <v>774</v>
      </c>
      <c r="C80" s="652"/>
      <c r="D80" s="652"/>
      <c r="E80" s="652"/>
      <c r="F80" s="652"/>
      <c r="G80" s="652"/>
      <c r="H80" s="652"/>
      <c r="J80" s="465"/>
      <c r="K80" s="465"/>
      <c r="L80" s="465"/>
      <c r="M80" s="465"/>
      <c r="N80" s="465"/>
      <c r="O80" s="465"/>
      <c r="P80" s="465"/>
      <c r="Q80" s="465"/>
      <c r="R80" s="465"/>
      <c r="S80" s="465"/>
      <c r="T80" s="465"/>
      <c r="U80" s="465"/>
      <c r="V80" s="465"/>
    </row>
    <row r="81" spans="1:22" s="642" customFormat="1" ht="12" customHeight="1" x14ac:dyDescent="0.25">
      <c r="A81" s="652" t="s">
        <v>775</v>
      </c>
      <c r="B81" s="652"/>
      <c r="C81" s="652"/>
      <c r="D81" s="652"/>
      <c r="E81" s="652"/>
      <c r="F81" s="652"/>
      <c r="G81" s="652"/>
      <c r="H81" s="652"/>
      <c r="J81" s="465"/>
      <c r="K81" s="465"/>
      <c r="L81" s="465"/>
      <c r="M81" s="465"/>
      <c r="N81" s="465"/>
      <c r="O81" s="465"/>
      <c r="P81" s="465"/>
      <c r="Q81" s="465"/>
      <c r="R81" s="465"/>
      <c r="S81" s="465"/>
      <c r="T81" s="465"/>
      <c r="U81" s="465"/>
      <c r="V81" s="465"/>
    </row>
    <row r="82" spans="1:22" s="642" customFormat="1" ht="12" customHeight="1" x14ac:dyDescent="0.25">
      <c r="A82" s="652"/>
      <c r="B82" s="652" t="s">
        <v>776</v>
      </c>
      <c r="C82" s="652"/>
      <c r="D82" s="652"/>
      <c r="E82" s="652"/>
      <c r="F82" s="652"/>
      <c r="G82" s="652"/>
      <c r="H82" s="652"/>
      <c r="J82" s="465"/>
      <c r="K82" s="465"/>
      <c r="L82" s="465"/>
      <c r="M82" s="465"/>
      <c r="N82" s="465"/>
      <c r="O82" s="465"/>
      <c r="P82" s="465"/>
      <c r="Q82" s="465"/>
      <c r="R82" s="465"/>
      <c r="S82" s="465"/>
      <c r="T82" s="465"/>
      <c r="U82" s="465"/>
      <c r="V82" s="465"/>
    </row>
    <row r="83" spans="1:22" s="642" customFormat="1" ht="12" customHeight="1" x14ac:dyDescent="0.25">
      <c r="A83" s="652"/>
      <c r="B83" s="652" t="s">
        <v>777</v>
      </c>
      <c r="C83" s="652"/>
      <c r="D83" s="652"/>
      <c r="E83" s="652"/>
      <c r="F83" s="652"/>
      <c r="G83" s="652"/>
      <c r="H83" s="652"/>
      <c r="J83" s="465"/>
      <c r="K83" s="465"/>
      <c r="L83" s="465"/>
      <c r="M83" s="465"/>
      <c r="N83" s="465"/>
      <c r="O83" s="465"/>
      <c r="P83" s="465"/>
      <c r="Q83" s="465"/>
      <c r="R83" s="465"/>
      <c r="S83" s="465"/>
      <c r="T83" s="465"/>
      <c r="U83" s="465"/>
      <c r="V83" s="465"/>
    </row>
    <row r="84" spans="1:22" s="642" customFormat="1" ht="12" customHeight="1" x14ac:dyDescent="0.25">
      <c r="A84" s="652"/>
      <c r="B84" s="652" t="s">
        <v>778</v>
      </c>
      <c r="C84" s="652"/>
      <c r="D84" s="652"/>
      <c r="E84" s="652"/>
      <c r="F84" s="652"/>
      <c r="G84" s="652"/>
      <c r="H84" s="652"/>
      <c r="J84" s="465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5"/>
      <c r="V84" s="465"/>
    </row>
    <row r="85" spans="1:22" s="642" customFormat="1" ht="12" customHeight="1" x14ac:dyDescent="0.25">
      <c r="A85" s="652"/>
      <c r="B85" s="652" t="s">
        <v>779</v>
      </c>
      <c r="C85" s="652"/>
      <c r="D85" s="652"/>
      <c r="E85" s="652"/>
      <c r="F85" s="652"/>
      <c r="G85" s="652"/>
      <c r="H85" s="652"/>
      <c r="J85" s="465"/>
      <c r="K85" s="465"/>
      <c r="L85" s="465"/>
      <c r="M85" s="465"/>
      <c r="N85" s="465"/>
      <c r="O85" s="465"/>
      <c r="P85" s="465"/>
      <c r="Q85" s="465"/>
      <c r="R85" s="465"/>
      <c r="S85" s="465"/>
      <c r="T85" s="465"/>
      <c r="U85" s="465"/>
      <c r="V85" s="465"/>
    </row>
    <row r="86" spans="1:22" s="642" customFormat="1" ht="12" customHeight="1" x14ac:dyDescent="0.25">
      <c r="A86" s="652" t="s">
        <v>780</v>
      </c>
      <c r="B86" s="652"/>
      <c r="C86" s="652"/>
      <c r="D86" s="652"/>
      <c r="E86" s="652"/>
      <c r="F86" s="652"/>
      <c r="G86" s="652"/>
      <c r="H86" s="652"/>
      <c r="J86" s="465"/>
      <c r="K86" s="465"/>
      <c r="L86" s="465"/>
      <c r="M86" s="465"/>
      <c r="N86" s="465"/>
      <c r="O86" s="465"/>
      <c r="P86" s="465"/>
      <c r="Q86" s="465"/>
      <c r="R86" s="465"/>
      <c r="S86" s="465"/>
      <c r="T86" s="465"/>
      <c r="U86" s="465"/>
      <c r="V86" s="465"/>
    </row>
    <row r="87" spans="1:22" s="642" customFormat="1" ht="12" customHeight="1" x14ac:dyDescent="0.25">
      <c r="A87" s="652"/>
      <c r="B87" s="652" t="s">
        <v>781</v>
      </c>
      <c r="C87" s="652"/>
      <c r="D87" s="652"/>
      <c r="E87" s="652"/>
      <c r="F87" s="652"/>
      <c r="G87" s="652"/>
      <c r="H87" s="652"/>
      <c r="J87" s="465"/>
      <c r="K87" s="465"/>
      <c r="L87" s="465"/>
      <c r="M87" s="465"/>
      <c r="N87" s="465"/>
      <c r="O87" s="465"/>
      <c r="P87" s="465"/>
      <c r="Q87" s="465"/>
      <c r="R87" s="465"/>
      <c r="S87" s="465"/>
      <c r="T87" s="465"/>
      <c r="U87" s="465"/>
      <c r="V87" s="465"/>
    </row>
    <row r="88" spans="1:22" s="642" customFormat="1" ht="12" customHeight="1" x14ac:dyDescent="0.25">
      <c r="A88" s="652"/>
      <c r="B88" s="652" t="s">
        <v>782</v>
      </c>
      <c r="C88" s="652"/>
      <c r="D88" s="652"/>
      <c r="E88" s="652"/>
      <c r="F88" s="652"/>
      <c r="G88" s="652"/>
      <c r="H88" s="652"/>
      <c r="J88" s="465"/>
      <c r="K88" s="465"/>
      <c r="L88" s="465"/>
      <c r="M88" s="465"/>
      <c r="N88" s="465"/>
      <c r="O88" s="465"/>
      <c r="P88" s="465"/>
      <c r="Q88" s="465"/>
      <c r="R88" s="465"/>
      <c r="S88" s="465"/>
      <c r="T88" s="465"/>
      <c r="U88" s="465"/>
      <c r="V88" s="465"/>
    </row>
    <row r="89" spans="1:22" s="642" customFormat="1" ht="12" customHeight="1" x14ac:dyDescent="0.25">
      <c r="A89" s="652"/>
      <c r="B89" s="652" t="s">
        <v>783</v>
      </c>
      <c r="C89" s="652"/>
      <c r="D89" s="652"/>
      <c r="E89" s="652"/>
      <c r="F89" s="652"/>
      <c r="G89" s="652"/>
      <c r="H89" s="652"/>
      <c r="J89" s="465"/>
      <c r="K89" s="465"/>
      <c r="L89" s="465"/>
      <c r="M89" s="465"/>
      <c r="N89" s="465"/>
      <c r="O89" s="465"/>
      <c r="P89" s="465"/>
      <c r="Q89" s="465"/>
      <c r="R89" s="465"/>
      <c r="S89" s="465"/>
      <c r="T89" s="465"/>
      <c r="U89" s="465"/>
      <c r="V89" s="465"/>
    </row>
    <row r="90" spans="1:22" s="642" customFormat="1" ht="12" customHeight="1" x14ac:dyDescent="0.25">
      <c r="A90" s="652"/>
      <c r="B90" s="652" t="s">
        <v>784</v>
      </c>
      <c r="C90" s="652"/>
      <c r="D90" s="652"/>
      <c r="E90" s="652"/>
      <c r="F90" s="652"/>
      <c r="G90" s="652"/>
      <c r="H90" s="652"/>
      <c r="J90" s="465"/>
      <c r="K90" s="465"/>
      <c r="L90" s="465"/>
      <c r="M90" s="465"/>
      <c r="N90" s="465"/>
      <c r="O90" s="465"/>
      <c r="P90" s="465"/>
      <c r="Q90" s="465"/>
      <c r="R90" s="465"/>
      <c r="S90" s="465"/>
      <c r="T90" s="465"/>
      <c r="U90" s="465"/>
      <c r="V90" s="465"/>
    </row>
    <row r="91" spans="1:22" s="642" customFormat="1" ht="12" customHeight="1" x14ac:dyDescent="0.25">
      <c r="A91" s="652"/>
      <c r="B91" s="652" t="s">
        <v>785</v>
      </c>
      <c r="C91" s="652"/>
      <c r="D91" s="652"/>
      <c r="E91" s="652"/>
      <c r="F91" s="652"/>
      <c r="G91" s="652"/>
      <c r="H91" s="652"/>
      <c r="J91" s="465"/>
      <c r="K91" s="465"/>
      <c r="L91" s="465"/>
      <c r="M91" s="465"/>
      <c r="N91" s="465"/>
      <c r="O91" s="465"/>
      <c r="P91" s="465"/>
      <c r="Q91" s="465"/>
      <c r="R91" s="465"/>
      <c r="S91" s="465"/>
      <c r="T91" s="465"/>
      <c r="U91" s="465"/>
      <c r="V91" s="465"/>
    </row>
    <row r="92" spans="1:22" s="642" customFormat="1" ht="12" customHeight="1" x14ac:dyDescent="0.25">
      <c r="A92" s="652" t="s">
        <v>786</v>
      </c>
      <c r="B92" s="652"/>
      <c r="C92" s="652"/>
      <c r="D92" s="652"/>
      <c r="E92" s="652"/>
      <c r="F92" s="652"/>
      <c r="G92" s="652"/>
      <c r="H92" s="652"/>
      <c r="J92" s="465"/>
      <c r="K92" s="465"/>
      <c r="L92" s="465"/>
      <c r="M92" s="465"/>
      <c r="N92" s="465"/>
      <c r="O92" s="465"/>
      <c r="P92" s="465"/>
      <c r="Q92" s="465"/>
      <c r="R92" s="465"/>
      <c r="S92" s="465"/>
      <c r="T92" s="465"/>
      <c r="U92" s="465"/>
      <c r="V92" s="465"/>
    </row>
    <row r="93" spans="1:22" s="642" customFormat="1" ht="12" customHeight="1" x14ac:dyDescent="0.25">
      <c r="A93" s="652"/>
      <c r="B93" s="652" t="s">
        <v>787</v>
      </c>
      <c r="C93" s="652"/>
      <c r="D93" s="652"/>
      <c r="E93" s="652"/>
      <c r="F93" s="652"/>
      <c r="G93" s="652"/>
      <c r="H93" s="652"/>
      <c r="J93" s="465"/>
      <c r="K93" s="465"/>
      <c r="L93" s="465"/>
      <c r="M93" s="465"/>
      <c r="N93" s="465"/>
      <c r="O93" s="465"/>
      <c r="P93" s="465"/>
      <c r="Q93" s="465"/>
      <c r="R93" s="465"/>
      <c r="S93" s="465"/>
      <c r="T93" s="465"/>
      <c r="U93" s="465"/>
      <c r="V93" s="465"/>
    </row>
    <row r="94" spans="1:22" s="642" customFormat="1" ht="12" customHeight="1" x14ac:dyDescent="0.25">
      <c r="A94" s="652"/>
      <c r="B94" s="652" t="s">
        <v>788</v>
      </c>
      <c r="C94" s="652"/>
      <c r="D94" s="652"/>
      <c r="E94" s="652"/>
      <c r="F94" s="652"/>
      <c r="G94" s="652"/>
      <c r="H94" s="652"/>
      <c r="J94" s="465"/>
      <c r="K94" s="465"/>
      <c r="L94" s="465"/>
      <c r="M94" s="465"/>
      <c r="N94" s="465"/>
      <c r="O94" s="465"/>
      <c r="P94" s="465"/>
      <c r="Q94" s="465"/>
      <c r="R94" s="465"/>
      <c r="S94" s="465"/>
      <c r="T94" s="465"/>
      <c r="U94" s="465"/>
      <c r="V94" s="465"/>
    </row>
    <row r="95" spans="1:22" s="642" customFormat="1" ht="12" customHeight="1" x14ac:dyDescent="0.25">
      <c r="A95" s="652"/>
      <c r="B95" s="652" t="s">
        <v>789</v>
      </c>
      <c r="C95" s="652"/>
      <c r="D95" s="652"/>
      <c r="E95" s="652"/>
      <c r="F95" s="652"/>
      <c r="G95" s="652"/>
      <c r="H95" s="652"/>
      <c r="J95" s="465"/>
      <c r="K95" s="465"/>
      <c r="L95" s="465"/>
      <c r="M95" s="465"/>
      <c r="N95" s="465"/>
      <c r="O95" s="465"/>
      <c r="P95" s="465"/>
      <c r="Q95" s="465"/>
      <c r="R95" s="465"/>
      <c r="S95" s="465"/>
      <c r="T95" s="465"/>
      <c r="U95" s="465"/>
      <c r="V95" s="465"/>
    </row>
    <row r="96" spans="1:22" s="642" customFormat="1" ht="12" customHeight="1" x14ac:dyDescent="0.25">
      <c r="A96" s="652" t="s">
        <v>790</v>
      </c>
      <c r="B96" s="652"/>
      <c r="C96" s="652"/>
      <c r="D96" s="652"/>
      <c r="E96" s="652"/>
      <c r="F96" s="652"/>
      <c r="G96" s="652"/>
      <c r="H96" s="652"/>
      <c r="J96" s="465"/>
      <c r="K96" s="465"/>
      <c r="L96" s="465"/>
      <c r="M96" s="465"/>
      <c r="N96" s="465"/>
      <c r="O96" s="465"/>
      <c r="P96" s="465"/>
      <c r="Q96" s="465"/>
      <c r="R96" s="465"/>
      <c r="S96" s="465"/>
      <c r="T96" s="465"/>
      <c r="U96" s="465"/>
      <c r="V96" s="465"/>
    </row>
    <row r="97" spans="1:22" s="642" customFormat="1" ht="12" customHeight="1" x14ac:dyDescent="0.25">
      <c r="A97" s="652"/>
      <c r="B97" s="652" t="s">
        <v>791</v>
      </c>
      <c r="C97" s="652"/>
      <c r="D97" s="652"/>
      <c r="E97" s="652"/>
      <c r="F97" s="652"/>
      <c r="G97" s="652"/>
      <c r="H97" s="652"/>
      <c r="J97" s="465"/>
      <c r="K97" s="465"/>
      <c r="L97" s="465"/>
      <c r="M97" s="465"/>
      <c r="N97" s="465"/>
      <c r="O97" s="465"/>
      <c r="P97" s="465"/>
      <c r="Q97" s="465"/>
      <c r="R97" s="465"/>
      <c r="S97" s="465"/>
      <c r="T97" s="465"/>
      <c r="U97" s="465"/>
      <c r="V97" s="465"/>
    </row>
    <row r="98" spans="1:22" s="642" customFormat="1" ht="12" customHeight="1" x14ac:dyDescent="0.25">
      <c r="A98" s="652"/>
      <c r="B98" s="652" t="s">
        <v>792</v>
      </c>
      <c r="C98" s="652"/>
      <c r="D98" s="652"/>
      <c r="E98" s="652"/>
      <c r="F98" s="652"/>
      <c r="G98" s="652"/>
      <c r="H98" s="652"/>
      <c r="J98" s="465"/>
      <c r="K98" s="465"/>
      <c r="L98" s="465"/>
      <c r="M98" s="465"/>
      <c r="N98" s="465"/>
      <c r="O98" s="465"/>
      <c r="P98" s="465"/>
      <c r="Q98" s="465"/>
      <c r="R98" s="465"/>
      <c r="S98" s="465"/>
      <c r="T98" s="465"/>
      <c r="U98" s="465"/>
      <c r="V98" s="465"/>
    </row>
    <row r="99" spans="1:22" s="642" customFormat="1" ht="12" customHeight="1" x14ac:dyDescent="0.25">
      <c r="A99" s="652"/>
      <c r="B99" s="652" t="s">
        <v>793</v>
      </c>
      <c r="C99" s="652"/>
      <c r="D99" s="652"/>
      <c r="E99" s="652"/>
      <c r="F99" s="652"/>
      <c r="G99" s="652"/>
      <c r="H99" s="652"/>
      <c r="J99" s="465"/>
      <c r="K99" s="465"/>
      <c r="L99" s="465"/>
      <c r="M99" s="465"/>
      <c r="N99" s="465"/>
      <c r="O99" s="465"/>
      <c r="P99" s="465"/>
      <c r="Q99" s="465"/>
      <c r="R99" s="465"/>
      <c r="S99" s="465"/>
      <c r="T99" s="465"/>
      <c r="U99" s="465"/>
      <c r="V99" s="465"/>
    </row>
    <row r="100" spans="1:22" s="642" customFormat="1" ht="12" customHeight="1" x14ac:dyDescent="0.25">
      <c r="A100" s="652" t="s">
        <v>794</v>
      </c>
      <c r="B100" s="652"/>
      <c r="C100" s="652"/>
      <c r="D100" s="652"/>
      <c r="E100" s="652"/>
      <c r="F100" s="652"/>
      <c r="G100" s="652"/>
      <c r="H100" s="652"/>
      <c r="J100" s="465"/>
      <c r="K100" s="465"/>
      <c r="L100" s="465"/>
      <c r="M100" s="465"/>
      <c r="N100" s="465"/>
      <c r="O100" s="465"/>
      <c r="P100" s="465"/>
      <c r="Q100" s="465"/>
      <c r="R100" s="465"/>
      <c r="S100" s="465"/>
      <c r="T100" s="465"/>
      <c r="U100" s="465"/>
      <c r="V100" s="465"/>
    </row>
    <row r="101" spans="1:22" s="642" customFormat="1" ht="12" customHeight="1" x14ac:dyDescent="0.25">
      <c r="A101" s="652"/>
      <c r="B101" s="652" t="s">
        <v>795</v>
      </c>
      <c r="C101" s="652"/>
      <c r="D101" s="652"/>
      <c r="E101" s="652"/>
      <c r="F101" s="652"/>
      <c r="G101" s="652"/>
      <c r="H101" s="652"/>
      <c r="J101" s="465"/>
      <c r="K101" s="465"/>
      <c r="L101" s="465"/>
      <c r="M101" s="465"/>
      <c r="N101" s="465"/>
      <c r="O101" s="465"/>
      <c r="P101" s="465"/>
      <c r="Q101" s="465"/>
      <c r="R101" s="465"/>
      <c r="S101" s="465"/>
      <c r="T101" s="465"/>
      <c r="U101" s="465"/>
      <c r="V101" s="465"/>
    </row>
    <row r="102" spans="1:22" s="642" customFormat="1" ht="12" customHeight="1" x14ac:dyDescent="0.25">
      <c r="A102" s="652"/>
      <c r="B102" s="652" t="s">
        <v>796</v>
      </c>
      <c r="C102" s="652"/>
      <c r="D102" s="652"/>
      <c r="E102" s="652"/>
      <c r="F102" s="652"/>
      <c r="G102" s="652"/>
      <c r="H102" s="652"/>
      <c r="J102" s="465"/>
      <c r="K102" s="465"/>
      <c r="L102" s="465"/>
      <c r="M102" s="465"/>
      <c r="N102" s="465"/>
      <c r="O102" s="465"/>
      <c r="P102" s="465"/>
      <c r="Q102" s="465"/>
      <c r="R102" s="465"/>
      <c r="S102" s="465"/>
      <c r="T102" s="465"/>
      <c r="U102" s="465"/>
      <c r="V102" s="465"/>
    </row>
    <row r="103" spans="1:22" s="642" customFormat="1" ht="12" customHeight="1" x14ac:dyDescent="0.25">
      <c r="A103" s="652"/>
      <c r="B103" s="652"/>
      <c r="C103" s="652"/>
      <c r="D103" s="652"/>
      <c r="E103" s="652"/>
      <c r="F103" s="652"/>
      <c r="G103" s="652"/>
      <c r="H103" s="652"/>
      <c r="J103" s="465"/>
      <c r="K103" s="465"/>
      <c r="L103" s="465"/>
      <c r="M103" s="465"/>
      <c r="N103" s="465"/>
      <c r="O103" s="465"/>
      <c r="P103" s="465"/>
      <c r="Q103" s="465"/>
      <c r="R103" s="465"/>
      <c r="S103" s="465"/>
      <c r="T103" s="465"/>
      <c r="U103" s="465"/>
      <c r="V103" s="465"/>
    </row>
    <row r="104" spans="1:22" ht="12" customHeight="1" x14ac:dyDescent="0.25">
      <c r="A104" s="652" t="s">
        <v>797</v>
      </c>
      <c r="B104" s="652"/>
      <c r="C104" s="652"/>
      <c r="D104" s="652"/>
      <c r="E104" s="652"/>
      <c r="F104" s="652"/>
      <c r="G104" s="652"/>
      <c r="H104" s="652"/>
    </row>
    <row r="105" spans="1:22" ht="12" customHeight="1" x14ac:dyDescent="0.25">
      <c r="A105" s="652" t="s">
        <v>798</v>
      </c>
      <c r="B105" s="652"/>
      <c r="C105" s="652"/>
      <c r="D105" s="652"/>
      <c r="E105" s="652"/>
      <c r="F105" s="652"/>
      <c r="G105" s="652"/>
      <c r="H105" s="652"/>
    </row>
    <row r="106" spans="1:22" ht="12" customHeight="1" x14ac:dyDescent="0.25">
      <c r="A106" s="652"/>
      <c r="B106" s="652" t="s">
        <v>799</v>
      </c>
      <c r="C106" s="652"/>
      <c r="D106" s="652"/>
      <c r="E106" s="652"/>
      <c r="F106" s="652"/>
      <c r="G106" s="652"/>
      <c r="H106" s="652"/>
    </row>
    <row r="107" spans="1:22" ht="12" customHeight="1" x14ac:dyDescent="0.25"/>
    <row r="108" spans="1:22" ht="12" customHeight="1" x14ac:dyDescent="0.25"/>
    <row r="109" spans="1:22" s="657" customFormat="1" ht="15.75" x14ac:dyDescent="0.25">
      <c r="A109" s="655"/>
      <c r="B109" s="655"/>
      <c r="C109" s="655"/>
      <c r="D109" s="656"/>
      <c r="E109" s="655"/>
      <c r="G109" s="655"/>
    </row>
    <row r="110" spans="1:22" s="657" customFormat="1" ht="15.75" x14ac:dyDescent="0.25">
      <c r="A110" s="656"/>
      <c r="B110" s="656"/>
      <c r="C110" s="656"/>
      <c r="D110" s="656"/>
      <c r="E110" s="656"/>
      <c r="G110" s="656"/>
    </row>
    <row r="111" spans="1:22" s="657" customFormat="1" ht="15.75" x14ac:dyDescent="0.25">
      <c r="A111" s="656"/>
      <c r="B111" s="656"/>
      <c r="C111" s="656"/>
      <c r="D111" s="656"/>
      <c r="E111" s="656"/>
      <c r="G111" s="656"/>
    </row>
    <row r="112" spans="1:22" s="657" customFormat="1" ht="15.75" x14ac:dyDescent="0.25">
      <c r="A112" s="656"/>
      <c r="B112" s="656"/>
      <c r="C112" s="656"/>
      <c r="D112" s="656"/>
      <c r="E112" s="656"/>
      <c r="G112" s="656"/>
    </row>
    <row r="113" spans="1:9" s="657" customFormat="1" ht="15.75" x14ac:dyDescent="0.25">
      <c r="A113" s="656"/>
      <c r="B113" s="656"/>
      <c r="C113" s="656"/>
      <c r="D113" s="656"/>
      <c r="E113" s="656"/>
      <c r="G113" s="656"/>
    </row>
    <row r="114" spans="1:9" s="657" customFormat="1" ht="15.75" x14ac:dyDescent="0.25">
      <c r="A114" s="656"/>
      <c r="B114" s="656"/>
      <c r="C114" s="656"/>
      <c r="D114" s="656"/>
      <c r="E114" s="656"/>
      <c r="G114" s="656"/>
    </row>
    <row r="115" spans="1:9" s="657" customFormat="1" ht="15.75" x14ac:dyDescent="0.25">
      <c r="A115" s="656"/>
      <c r="B115" s="656"/>
      <c r="C115" s="656"/>
      <c r="D115" s="656"/>
      <c r="E115" s="656"/>
      <c r="G115" s="656"/>
    </row>
    <row r="116" spans="1:9" s="657" customFormat="1" ht="15.75" x14ac:dyDescent="0.25">
      <c r="A116" s="656"/>
      <c r="B116" s="656"/>
      <c r="C116" s="656"/>
      <c r="D116" s="656"/>
      <c r="E116" s="656"/>
      <c r="G116" s="656"/>
    </row>
    <row r="117" spans="1:9" s="657" customFormat="1" ht="15.75" x14ac:dyDescent="0.25">
      <c r="A117" s="656"/>
      <c r="B117" s="656"/>
      <c r="C117" s="656"/>
      <c r="D117" s="656"/>
      <c r="E117" s="656"/>
      <c r="G117" s="656"/>
    </row>
    <row r="118" spans="1:9" s="657" customFormat="1" x14ac:dyDescent="0.2"/>
    <row r="119" spans="1:9" s="657" customFormat="1" x14ac:dyDescent="0.2"/>
    <row r="120" spans="1:9" s="464" customFormat="1" x14ac:dyDescent="0.2"/>
    <row r="121" spans="1:9" ht="10.5" customHeight="1" x14ac:dyDescent="0.25"/>
    <row r="124" spans="1:9" x14ac:dyDescent="0.25">
      <c r="A124" s="658"/>
      <c r="B124" s="658"/>
      <c r="C124" s="658"/>
      <c r="D124" s="658"/>
      <c r="E124" s="658"/>
      <c r="F124" s="658"/>
      <c r="G124" s="658"/>
      <c r="H124" s="658"/>
      <c r="I124" s="658"/>
    </row>
    <row r="125" spans="1:9" x14ac:dyDescent="0.25">
      <c r="A125" s="658"/>
      <c r="B125" s="658"/>
      <c r="C125" s="658"/>
      <c r="D125" s="658"/>
      <c r="E125" s="658"/>
      <c r="F125" s="658"/>
      <c r="G125" s="658"/>
      <c r="H125" s="658"/>
      <c r="I125" s="658"/>
    </row>
    <row r="126" spans="1:9" x14ac:dyDescent="0.25">
      <c r="A126" s="658"/>
      <c r="B126" s="658"/>
      <c r="C126" s="658"/>
      <c r="D126" s="658"/>
      <c r="E126" s="658"/>
      <c r="F126" s="658"/>
      <c r="G126" s="658"/>
      <c r="H126" s="658"/>
      <c r="I126" s="658"/>
    </row>
  </sheetData>
  <sheetProtection algorithmName="SHA-512" hashValue="mxiJx+7Y14Et9DHvFdYKmFDwdePiQjs0JcvSTdn1XjRejmw+pM0mNc/NMJIguoPWY3WBr1US6jgdiyUOU7nM8w==" saltValue="EPgBOSbPCMJ6swkHRFFmbw==" spinCount="100000" sheet="1" objects="1" scenarios="1"/>
  <mergeCells count="60">
    <mergeCell ref="B45:C45"/>
    <mergeCell ref="A46:A51"/>
    <mergeCell ref="B46:C51"/>
    <mergeCell ref="I46:I51"/>
    <mergeCell ref="A77:E77"/>
    <mergeCell ref="A52:A53"/>
    <mergeCell ref="B52:C53"/>
    <mergeCell ref="I52:I53"/>
    <mergeCell ref="B54:C54"/>
    <mergeCell ref="B55:C55"/>
    <mergeCell ref="B56:C56"/>
    <mergeCell ref="B57:C57"/>
    <mergeCell ref="B58:C58"/>
    <mergeCell ref="B59:C59"/>
    <mergeCell ref="B60:C60"/>
    <mergeCell ref="B61:C61"/>
    <mergeCell ref="A35:A37"/>
    <mergeCell ref="B35:C37"/>
    <mergeCell ref="I35:I37"/>
    <mergeCell ref="A38:A44"/>
    <mergeCell ref="B38:C44"/>
    <mergeCell ref="I38:I44"/>
    <mergeCell ref="A27:A31"/>
    <mergeCell ref="B27:C31"/>
    <mergeCell ref="I27:I31"/>
    <mergeCell ref="A32:A34"/>
    <mergeCell ref="B32:C34"/>
    <mergeCell ref="I32:I34"/>
    <mergeCell ref="A22:A23"/>
    <mergeCell ref="B22:C23"/>
    <mergeCell ref="I22:I23"/>
    <mergeCell ref="A24:A26"/>
    <mergeCell ref="B24:C26"/>
    <mergeCell ref="I24:I26"/>
    <mergeCell ref="A12:C12"/>
    <mergeCell ref="A13:A17"/>
    <mergeCell ref="B13:C17"/>
    <mergeCell ref="I13:I17"/>
    <mergeCell ref="A18:A21"/>
    <mergeCell ref="B18:C21"/>
    <mergeCell ref="I18:I21"/>
    <mergeCell ref="A8:B8"/>
    <mergeCell ref="C8:I8"/>
    <mergeCell ref="A9:B9"/>
    <mergeCell ref="C9:I9"/>
    <mergeCell ref="A10:A11"/>
    <mergeCell ref="B10:C11"/>
    <mergeCell ref="D10:D11"/>
    <mergeCell ref="E10:E11"/>
    <mergeCell ref="F10:F11"/>
    <mergeCell ref="G10:G11"/>
    <mergeCell ref="H10:H11"/>
    <mergeCell ref="I10:I11"/>
    <mergeCell ref="A7:B7"/>
    <mergeCell ref="C7:I7"/>
    <mergeCell ref="A3:B3"/>
    <mergeCell ref="C3:I3"/>
    <mergeCell ref="A4:B4"/>
    <mergeCell ref="C4:I4"/>
    <mergeCell ref="A5:I5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verticalDpi="4294967294" r:id="rId1"/>
  <headerFooter differentFirst="1">
    <oddFooter>&amp;L&amp;"Times New Roman,Regular"&amp;9&amp;D; &amp;T&amp;R&amp;"Times New Roman,Regular"&amp;9&amp;P (&amp;N)</oddFooter>
    <firstHeader xml:space="preserve">&amp;R&amp;"Times New Roman,Regular"&amp;9
52.pielikums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174"/>
  <sheetViews>
    <sheetView view="pageLayout" zoomScaleNormal="100" workbookViewId="0">
      <selection activeCell="M7" sqref="L7:M7"/>
    </sheetView>
  </sheetViews>
  <sheetFormatPr defaultColWidth="9.140625" defaultRowHeight="12" outlineLevelCol="1" x14ac:dyDescent="0.25"/>
  <cols>
    <col min="1" max="1" width="6.140625" style="824" customWidth="1"/>
    <col min="2" max="2" width="17.28515625" style="642" customWidth="1"/>
    <col min="3" max="3" width="16.140625" style="642" customWidth="1"/>
    <col min="4" max="4" width="10.5703125" style="642" customWidth="1"/>
    <col min="5" max="5" width="11.85546875" style="642" hidden="1" customWidth="1" outlineLevel="1"/>
    <col min="6" max="6" width="11" style="642" hidden="1" customWidth="1" outlineLevel="1"/>
    <col min="7" max="7" width="15.85546875" style="642" customWidth="1" collapsed="1"/>
    <col min="8" max="8" width="29.5703125" style="642" hidden="1" customWidth="1" outlineLevel="1"/>
    <col min="9" max="9" width="17.5703125" style="642" customWidth="1" collapsed="1"/>
    <col min="10" max="10" width="9.140625" style="465"/>
    <col min="11" max="13" width="9.140625" style="465" customWidth="1"/>
    <col min="14" max="16384" width="9.140625" style="465"/>
  </cols>
  <sheetData>
    <row r="1" spans="1:9" ht="15" customHeight="1" x14ac:dyDescent="0.25">
      <c r="A1" s="1024" t="s">
        <v>0</v>
      </c>
      <c r="B1" s="1024"/>
      <c r="C1" s="642" t="s">
        <v>443</v>
      </c>
      <c r="I1" s="642" t="s">
        <v>1158</v>
      </c>
    </row>
    <row r="2" spans="1:9" x14ac:dyDescent="0.25">
      <c r="A2" s="1024" t="s">
        <v>1</v>
      </c>
      <c r="B2" s="1024"/>
      <c r="C2" s="632">
        <v>90000056357</v>
      </c>
      <c r="H2" s="465"/>
      <c r="I2" s="642" t="s">
        <v>332</v>
      </c>
    </row>
    <row r="3" spans="1:9" x14ac:dyDescent="0.25">
      <c r="A3" s="632"/>
      <c r="B3" s="632"/>
    </row>
    <row r="4" spans="1:9" ht="15.75" x14ac:dyDescent="0.25">
      <c r="A4" s="1086" t="s">
        <v>450</v>
      </c>
      <c r="B4" s="1086"/>
      <c r="C4" s="1086"/>
      <c r="D4" s="1086"/>
      <c r="E4" s="1086"/>
      <c r="F4" s="1086"/>
      <c r="G4" s="1086"/>
      <c r="H4" s="1086"/>
      <c r="I4" s="1086"/>
    </row>
    <row r="5" spans="1:9" ht="12.75" customHeight="1" x14ac:dyDescent="0.25">
      <c r="A5" s="643"/>
      <c r="B5" s="643"/>
      <c r="C5" s="643"/>
      <c r="D5" s="643"/>
      <c r="E5" s="643"/>
      <c r="F5" s="643"/>
      <c r="G5" s="643"/>
      <c r="H5" s="643"/>
      <c r="I5" s="643"/>
    </row>
    <row r="6" spans="1:9" ht="15.75" x14ac:dyDescent="0.25">
      <c r="A6" s="1024" t="s">
        <v>1159</v>
      </c>
      <c r="B6" s="1024"/>
      <c r="C6" s="807" t="s">
        <v>1160</v>
      </c>
      <c r="D6" s="807"/>
      <c r="E6" s="807"/>
      <c r="F6" s="807"/>
      <c r="G6" s="807"/>
      <c r="H6" s="807"/>
      <c r="I6" s="807"/>
    </row>
    <row r="7" spans="1:9" x14ac:dyDescent="0.25">
      <c r="A7" s="1024" t="s">
        <v>336</v>
      </c>
      <c r="B7" s="1024"/>
      <c r="C7" s="1024" t="s">
        <v>1146</v>
      </c>
      <c r="D7" s="1024"/>
      <c r="E7" s="1024"/>
      <c r="F7" s="1024"/>
      <c r="G7" s="1024"/>
      <c r="H7" s="1024"/>
      <c r="I7" s="1024"/>
    </row>
    <row r="8" spans="1:9" x14ac:dyDescent="0.25">
      <c r="A8" s="1024" t="s">
        <v>337</v>
      </c>
      <c r="B8" s="1024"/>
      <c r="C8" s="1095" t="s">
        <v>1145</v>
      </c>
      <c r="D8" s="1096"/>
      <c r="E8" s="1096"/>
      <c r="F8" s="1096"/>
      <c r="G8" s="1096"/>
      <c r="H8" s="1096"/>
      <c r="I8" s="1096"/>
    </row>
    <row r="9" spans="1:9" ht="12" customHeight="1" x14ac:dyDescent="0.25">
      <c r="A9" s="1013" t="s">
        <v>338</v>
      </c>
      <c r="B9" s="1013" t="s">
        <v>339</v>
      </c>
      <c r="C9" s="1013"/>
      <c r="D9" s="1016" t="s">
        <v>340</v>
      </c>
      <c r="E9" s="1013" t="s">
        <v>341</v>
      </c>
      <c r="F9" s="1013" t="s">
        <v>342</v>
      </c>
      <c r="G9" s="1013" t="s">
        <v>343</v>
      </c>
      <c r="H9" s="1013" t="s">
        <v>318</v>
      </c>
      <c r="I9" s="1016" t="s">
        <v>344</v>
      </c>
    </row>
    <row r="10" spans="1:9" ht="48" customHeight="1" x14ac:dyDescent="0.25">
      <c r="A10" s="1013"/>
      <c r="B10" s="1013"/>
      <c r="C10" s="1013"/>
      <c r="D10" s="1016"/>
      <c r="E10" s="1013"/>
      <c r="F10" s="1013"/>
      <c r="G10" s="1013"/>
      <c r="H10" s="1013"/>
      <c r="I10" s="1016"/>
    </row>
    <row r="11" spans="1:9" ht="12.75" customHeight="1" x14ac:dyDescent="0.25">
      <c r="A11" s="1088" t="s">
        <v>454</v>
      </c>
      <c r="B11" s="1089"/>
      <c r="C11" s="1090"/>
      <c r="D11" s="644"/>
      <c r="E11" s="644">
        <f>SUM(E12:E31)</f>
        <v>2421468</v>
      </c>
      <c r="F11" s="644">
        <f>SUM(F12:F31)</f>
        <v>-1320</v>
      </c>
      <c r="G11" s="644">
        <f>SUM(G12:G31)</f>
        <v>2420148</v>
      </c>
      <c r="H11" s="644"/>
      <c r="I11" s="644"/>
    </row>
    <row r="12" spans="1:9" ht="36" x14ac:dyDescent="0.25">
      <c r="A12" s="596">
        <v>1</v>
      </c>
      <c r="B12" s="1022" t="s">
        <v>1161</v>
      </c>
      <c r="C12" s="1023"/>
      <c r="D12" s="453">
        <v>2244</v>
      </c>
      <c r="E12" s="399">
        <v>615700</v>
      </c>
      <c r="F12" s="399"/>
      <c r="G12" s="399">
        <f>E12+F12</f>
        <v>615700</v>
      </c>
      <c r="H12" s="399"/>
      <c r="I12" s="452" t="s">
        <v>1162</v>
      </c>
    </row>
    <row r="13" spans="1:9" ht="13.5" customHeight="1" x14ac:dyDescent="0.25">
      <c r="A13" s="596">
        <v>2</v>
      </c>
      <c r="B13" s="1022" t="s">
        <v>1163</v>
      </c>
      <c r="C13" s="1023"/>
      <c r="D13" s="453">
        <v>2244</v>
      </c>
      <c r="E13" s="399">
        <v>280000</v>
      </c>
      <c r="F13" s="399"/>
      <c r="G13" s="399">
        <f t="shared" ref="G13:G31" si="0">E13+F13</f>
        <v>280000</v>
      </c>
      <c r="H13" s="399"/>
      <c r="I13" s="452" t="s">
        <v>1164</v>
      </c>
    </row>
    <row r="14" spans="1:9" ht="12.75" customHeight="1" x14ac:dyDescent="0.25">
      <c r="A14" s="596">
        <v>3</v>
      </c>
      <c r="B14" s="1022" t="s">
        <v>1165</v>
      </c>
      <c r="C14" s="1023"/>
      <c r="D14" s="453">
        <v>2244</v>
      </c>
      <c r="E14" s="399">
        <v>23000</v>
      </c>
      <c r="F14" s="399"/>
      <c r="G14" s="399">
        <f t="shared" si="0"/>
        <v>23000</v>
      </c>
      <c r="H14" s="399"/>
      <c r="I14" s="452" t="s">
        <v>1164</v>
      </c>
    </row>
    <row r="15" spans="1:9" ht="12" customHeight="1" x14ac:dyDescent="0.25">
      <c r="A15" s="596">
        <v>4</v>
      </c>
      <c r="B15" s="1022" t="s">
        <v>1166</v>
      </c>
      <c r="C15" s="1023"/>
      <c r="D15" s="453"/>
      <c r="E15" s="399"/>
      <c r="F15" s="399"/>
      <c r="G15" s="399">
        <f t="shared" si="0"/>
        <v>0</v>
      </c>
      <c r="H15" s="399"/>
      <c r="I15" s="452"/>
    </row>
    <row r="16" spans="1:9" x14ac:dyDescent="0.25">
      <c r="A16" s="808" t="s">
        <v>841</v>
      </c>
      <c r="B16" s="1022" t="s">
        <v>1167</v>
      </c>
      <c r="C16" s="1023"/>
      <c r="D16" s="453">
        <v>5239</v>
      </c>
      <c r="E16" s="399">
        <v>12742</v>
      </c>
      <c r="F16" s="399"/>
      <c r="G16" s="399">
        <f t="shared" si="0"/>
        <v>12742</v>
      </c>
      <c r="H16" s="399"/>
      <c r="I16" s="452" t="s">
        <v>1164</v>
      </c>
    </row>
    <row r="17" spans="1:9" x14ac:dyDescent="0.25">
      <c r="A17" s="596" t="s">
        <v>841</v>
      </c>
      <c r="B17" s="1022" t="s">
        <v>1168</v>
      </c>
      <c r="C17" s="1023"/>
      <c r="D17" s="453">
        <v>2244</v>
      </c>
      <c r="E17" s="399">
        <v>10297</v>
      </c>
      <c r="F17" s="399"/>
      <c r="G17" s="399">
        <f t="shared" si="0"/>
        <v>10297</v>
      </c>
      <c r="H17" s="399"/>
      <c r="I17" s="452" t="s">
        <v>1164</v>
      </c>
    </row>
    <row r="18" spans="1:9" ht="12.75" customHeight="1" x14ac:dyDescent="0.25">
      <c r="A18" s="596">
        <v>5</v>
      </c>
      <c r="B18" s="1097" t="s">
        <v>1169</v>
      </c>
      <c r="C18" s="1098"/>
      <c r="D18" s="453">
        <v>2244</v>
      </c>
      <c r="E18" s="399">
        <v>8564</v>
      </c>
      <c r="F18" s="399"/>
      <c r="G18" s="399">
        <f t="shared" si="0"/>
        <v>8564</v>
      </c>
      <c r="H18" s="399"/>
      <c r="I18" s="452" t="s">
        <v>1164</v>
      </c>
    </row>
    <row r="19" spans="1:9" ht="13.5" customHeight="1" x14ac:dyDescent="0.25">
      <c r="A19" s="596">
        <v>6</v>
      </c>
      <c r="B19" s="1097" t="s">
        <v>1170</v>
      </c>
      <c r="C19" s="1098"/>
      <c r="D19" s="453">
        <v>2244</v>
      </c>
      <c r="E19" s="399">
        <v>182041</v>
      </c>
      <c r="F19" s="399"/>
      <c r="G19" s="399">
        <f t="shared" si="0"/>
        <v>182041</v>
      </c>
      <c r="H19" s="399"/>
      <c r="I19" s="452" t="s">
        <v>1171</v>
      </c>
    </row>
    <row r="20" spans="1:9" ht="24.75" customHeight="1" x14ac:dyDescent="0.25">
      <c r="A20" s="596">
        <v>7</v>
      </c>
      <c r="B20" s="1022" t="s">
        <v>1172</v>
      </c>
      <c r="C20" s="1023"/>
      <c r="D20" s="453">
        <v>5239</v>
      </c>
      <c r="E20" s="399">
        <v>120000</v>
      </c>
      <c r="F20" s="399"/>
      <c r="G20" s="399">
        <f t="shared" si="0"/>
        <v>120000</v>
      </c>
      <c r="H20" s="399"/>
      <c r="I20" s="452" t="s">
        <v>1164</v>
      </c>
    </row>
    <row r="21" spans="1:9" ht="24" x14ac:dyDescent="0.25">
      <c r="A21" s="596">
        <v>8</v>
      </c>
      <c r="B21" s="1097" t="s">
        <v>1173</v>
      </c>
      <c r="C21" s="1098"/>
      <c r="D21" s="597">
        <v>2244</v>
      </c>
      <c r="E21" s="399">
        <v>146646</v>
      </c>
      <c r="F21" s="646">
        <v>-1320</v>
      </c>
      <c r="G21" s="399">
        <f t="shared" si="0"/>
        <v>145326</v>
      </c>
      <c r="H21" s="399"/>
      <c r="I21" s="452" t="s">
        <v>1174</v>
      </c>
    </row>
    <row r="22" spans="1:9" ht="35.25" customHeight="1" x14ac:dyDescent="0.25">
      <c r="A22" s="596">
        <v>9</v>
      </c>
      <c r="B22" s="1022" t="s">
        <v>1175</v>
      </c>
      <c r="C22" s="1023"/>
      <c r="D22" s="597">
        <v>2244</v>
      </c>
      <c r="E22" s="399">
        <v>130000</v>
      </c>
      <c r="F22" s="399"/>
      <c r="G22" s="399">
        <f t="shared" si="0"/>
        <v>130000</v>
      </c>
      <c r="H22" s="399"/>
      <c r="I22" s="452" t="s">
        <v>1174</v>
      </c>
    </row>
    <row r="23" spans="1:9" ht="27" customHeight="1" x14ac:dyDescent="0.25">
      <c r="A23" s="596">
        <v>10</v>
      </c>
      <c r="B23" s="1097" t="s">
        <v>1176</v>
      </c>
      <c r="C23" s="1098"/>
      <c r="D23" s="453">
        <v>2244</v>
      </c>
      <c r="E23" s="399">
        <v>512255</v>
      </c>
      <c r="F23" s="399"/>
      <c r="G23" s="399">
        <f>E23+F23</f>
        <v>512255</v>
      </c>
      <c r="H23" s="809"/>
      <c r="I23" s="567" t="s">
        <v>1177</v>
      </c>
    </row>
    <row r="24" spans="1:9" ht="13.5" customHeight="1" x14ac:dyDescent="0.25">
      <c r="A24" s="596">
        <v>11</v>
      </c>
      <c r="B24" s="1022" t="s">
        <v>1178</v>
      </c>
      <c r="C24" s="1023"/>
      <c r="D24" s="453">
        <v>2244</v>
      </c>
      <c r="E24" s="399">
        <v>210000</v>
      </c>
      <c r="F24" s="399"/>
      <c r="G24" s="399">
        <f t="shared" si="0"/>
        <v>210000</v>
      </c>
      <c r="H24" s="399"/>
      <c r="I24" s="452" t="s">
        <v>1179</v>
      </c>
    </row>
    <row r="25" spans="1:9" ht="13.5" customHeight="1" x14ac:dyDescent="0.25">
      <c r="A25" s="596">
        <v>12</v>
      </c>
      <c r="B25" s="1022" t="s">
        <v>1180</v>
      </c>
      <c r="C25" s="1023"/>
      <c r="D25" s="453">
        <v>2244</v>
      </c>
      <c r="E25" s="399">
        <v>78528</v>
      </c>
      <c r="F25" s="399"/>
      <c r="G25" s="399">
        <f t="shared" si="0"/>
        <v>78528</v>
      </c>
      <c r="H25" s="399"/>
      <c r="I25" s="452" t="s">
        <v>1181</v>
      </c>
    </row>
    <row r="26" spans="1:9" ht="13.5" customHeight="1" x14ac:dyDescent="0.25">
      <c r="A26" s="596">
        <v>13</v>
      </c>
      <c r="B26" s="1022" t="s">
        <v>1182</v>
      </c>
      <c r="C26" s="1023"/>
      <c r="D26" s="453">
        <v>2244</v>
      </c>
      <c r="E26" s="399">
        <v>7000</v>
      </c>
      <c r="F26" s="399"/>
      <c r="G26" s="399">
        <f t="shared" si="0"/>
        <v>7000</v>
      </c>
      <c r="H26" s="399"/>
      <c r="I26" s="452" t="s">
        <v>1181</v>
      </c>
    </row>
    <row r="27" spans="1:9" ht="24.75" customHeight="1" x14ac:dyDescent="0.25">
      <c r="A27" s="596">
        <v>14</v>
      </c>
      <c r="B27" s="1022" t="s">
        <v>1183</v>
      </c>
      <c r="C27" s="1023"/>
      <c r="D27" s="453">
        <v>2279</v>
      </c>
      <c r="E27" s="399">
        <v>25704</v>
      </c>
      <c r="F27" s="399"/>
      <c r="G27" s="399">
        <f t="shared" si="0"/>
        <v>25704</v>
      </c>
      <c r="H27" s="399"/>
      <c r="I27" s="452" t="s">
        <v>1181</v>
      </c>
    </row>
    <row r="28" spans="1:9" ht="24" customHeight="1" x14ac:dyDescent="0.25">
      <c r="A28" s="596">
        <v>15</v>
      </c>
      <c r="B28" s="1022" t="s">
        <v>1184</v>
      </c>
      <c r="C28" s="1023"/>
      <c r="D28" s="453">
        <v>2244</v>
      </c>
      <c r="E28" s="399">
        <v>15984</v>
      </c>
      <c r="F28" s="399"/>
      <c r="G28" s="399">
        <f t="shared" si="0"/>
        <v>15984</v>
      </c>
      <c r="H28" s="399"/>
      <c r="I28" s="452" t="s">
        <v>1171</v>
      </c>
    </row>
    <row r="29" spans="1:9" ht="23.25" customHeight="1" x14ac:dyDescent="0.25">
      <c r="A29" s="596">
        <v>16</v>
      </c>
      <c r="B29" s="1022" t="s">
        <v>1185</v>
      </c>
      <c r="C29" s="1023"/>
      <c r="D29" s="453">
        <v>2244</v>
      </c>
      <c r="E29" s="399">
        <v>29702</v>
      </c>
      <c r="F29" s="399"/>
      <c r="G29" s="399">
        <f t="shared" si="0"/>
        <v>29702</v>
      </c>
      <c r="H29" s="399"/>
      <c r="I29" s="452" t="s">
        <v>1171</v>
      </c>
    </row>
    <row r="30" spans="1:9" ht="23.25" customHeight="1" x14ac:dyDescent="0.25">
      <c r="A30" s="596">
        <v>17</v>
      </c>
      <c r="B30" s="1022" t="s">
        <v>1186</v>
      </c>
      <c r="C30" s="1023"/>
      <c r="D30" s="453">
        <v>2244</v>
      </c>
      <c r="E30" s="399">
        <v>4500</v>
      </c>
      <c r="F30" s="399"/>
      <c r="G30" s="399">
        <f t="shared" si="0"/>
        <v>4500</v>
      </c>
      <c r="H30" s="399"/>
      <c r="I30" s="452" t="s">
        <v>1171</v>
      </c>
    </row>
    <row r="31" spans="1:9" ht="24" customHeight="1" x14ac:dyDescent="0.25">
      <c r="A31" s="596">
        <v>18</v>
      </c>
      <c r="B31" s="1022" t="s">
        <v>1187</v>
      </c>
      <c r="C31" s="1023"/>
      <c r="D31" s="810">
        <v>2244</v>
      </c>
      <c r="E31" s="811">
        <v>8805</v>
      </c>
      <c r="F31" s="399"/>
      <c r="G31" s="399">
        <f t="shared" si="0"/>
        <v>8805</v>
      </c>
      <c r="H31" s="399"/>
      <c r="I31" s="452" t="s">
        <v>1171</v>
      </c>
    </row>
    <row r="32" spans="1:9" x14ac:dyDescent="0.25">
      <c r="A32" s="812"/>
      <c r="B32" s="813"/>
      <c r="C32" s="813"/>
      <c r="D32" s="814"/>
      <c r="E32" s="650"/>
      <c r="F32" s="650"/>
      <c r="G32" s="650"/>
      <c r="H32" s="650"/>
      <c r="I32" s="650"/>
    </row>
    <row r="33" spans="1:9" x14ac:dyDescent="0.25">
      <c r="A33" s="1024" t="s">
        <v>336</v>
      </c>
      <c r="B33" s="1024"/>
      <c r="C33" s="1024" t="s">
        <v>1188</v>
      </c>
      <c r="D33" s="1024"/>
      <c r="E33" s="1024"/>
      <c r="F33" s="1024"/>
      <c r="G33" s="1024"/>
      <c r="H33" s="1024"/>
      <c r="I33" s="1024"/>
    </row>
    <row r="34" spans="1:9" x14ac:dyDescent="0.25">
      <c r="A34" s="1024" t="s">
        <v>337</v>
      </c>
      <c r="B34" s="1024"/>
      <c r="C34" s="1087" t="s">
        <v>1189</v>
      </c>
      <c r="D34" s="1087"/>
      <c r="E34" s="1087"/>
      <c r="F34" s="1087"/>
      <c r="G34" s="1087"/>
      <c r="H34" s="1087"/>
      <c r="I34" s="1087"/>
    </row>
    <row r="35" spans="1:9" ht="12" customHeight="1" x14ac:dyDescent="0.25">
      <c r="A35" s="1013" t="s">
        <v>338</v>
      </c>
      <c r="B35" s="1013" t="s">
        <v>339</v>
      </c>
      <c r="C35" s="1013"/>
      <c r="D35" s="1016" t="s">
        <v>340</v>
      </c>
      <c r="E35" s="1013" t="s">
        <v>341</v>
      </c>
      <c r="F35" s="1013" t="s">
        <v>342</v>
      </c>
      <c r="G35" s="1013" t="s">
        <v>343</v>
      </c>
      <c r="H35" s="1013" t="s">
        <v>318</v>
      </c>
      <c r="I35" s="1016" t="s">
        <v>344</v>
      </c>
    </row>
    <row r="36" spans="1:9" ht="36.75" customHeight="1" x14ac:dyDescent="0.25">
      <c r="A36" s="1013"/>
      <c r="B36" s="1013"/>
      <c r="C36" s="1013"/>
      <c r="D36" s="1016"/>
      <c r="E36" s="1013"/>
      <c r="F36" s="1013"/>
      <c r="G36" s="1013"/>
      <c r="H36" s="1013"/>
      <c r="I36" s="1016"/>
    </row>
    <row r="37" spans="1:9" x14ac:dyDescent="0.25">
      <c r="A37" s="1088" t="s">
        <v>454</v>
      </c>
      <c r="B37" s="1089"/>
      <c r="C37" s="1090"/>
      <c r="D37" s="644"/>
      <c r="E37" s="644">
        <f>SUM(E38:E53)</f>
        <v>439020</v>
      </c>
      <c r="F37" s="644">
        <f t="shared" ref="F37:G37" si="1">SUM(F38:F53)</f>
        <v>0</v>
      </c>
      <c r="G37" s="644">
        <f t="shared" si="1"/>
        <v>439020</v>
      </c>
      <c r="H37" s="644"/>
      <c r="I37" s="644"/>
    </row>
    <row r="38" spans="1:9" ht="24" customHeight="1" x14ac:dyDescent="0.25">
      <c r="A38" s="596">
        <v>1</v>
      </c>
      <c r="B38" s="1022" t="s">
        <v>1190</v>
      </c>
      <c r="C38" s="1023"/>
      <c r="D38" s="815"/>
      <c r="E38" s="399"/>
      <c r="F38" s="399"/>
      <c r="G38" s="399"/>
      <c r="H38" s="399"/>
      <c r="I38" s="399"/>
    </row>
    <row r="39" spans="1:9" ht="12" customHeight="1" x14ac:dyDescent="0.25">
      <c r="A39" s="596" t="s">
        <v>823</v>
      </c>
      <c r="B39" s="1022" t="s">
        <v>1191</v>
      </c>
      <c r="C39" s="1023"/>
      <c r="D39" s="453">
        <v>2243</v>
      </c>
      <c r="E39" s="399">
        <v>4833</v>
      </c>
      <c r="F39" s="399"/>
      <c r="G39" s="399">
        <f>E39+F39</f>
        <v>4833</v>
      </c>
      <c r="H39" s="399"/>
      <c r="I39" s="452" t="s">
        <v>1164</v>
      </c>
    </row>
    <row r="40" spans="1:9" ht="12.75" customHeight="1" x14ac:dyDescent="0.25">
      <c r="A40" s="596" t="s">
        <v>826</v>
      </c>
      <c r="B40" s="1022" t="s">
        <v>1192</v>
      </c>
      <c r="C40" s="1023"/>
      <c r="D40" s="453">
        <v>2312</v>
      </c>
      <c r="E40" s="399">
        <v>4835</v>
      </c>
      <c r="F40" s="399"/>
      <c r="G40" s="399">
        <f t="shared" ref="G40:G53" si="2">E40+F40</f>
        <v>4835</v>
      </c>
      <c r="H40" s="399"/>
      <c r="I40" s="452" t="s">
        <v>1164</v>
      </c>
    </row>
    <row r="41" spans="1:9" x14ac:dyDescent="0.25">
      <c r="A41" s="596">
        <v>2</v>
      </c>
      <c r="B41" s="1097" t="s">
        <v>1193</v>
      </c>
      <c r="C41" s="1098"/>
      <c r="D41" s="453">
        <v>5239</v>
      </c>
      <c r="E41" s="399">
        <v>11575</v>
      </c>
      <c r="F41" s="399"/>
      <c r="G41" s="399">
        <f t="shared" si="2"/>
        <v>11575</v>
      </c>
      <c r="H41" s="399"/>
      <c r="I41" s="452" t="s">
        <v>1164</v>
      </c>
    </row>
    <row r="42" spans="1:9" ht="36" customHeight="1" x14ac:dyDescent="0.25">
      <c r="A42" s="596">
        <v>3</v>
      </c>
      <c r="B42" s="1022" t="s">
        <v>1194</v>
      </c>
      <c r="C42" s="1023"/>
      <c r="D42" s="453"/>
      <c r="E42" s="399"/>
      <c r="F42" s="399"/>
      <c r="G42" s="399">
        <f t="shared" si="2"/>
        <v>0</v>
      </c>
      <c r="H42" s="399"/>
      <c r="I42" s="452"/>
    </row>
    <row r="43" spans="1:9" ht="25.5" customHeight="1" x14ac:dyDescent="0.25">
      <c r="A43" s="596" t="s">
        <v>837</v>
      </c>
      <c r="B43" s="1022" t="s">
        <v>1195</v>
      </c>
      <c r="C43" s="1023"/>
      <c r="D43" s="453">
        <v>5240</v>
      </c>
      <c r="E43" s="399">
        <v>330000</v>
      </c>
      <c r="F43" s="399"/>
      <c r="G43" s="399">
        <f t="shared" si="2"/>
        <v>330000</v>
      </c>
      <c r="H43" s="399"/>
      <c r="I43" s="452" t="s">
        <v>1196</v>
      </c>
    </row>
    <row r="44" spans="1:9" ht="24" customHeight="1" x14ac:dyDescent="0.25">
      <c r="A44" s="598" t="s">
        <v>1197</v>
      </c>
      <c r="B44" s="1022" t="s">
        <v>1198</v>
      </c>
      <c r="C44" s="1023"/>
      <c r="D44" s="597">
        <v>2243</v>
      </c>
      <c r="E44" s="399">
        <v>50820</v>
      </c>
      <c r="F44" s="399"/>
      <c r="G44" s="399">
        <f t="shared" si="2"/>
        <v>50820</v>
      </c>
      <c r="H44" s="399"/>
      <c r="I44" s="452" t="s">
        <v>1196</v>
      </c>
    </row>
    <row r="45" spans="1:9" x14ac:dyDescent="0.25">
      <c r="A45" s="598" t="s">
        <v>1199</v>
      </c>
      <c r="B45" s="1022" t="s">
        <v>1200</v>
      </c>
      <c r="C45" s="1023"/>
      <c r="D45" s="597">
        <v>2244</v>
      </c>
      <c r="E45" s="399">
        <v>1000</v>
      </c>
      <c r="F45" s="399"/>
      <c r="G45" s="399">
        <f t="shared" si="2"/>
        <v>1000</v>
      </c>
      <c r="H45" s="399"/>
      <c r="I45" s="452" t="s">
        <v>1201</v>
      </c>
    </row>
    <row r="46" spans="1:9" ht="24.75" customHeight="1" x14ac:dyDescent="0.25">
      <c r="A46" s="596">
        <v>4</v>
      </c>
      <c r="B46" s="1022" t="s">
        <v>1202</v>
      </c>
      <c r="C46" s="1023"/>
      <c r="D46" s="453">
        <v>5239</v>
      </c>
      <c r="E46" s="399">
        <v>7000</v>
      </c>
      <c r="F46" s="399"/>
      <c r="G46" s="399">
        <f t="shared" si="2"/>
        <v>7000</v>
      </c>
      <c r="H46" s="399"/>
      <c r="I46" s="452" t="s">
        <v>1164</v>
      </c>
    </row>
    <row r="47" spans="1:9" ht="12.75" customHeight="1" x14ac:dyDescent="0.25">
      <c r="A47" s="1099" t="s">
        <v>399</v>
      </c>
      <c r="B47" s="1033" t="s">
        <v>1203</v>
      </c>
      <c r="C47" s="1034"/>
      <c r="D47" s="453">
        <v>2244</v>
      </c>
      <c r="E47" s="399">
        <v>2000</v>
      </c>
      <c r="F47" s="399"/>
      <c r="G47" s="399">
        <f t="shared" si="2"/>
        <v>2000</v>
      </c>
      <c r="H47" s="399"/>
      <c r="I47" s="1037" t="s">
        <v>1164</v>
      </c>
    </row>
    <row r="48" spans="1:9" ht="12.75" customHeight="1" x14ac:dyDescent="0.25">
      <c r="A48" s="1100"/>
      <c r="B48" s="1035"/>
      <c r="C48" s="1036"/>
      <c r="D48" s="453">
        <v>2390</v>
      </c>
      <c r="E48" s="399">
        <v>900</v>
      </c>
      <c r="F48" s="399"/>
      <c r="G48" s="399">
        <f t="shared" si="2"/>
        <v>900</v>
      </c>
      <c r="H48" s="399"/>
      <c r="I48" s="1038"/>
    </row>
    <row r="49" spans="1:10" ht="12.75" customHeight="1" x14ac:dyDescent="0.25">
      <c r="A49" s="1100"/>
      <c r="B49" s="1035"/>
      <c r="C49" s="1036"/>
      <c r="D49" s="453">
        <v>2312</v>
      </c>
      <c r="E49" s="399">
        <v>1000</v>
      </c>
      <c r="F49" s="399"/>
      <c r="G49" s="399">
        <f t="shared" si="2"/>
        <v>1000</v>
      </c>
      <c r="H49" s="399"/>
      <c r="I49" s="1038"/>
    </row>
    <row r="50" spans="1:10" ht="12.75" customHeight="1" x14ac:dyDescent="0.25">
      <c r="A50" s="1101"/>
      <c r="B50" s="1040"/>
      <c r="C50" s="1041"/>
      <c r="D50" s="453">
        <v>5239</v>
      </c>
      <c r="E50" s="399">
        <v>1000</v>
      </c>
      <c r="F50" s="399"/>
      <c r="G50" s="399">
        <f t="shared" si="2"/>
        <v>1000</v>
      </c>
      <c r="H50" s="399"/>
      <c r="I50" s="1042"/>
    </row>
    <row r="51" spans="1:10" ht="12.75" customHeight="1" x14ac:dyDescent="0.25">
      <c r="A51" s="1031">
        <v>6</v>
      </c>
      <c r="B51" s="1033" t="s">
        <v>1204</v>
      </c>
      <c r="C51" s="1034"/>
      <c r="D51" s="453">
        <v>2244</v>
      </c>
      <c r="E51" s="399">
        <v>12795</v>
      </c>
      <c r="F51" s="399"/>
      <c r="G51" s="399">
        <f t="shared" si="2"/>
        <v>12795</v>
      </c>
      <c r="H51" s="399"/>
      <c r="I51" s="1037" t="s">
        <v>1164</v>
      </c>
    </row>
    <row r="52" spans="1:10" ht="12.75" customHeight="1" x14ac:dyDescent="0.25">
      <c r="A52" s="1032"/>
      <c r="B52" s="1035"/>
      <c r="C52" s="1036"/>
      <c r="D52" s="453">
        <v>2223</v>
      </c>
      <c r="E52" s="399">
        <v>4688</v>
      </c>
      <c r="F52" s="399"/>
      <c r="G52" s="399">
        <f t="shared" si="2"/>
        <v>4688</v>
      </c>
      <c r="H52" s="399"/>
      <c r="I52" s="1038"/>
    </row>
    <row r="53" spans="1:10" ht="14.25" customHeight="1" x14ac:dyDescent="0.25">
      <c r="A53" s="1039"/>
      <c r="B53" s="1040"/>
      <c r="C53" s="1041"/>
      <c r="D53" s="453">
        <v>2243</v>
      </c>
      <c r="E53" s="399">
        <v>6574</v>
      </c>
      <c r="F53" s="399"/>
      <c r="G53" s="399">
        <f t="shared" si="2"/>
        <v>6574</v>
      </c>
      <c r="H53" s="399"/>
      <c r="I53" s="1042"/>
    </row>
    <row r="54" spans="1:10" x14ac:dyDescent="0.25">
      <c r="A54" s="816"/>
      <c r="B54" s="603"/>
      <c r="C54" s="603"/>
      <c r="D54" s="603"/>
      <c r="E54" s="817"/>
      <c r="F54" s="817"/>
      <c r="G54" s="817"/>
      <c r="H54" s="817"/>
      <c r="I54" s="817"/>
      <c r="J54" s="818"/>
    </row>
    <row r="55" spans="1:10" x14ac:dyDescent="0.25">
      <c r="A55" s="1024" t="s">
        <v>336</v>
      </c>
      <c r="B55" s="1024"/>
      <c r="C55" s="642" t="s">
        <v>1149</v>
      </c>
    </row>
    <row r="56" spans="1:10" x14ac:dyDescent="0.25">
      <c r="A56" s="1024" t="s">
        <v>337</v>
      </c>
      <c r="B56" s="1024"/>
      <c r="C56" s="1087" t="s">
        <v>1148</v>
      </c>
      <c r="D56" s="1087"/>
      <c r="E56" s="1087"/>
      <c r="F56" s="1087"/>
      <c r="G56" s="1087"/>
      <c r="H56" s="1087"/>
      <c r="I56" s="1087"/>
    </row>
    <row r="57" spans="1:10" ht="12" customHeight="1" x14ac:dyDescent="0.25">
      <c r="A57" s="1013" t="s">
        <v>338</v>
      </c>
      <c r="B57" s="1013" t="s">
        <v>339</v>
      </c>
      <c r="C57" s="1013"/>
      <c r="D57" s="1016" t="s">
        <v>340</v>
      </c>
      <c r="E57" s="1013" t="s">
        <v>341</v>
      </c>
      <c r="F57" s="1013" t="s">
        <v>342</v>
      </c>
      <c r="G57" s="1013" t="s">
        <v>343</v>
      </c>
      <c r="H57" s="1013" t="s">
        <v>318</v>
      </c>
      <c r="I57" s="1016" t="s">
        <v>344</v>
      </c>
    </row>
    <row r="58" spans="1:10" ht="36.75" customHeight="1" x14ac:dyDescent="0.25">
      <c r="A58" s="1013"/>
      <c r="B58" s="1013"/>
      <c r="C58" s="1013"/>
      <c r="D58" s="1016"/>
      <c r="E58" s="1013"/>
      <c r="F58" s="1013"/>
      <c r="G58" s="1013"/>
      <c r="H58" s="1013"/>
      <c r="I58" s="1016"/>
    </row>
    <row r="59" spans="1:10" x14ac:dyDescent="0.25">
      <c r="A59" s="1088" t="s">
        <v>454</v>
      </c>
      <c r="B59" s="1089"/>
      <c r="C59" s="1090"/>
      <c r="D59" s="644"/>
      <c r="E59" s="644">
        <f>SUM(E60:E69)</f>
        <v>86437</v>
      </c>
      <c r="F59" s="644">
        <f t="shared" ref="F59:G59" si="3">SUM(F60:F69)</f>
        <v>1320</v>
      </c>
      <c r="G59" s="644">
        <f t="shared" si="3"/>
        <v>87757</v>
      </c>
      <c r="H59" s="644"/>
      <c r="I59" s="644"/>
    </row>
    <row r="60" spans="1:10" ht="12" customHeight="1" x14ac:dyDescent="0.25">
      <c r="A60" s="1031">
        <v>1</v>
      </c>
      <c r="B60" s="1033" t="s">
        <v>1205</v>
      </c>
      <c r="C60" s="1034"/>
      <c r="D60" s="453">
        <v>2244</v>
      </c>
      <c r="E60" s="399">
        <v>9000</v>
      </c>
      <c r="F60" s="399"/>
      <c r="G60" s="399">
        <f t="shared" ref="G60:G69" si="4">E60+F60</f>
        <v>9000</v>
      </c>
      <c r="H60" s="399"/>
      <c r="I60" s="1037" t="s">
        <v>1206</v>
      </c>
    </row>
    <row r="61" spans="1:10" x14ac:dyDescent="0.25">
      <c r="A61" s="1032"/>
      <c r="B61" s="1035"/>
      <c r="C61" s="1036"/>
      <c r="D61" s="453">
        <v>2312</v>
      </c>
      <c r="E61" s="399">
        <v>5000</v>
      </c>
      <c r="F61" s="399"/>
      <c r="G61" s="399">
        <f t="shared" si="4"/>
        <v>5000</v>
      </c>
      <c r="H61" s="399"/>
      <c r="I61" s="1038"/>
    </row>
    <row r="62" spans="1:10" x14ac:dyDescent="0.25">
      <c r="A62" s="1032"/>
      <c r="B62" s="1035"/>
      <c r="C62" s="1036"/>
      <c r="D62" s="453">
        <v>2390</v>
      </c>
      <c r="E62" s="399">
        <v>600</v>
      </c>
      <c r="F62" s="399"/>
      <c r="G62" s="399">
        <f t="shared" si="4"/>
        <v>600</v>
      </c>
      <c r="H62" s="399"/>
      <c r="I62" s="1038"/>
    </row>
    <row r="63" spans="1:10" ht="24" x14ac:dyDescent="0.25">
      <c r="A63" s="1039"/>
      <c r="B63" s="1040"/>
      <c r="C63" s="1041"/>
      <c r="D63" s="453">
        <v>5250</v>
      </c>
      <c r="E63" s="399">
        <v>1000</v>
      </c>
      <c r="F63" s="646">
        <v>1320</v>
      </c>
      <c r="G63" s="399">
        <f t="shared" si="4"/>
        <v>2320</v>
      </c>
      <c r="H63" s="399" t="s">
        <v>1207</v>
      </c>
      <c r="I63" s="1042"/>
    </row>
    <row r="64" spans="1:10" ht="14.25" customHeight="1" x14ac:dyDescent="0.25">
      <c r="A64" s="596">
        <v>2</v>
      </c>
      <c r="B64" s="1022" t="s">
        <v>1208</v>
      </c>
      <c r="C64" s="1023"/>
      <c r="D64" s="453">
        <v>2279</v>
      </c>
      <c r="E64" s="399">
        <v>2203</v>
      </c>
      <c r="F64" s="399"/>
      <c r="G64" s="399">
        <f t="shared" si="4"/>
        <v>2203</v>
      </c>
      <c r="H64" s="399"/>
      <c r="I64" s="452" t="s">
        <v>1209</v>
      </c>
    </row>
    <row r="65" spans="1:9" ht="12" customHeight="1" x14ac:dyDescent="0.25">
      <c r="A65" s="1031">
        <v>3</v>
      </c>
      <c r="B65" s="1033" t="s">
        <v>1210</v>
      </c>
      <c r="C65" s="1034"/>
      <c r="D65" s="597">
        <v>2244</v>
      </c>
      <c r="E65" s="399">
        <v>15000</v>
      </c>
      <c r="F65" s="809"/>
      <c r="G65" s="399">
        <f t="shared" si="4"/>
        <v>15000</v>
      </c>
      <c r="H65" s="399"/>
      <c r="I65" s="452" t="s">
        <v>1209</v>
      </c>
    </row>
    <row r="66" spans="1:9" ht="14.25" customHeight="1" x14ac:dyDescent="0.25">
      <c r="A66" s="1032"/>
      <c r="B66" s="1035"/>
      <c r="C66" s="1036"/>
      <c r="D66" s="597">
        <v>2244</v>
      </c>
      <c r="E66" s="399">
        <v>3550</v>
      </c>
      <c r="F66" s="809"/>
      <c r="G66" s="399">
        <f t="shared" si="4"/>
        <v>3550</v>
      </c>
      <c r="H66" s="399"/>
      <c r="I66" s="452" t="s">
        <v>1209</v>
      </c>
    </row>
    <row r="67" spans="1:9" ht="13.5" customHeight="1" x14ac:dyDescent="0.25">
      <c r="A67" s="1039"/>
      <c r="B67" s="1040"/>
      <c r="C67" s="1041"/>
      <c r="D67" s="597">
        <v>5240</v>
      </c>
      <c r="E67" s="399">
        <v>1800</v>
      </c>
      <c r="F67" s="809"/>
      <c r="G67" s="399">
        <f t="shared" si="4"/>
        <v>1800</v>
      </c>
      <c r="H67" s="399"/>
      <c r="I67" s="452" t="s">
        <v>1211</v>
      </c>
    </row>
    <row r="68" spans="1:9" ht="37.5" customHeight="1" x14ac:dyDescent="0.25">
      <c r="A68" s="598">
        <v>4</v>
      </c>
      <c r="B68" s="1022" t="s">
        <v>1212</v>
      </c>
      <c r="C68" s="1023"/>
      <c r="D68" s="597">
        <v>2243</v>
      </c>
      <c r="E68" s="399">
        <v>11637</v>
      </c>
      <c r="F68" s="809"/>
      <c r="G68" s="399">
        <f t="shared" si="4"/>
        <v>11637</v>
      </c>
      <c r="H68" s="399"/>
      <c r="I68" s="452" t="s">
        <v>1206</v>
      </c>
    </row>
    <row r="69" spans="1:9" ht="25.5" customHeight="1" x14ac:dyDescent="0.25">
      <c r="A69" s="596">
        <v>5</v>
      </c>
      <c r="B69" s="1022" t="s">
        <v>1213</v>
      </c>
      <c r="C69" s="1023"/>
      <c r="D69" s="453">
        <v>5239</v>
      </c>
      <c r="E69" s="399">
        <v>36647</v>
      </c>
      <c r="F69" s="399"/>
      <c r="G69" s="399">
        <f t="shared" si="4"/>
        <v>36647</v>
      </c>
      <c r="H69" s="399"/>
      <c r="I69" s="452" t="s">
        <v>1206</v>
      </c>
    </row>
    <row r="70" spans="1:9" x14ac:dyDescent="0.25">
      <c r="A70" s="610"/>
      <c r="B70" s="629"/>
      <c r="C70" s="629"/>
      <c r="D70" s="819"/>
      <c r="E70" s="820"/>
      <c r="F70" s="650"/>
      <c r="G70" s="650"/>
      <c r="H70" s="650"/>
      <c r="I70" s="650"/>
    </row>
    <row r="71" spans="1:9" x14ac:dyDescent="0.25">
      <c r="A71" s="1024" t="s">
        <v>336</v>
      </c>
      <c r="B71" s="1024"/>
      <c r="C71" s="642" t="s">
        <v>1214</v>
      </c>
    </row>
    <row r="72" spans="1:9" x14ac:dyDescent="0.25">
      <c r="A72" s="1024" t="s">
        <v>337</v>
      </c>
      <c r="B72" s="1024"/>
      <c r="C72" s="1087" t="s">
        <v>691</v>
      </c>
      <c r="D72" s="1087"/>
      <c r="E72" s="1087"/>
      <c r="F72" s="1087"/>
      <c r="G72" s="1087"/>
      <c r="H72" s="1087"/>
      <c r="I72" s="1087"/>
    </row>
    <row r="73" spans="1:9" ht="12" customHeight="1" x14ac:dyDescent="0.25">
      <c r="A73" s="1013" t="s">
        <v>338</v>
      </c>
      <c r="B73" s="1013" t="s">
        <v>339</v>
      </c>
      <c r="C73" s="1013"/>
      <c r="D73" s="1016" t="s">
        <v>340</v>
      </c>
      <c r="E73" s="1013" t="s">
        <v>341</v>
      </c>
      <c r="F73" s="1013" t="s">
        <v>342</v>
      </c>
      <c r="G73" s="1013" t="s">
        <v>343</v>
      </c>
      <c r="H73" s="1013" t="s">
        <v>318</v>
      </c>
      <c r="I73" s="1016" t="s">
        <v>344</v>
      </c>
    </row>
    <row r="74" spans="1:9" ht="39" customHeight="1" x14ac:dyDescent="0.25">
      <c r="A74" s="1013"/>
      <c r="B74" s="1013"/>
      <c r="C74" s="1013"/>
      <c r="D74" s="1016"/>
      <c r="E74" s="1013"/>
      <c r="F74" s="1013"/>
      <c r="G74" s="1013"/>
      <c r="H74" s="1013"/>
      <c r="I74" s="1016"/>
    </row>
    <row r="75" spans="1:9" x14ac:dyDescent="0.25">
      <c r="A75" s="1088" t="s">
        <v>454</v>
      </c>
      <c r="B75" s="1089"/>
      <c r="C75" s="1090"/>
      <c r="D75" s="644"/>
      <c r="E75" s="644">
        <f>E76</f>
        <v>50000</v>
      </c>
      <c r="F75" s="644">
        <f>F76</f>
        <v>0</v>
      </c>
      <c r="G75" s="644">
        <f>G76</f>
        <v>50000</v>
      </c>
      <c r="H75" s="821"/>
      <c r="I75" s="821"/>
    </row>
    <row r="76" spans="1:9" ht="36" x14ac:dyDescent="0.25">
      <c r="A76" s="596">
        <v>1</v>
      </c>
      <c r="B76" s="1022" t="s">
        <v>1215</v>
      </c>
      <c r="C76" s="1023"/>
      <c r="D76" s="453">
        <v>5240</v>
      </c>
      <c r="E76" s="822">
        <v>50000</v>
      </c>
      <c r="F76" s="399"/>
      <c r="G76" s="399">
        <f t="shared" ref="G76" si="5">E76+F76</f>
        <v>50000</v>
      </c>
      <c r="H76" s="399"/>
      <c r="I76" s="460" t="s">
        <v>1216</v>
      </c>
    </row>
    <row r="77" spans="1:9" x14ac:dyDescent="0.25">
      <c r="A77" s="610"/>
      <c r="B77" s="629"/>
      <c r="C77" s="629"/>
      <c r="D77" s="819"/>
      <c r="E77" s="650"/>
      <c r="F77" s="650"/>
      <c r="G77" s="650"/>
      <c r="H77" s="650"/>
      <c r="I77" s="650"/>
    </row>
    <row r="78" spans="1:9" x14ac:dyDescent="0.25">
      <c r="A78" s="1106" t="s">
        <v>480</v>
      </c>
      <c r="B78" s="1106"/>
      <c r="C78" s="1106"/>
    </row>
    <row r="79" spans="1:9" x14ac:dyDescent="0.25">
      <c r="A79" s="642" t="s">
        <v>1217</v>
      </c>
    </row>
    <row r="80" spans="1:9" x14ac:dyDescent="0.25">
      <c r="A80" s="642"/>
      <c r="C80" s="642" t="s">
        <v>1218</v>
      </c>
    </row>
    <row r="81" spans="1:9" x14ac:dyDescent="0.25">
      <c r="A81" s="642"/>
      <c r="C81" s="642" t="s">
        <v>1219</v>
      </c>
    </row>
    <row r="82" spans="1:9" x14ac:dyDescent="0.25">
      <c r="A82" s="823"/>
      <c r="B82" s="823"/>
      <c r="C82" s="823"/>
    </row>
    <row r="83" spans="1:9" x14ac:dyDescent="0.25">
      <c r="A83" s="642" t="s">
        <v>693</v>
      </c>
    </row>
    <row r="84" spans="1:9" x14ac:dyDescent="0.25">
      <c r="B84" s="642" t="s">
        <v>1220</v>
      </c>
      <c r="C84" s="825"/>
      <c r="D84" s="825"/>
      <c r="E84" s="825"/>
      <c r="F84" s="825"/>
      <c r="G84" s="825"/>
      <c r="H84" s="825"/>
      <c r="I84" s="825"/>
    </row>
    <row r="85" spans="1:9" ht="27" customHeight="1" x14ac:dyDescent="0.25">
      <c r="C85" s="1102" t="s">
        <v>1221</v>
      </c>
      <c r="D85" s="1102"/>
      <c r="E85" s="1102"/>
      <c r="F85" s="1102"/>
      <c r="G85" s="1102"/>
      <c r="H85" s="1102"/>
    </row>
    <row r="86" spans="1:9" x14ac:dyDescent="0.25">
      <c r="A86" s="642"/>
      <c r="C86" s="642" t="s">
        <v>1222</v>
      </c>
    </row>
    <row r="87" spans="1:9" x14ac:dyDescent="0.25">
      <c r="A87" s="642"/>
      <c r="C87" s="642" t="s">
        <v>1223</v>
      </c>
    </row>
    <row r="88" spans="1:9" x14ac:dyDescent="0.25">
      <c r="A88" s="642"/>
      <c r="B88" s="642" t="s">
        <v>1224</v>
      </c>
      <c r="C88" s="825"/>
      <c r="D88" s="825"/>
      <c r="E88" s="825"/>
      <c r="F88" s="825"/>
      <c r="G88" s="825"/>
      <c r="H88" s="825"/>
      <c r="I88" s="825"/>
    </row>
    <row r="89" spans="1:9" ht="12.75" customHeight="1" x14ac:dyDescent="0.25">
      <c r="A89" s="642"/>
      <c r="C89" s="1102" t="s">
        <v>1225</v>
      </c>
      <c r="D89" s="1102"/>
      <c r="E89" s="1102"/>
      <c r="F89" s="1102"/>
      <c r="G89" s="1102"/>
      <c r="H89" s="1102"/>
      <c r="I89" s="1102"/>
    </row>
    <row r="90" spans="1:9" x14ac:dyDescent="0.25">
      <c r="A90" s="642"/>
      <c r="B90" s="642" t="s">
        <v>1226</v>
      </c>
    </row>
    <row r="91" spans="1:9" x14ac:dyDescent="0.25">
      <c r="A91" s="642"/>
      <c r="C91" s="642" t="s">
        <v>1227</v>
      </c>
    </row>
    <row r="92" spans="1:9" x14ac:dyDescent="0.25">
      <c r="A92" s="642"/>
      <c r="B92" s="642" t="s">
        <v>1228</v>
      </c>
    </row>
    <row r="93" spans="1:9" x14ac:dyDescent="0.25">
      <c r="A93" s="642"/>
      <c r="C93" s="642" t="s">
        <v>1229</v>
      </c>
    </row>
    <row r="94" spans="1:9" x14ac:dyDescent="0.25">
      <c r="A94" s="642"/>
      <c r="C94" s="642" t="s">
        <v>1230</v>
      </c>
    </row>
    <row r="95" spans="1:9" x14ac:dyDescent="0.25">
      <c r="A95" s="642"/>
      <c r="C95" s="642" t="s">
        <v>1231</v>
      </c>
    </row>
    <row r="96" spans="1:9" x14ac:dyDescent="0.25">
      <c r="A96" s="642"/>
      <c r="C96" s="642" t="s">
        <v>1232</v>
      </c>
    </row>
    <row r="97" spans="1:10" x14ac:dyDescent="0.25">
      <c r="A97" s="642"/>
      <c r="C97" s="642" t="s">
        <v>1233</v>
      </c>
    </row>
    <row r="98" spans="1:10" x14ac:dyDescent="0.25">
      <c r="A98" s="642"/>
      <c r="B98" s="642" t="s">
        <v>1234</v>
      </c>
    </row>
    <row r="99" spans="1:10" x14ac:dyDescent="0.25">
      <c r="A99" s="642"/>
      <c r="C99" s="642" t="s">
        <v>1235</v>
      </c>
    </row>
    <row r="100" spans="1:10" x14ac:dyDescent="0.25">
      <c r="A100" s="642"/>
      <c r="B100" s="642" t="s">
        <v>1236</v>
      </c>
    </row>
    <row r="101" spans="1:10" x14ac:dyDescent="0.25">
      <c r="A101" s="642"/>
      <c r="C101" s="642" t="s">
        <v>1237</v>
      </c>
    </row>
    <row r="102" spans="1:10" x14ac:dyDescent="0.25">
      <c r="A102" s="642"/>
      <c r="B102" s="642" t="s">
        <v>1238</v>
      </c>
    </row>
    <row r="103" spans="1:10" x14ac:dyDescent="0.25">
      <c r="A103" s="642"/>
      <c r="C103" s="642" t="s">
        <v>1239</v>
      </c>
    </row>
    <row r="104" spans="1:10" x14ac:dyDescent="0.25">
      <c r="A104" s="642"/>
    </row>
    <row r="105" spans="1:10" x14ac:dyDescent="0.25">
      <c r="A105" s="1024" t="s">
        <v>897</v>
      </c>
      <c r="B105" s="1024"/>
      <c r="C105" s="1024"/>
    </row>
    <row r="106" spans="1:10" x14ac:dyDescent="0.25">
      <c r="A106" s="642"/>
      <c r="B106" s="1024" t="s">
        <v>1240</v>
      </c>
      <c r="C106" s="1024"/>
      <c r="D106" s="1024"/>
      <c r="E106" s="1024"/>
      <c r="F106" s="632"/>
      <c r="G106" s="632"/>
      <c r="H106" s="632"/>
    </row>
    <row r="107" spans="1:10" x14ac:dyDescent="0.25">
      <c r="A107" s="642"/>
    </row>
    <row r="108" spans="1:10" x14ac:dyDescent="0.25">
      <c r="A108" s="642" t="s">
        <v>1241</v>
      </c>
    </row>
    <row r="109" spans="1:10" ht="13.5" customHeight="1" x14ac:dyDescent="0.25">
      <c r="A109" s="642"/>
      <c r="B109" s="642" t="s">
        <v>1242</v>
      </c>
    </row>
    <row r="110" spans="1:10" ht="13.5" customHeight="1" x14ac:dyDescent="0.25">
      <c r="A110" s="642"/>
      <c r="C110" s="642" t="s">
        <v>1243</v>
      </c>
    </row>
    <row r="111" spans="1:10" ht="13.5" customHeight="1" x14ac:dyDescent="0.25">
      <c r="A111" s="642"/>
      <c r="C111" s="642" t="s">
        <v>1244</v>
      </c>
    </row>
    <row r="112" spans="1:10" ht="13.5" customHeight="1" x14ac:dyDescent="0.25">
      <c r="A112" s="826"/>
      <c r="B112" s="826"/>
      <c r="C112" s="826"/>
      <c r="D112" s="826"/>
      <c r="E112" s="826"/>
      <c r="F112" s="826"/>
      <c r="G112" s="826"/>
      <c r="H112" s="826"/>
      <c r="I112" s="826"/>
      <c r="J112" s="827"/>
    </row>
    <row r="113" spans="1:9" x14ac:dyDescent="0.25">
      <c r="B113" s="1103"/>
      <c r="C113" s="1103"/>
      <c r="D113" s="1103"/>
      <c r="E113" s="1103"/>
      <c r="F113" s="1103"/>
      <c r="G113" s="1103"/>
      <c r="H113" s="1103"/>
      <c r="I113" s="1103"/>
    </row>
    <row r="114" spans="1:9" s="829" customFormat="1" ht="12.75" x14ac:dyDescent="0.2">
      <c r="A114" s="828"/>
      <c r="B114" s="828"/>
    </row>
    <row r="115" spans="1:9" s="829" customFormat="1" ht="12.75" x14ac:dyDescent="0.2">
      <c r="B115" s="828"/>
    </row>
    <row r="116" spans="1:9" s="635" customFormat="1" ht="12.75" x14ac:dyDescent="0.2">
      <c r="A116" s="828"/>
    </row>
    <row r="117" spans="1:9" s="728" customFormat="1" ht="18.75" x14ac:dyDescent="0.3">
      <c r="A117" s="1104"/>
      <c r="B117" s="1104"/>
      <c r="C117" s="1104"/>
      <c r="D117" s="1104"/>
      <c r="E117" s="1104"/>
      <c r="F117" s="1104"/>
      <c r="G117" s="1104"/>
      <c r="H117" s="1104"/>
      <c r="I117" s="1104"/>
    </row>
    <row r="118" spans="1:9" s="635" customFormat="1" x14ac:dyDescent="0.2"/>
    <row r="119" spans="1:9" s="635" customFormat="1" x14ac:dyDescent="0.2"/>
    <row r="120" spans="1:9" s="635" customFormat="1" x14ac:dyDescent="0.2"/>
    <row r="121" spans="1:9" s="635" customFormat="1" ht="15.75" x14ac:dyDescent="0.25">
      <c r="A121" s="830"/>
      <c r="B121" s="830"/>
      <c r="C121" s="830"/>
      <c r="D121" s="831"/>
      <c r="G121" s="830"/>
    </row>
    <row r="122" spans="1:9" s="635" customFormat="1" ht="15.75" x14ac:dyDescent="0.25">
      <c r="A122" s="830"/>
      <c r="B122" s="830"/>
      <c r="C122" s="830"/>
      <c r="D122" s="831"/>
      <c r="G122" s="830"/>
    </row>
    <row r="123" spans="1:9" s="635" customFormat="1" ht="15.75" x14ac:dyDescent="0.25">
      <c r="A123" s="830"/>
      <c r="B123" s="830"/>
      <c r="C123" s="830"/>
      <c r="D123" s="831"/>
      <c r="G123" s="830"/>
    </row>
    <row r="124" spans="1:9" s="635" customFormat="1" ht="15.75" x14ac:dyDescent="0.25">
      <c r="A124" s="830"/>
      <c r="B124" s="830"/>
      <c r="C124" s="830"/>
      <c r="D124" s="831"/>
      <c r="G124" s="830"/>
    </row>
    <row r="125" spans="1:9" s="635" customFormat="1" ht="15.75" x14ac:dyDescent="0.25">
      <c r="A125" s="831"/>
      <c r="B125" s="831"/>
      <c r="C125" s="831"/>
      <c r="D125" s="831"/>
      <c r="G125" s="831"/>
    </row>
    <row r="126" spans="1:9" s="635" customFormat="1" ht="15.75" x14ac:dyDescent="0.25">
      <c r="A126" s="830"/>
      <c r="B126" s="830"/>
      <c r="C126" s="830"/>
      <c r="D126" s="831"/>
      <c r="G126" s="830"/>
    </row>
    <row r="127" spans="1:9" s="635" customFormat="1" ht="15.75" x14ac:dyDescent="0.25">
      <c r="A127" s="830"/>
      <c r="B127" s="830"/>
      <c r="C127" s="830"/>
      <c r="D127" s="831"/>
      <c r="G127" s="830"/>
    </row>
    <row r="128" spans="1:9" s="635" customFormat="1" ht="15.75" x14ac:dyDescent="0.25">
      <c r="A128" s="830"/>
      <c r="B128" s="830"/>
      <c r="C128" s="830"/>
      <c r="D128" s="831"/>
      <c r="G128" s="830"/>
    </row>
    <row r="129" spans="1:7" s="635" customFormat="1" ht="15.75" x14ac:dyDescent="0.25">
      <c r="A129" s="830"/>
      <c r="B129" s="830"/>
      <c r="C129" s="830"/>
      <c r="D129" s="831"/>
      <c r="G129" s="830"/>
    </row>
    <row r="130" spans="1:7" s="635" customFormat="1" ht="15.75" x14ac:dyDescent="0.25">
      <c r="A130" s="831"/>
      <c r="B130" s="831"/>
      <c r="C130" s="831"/>
      <c r="D130" s="831"/>
      <c r="G130" s="831"/>
    </row>
    <row r="131" spans="1:7" s="635" customFormat="1" ht="15.75" x14ac:dyDescent="0.25">
      <c r="A131" s="831"/>
      <c r="B131" s="831"/>
      <c r="C131" s="831"/>
      <c r="D131" s="831"/>
      <c r="G131" s="831"/>
    </row>
    <row r="132" spans="1:7" s="635" customFormat="1" ht="15.75" x14ac:dyDescent="0.25">
      <c r="A132" s="831"/>
      <c r="B132" s="831"/>
      <c r="C132" s="831"/>
      <c r="D132" s="831"/>
      <c r="G132" s="831"/>
    </row>
    <row r="133" spans="1:7" s="635" customFormat="1" ht="15.75" x14ac:dyDescent="0.25">
      <c r="A133" s="831"/>
      <c r="B133" s="831"/>
      <c r="C133" s="831"/>
      <c r="D133" s="831"/>
      <c r="G133" s="831"/>
    </row>
    <row r="134" spans="1:7" s="635" customFormat="1" ht="15.75" x14ac:dyDescent="0.25">
      <c r="A134" s="831"/>
      <c r="B134" s="831"/>
      <c r="C134" s="831"/>
      <c r="D134" s="831"/>
      <c r="G134" s="831"/>
    </row>
    <row r="135" spans="1:7" s="635" customFormat="1" ht="15.75" x14ac:dyDescent="0.25">
      <c r="A135" s="831"/>
      <c r="B135" s="831"/>
      <c r="C135" s="831"/>
      <c r="D135" s="831"/>
      <c r="G135" s="831"/>
    </row>
    <row r="136" spans="1:7" s="635" customFormat="1" ht="15.75" x14ac:dyDescent="0.25">
      <c r="A136" s="831"/>
      <c r="B136" s="831"/>
      <c r="C136" s="831"/>
      <c r="D136" s="831"/>
      <c r="G136" s="831"/>
    </row>
    <row r="137" spans="1:7" s="635" customFormat="1" ht="15.75" x14ac:dyDescent="0.25">
      <c r="A137" s="831"/>
      <c r="B137" s="831"/>
      <c r="C137" s="831"/>
      <c r="D137" s="831"/>
      <c r="G137" s="831"/>
    </row>
    <row r="138" spans="1:7" s="635" customFormat="1" ht="15.75" x14ac:dyDescent="0.25">
      <c r="A138" s="831"/>
      <c r="B138" s="831"/>
      <c r="C138" s="831"/>
      <c r="D138" s="831"/>
      <c r="G138" s="831"/>
    </row>
    <row r="139" spans="1:7" s="635" customFormat="1" ht="15.75" x14ac:dyDescent="0.25">
      <c r="A139" s="831"/>
      <c r="B139" s="831"/>
      <c r="C139" s="831"/>
      <c r="D139" s="831"/>
      <c r="G139" s="831"/>
    </row>
    <row r="140" spans="1:7" s="635" customFormat="1" ht="15.75" x14ac:dyDescent="0.25">
      <c r="A140" s="831"/>
      <c r="B140" s="831"/>
      <c r="C140" s="831"/>
      <c r="D140" s="831"/>
      <c r="G140" s="831"/>
    </row>
    <row r="141" spans="1:7" s="635" customFormat="1" ht="15.75" x14ac:dyDescent="0.25">
      <c r="A141" s="831"/>
      <c r="B141" s="831"/>
      <c r="C141" s="831"/>
      <c r="D141" s="831"/>
      <c r="G141" s="831"/>
    </row>
    <row r="142" spans="1:7" s="635" customFormat="1" ht="15.75" x14ac:dyDescent="0.25">
      <c r="A142" s="831"/>
      <c r="B142" s="831"/>
      <c r="C142" s="831"/>
      <c r="D142" s="831"/>
      <c r="E142" s="831"/>
      <c r="F142" s="831"/>
    </row>
    <row r="143" spans="1:7" s="635" customFormat="1" x14ac:dyDescent="0.2"/>
    <row r="144" spans="1:7" s="635" customFormat="1" x14ac:dyDescent="0.2"/>
    <row r="145" spans="1:13" x14ac:dyDescent="0.25">
      <c r="A145" s="465"/>
      <c r="B145" s="465"/>
      <c r="C145" s="465"/>
      <c r="D145" s="465"/>
      <c r="E145" s="465"/>
      <c r="F145" s="465"/>
      <c r="G145" s="465"/>
      <c r="H145" s="465"/>
      <c r="I145" s="465"/>
    </row>
    <row r="146" spans="1:13" x14ac:dyDescent="0.25">
      <c r="A146" s="465"/>
      <c r="B146" s="465"/>
      <c r="C146" s="465"/>
      <c r="D146" s="465"/>
      <c r="E146" s="465"/>
      <c r="F146" s="465"/>
      <c r="G146" s="465"/>
      <c r="H146" s="465"/>
      <c r="I146" s="465"/>
    </row>
    <row r="147" spans="1:13" x14ac:dyDescent="0.25">
      <c r="A147" s="465"/>
      <c r="B147" s="465"/>
      <c r="C147" s="465"/>
      <c r="D147" s="465"/>
      <c r="E147" s="465"/>
      <c r="F147" s="465"/>
      <c r="G147" s="465"/>
      <c r="H147" s="465"/>
      <c r="I147" s="465"/>
    </row>
    <row r="148" spans="1:13" x14ac:dyDescent="0.25">
      <c r="A148" s="465"/>
      <c r="B148" s="465"/>
      <c r="C148" s="465"/>
      <c r="D148" s="465"/>
      <c r="E148" s="465"/>
      <c r="F148" s="465"/>
      <c r="G148" s="465"/>
      <c r="H148" s="465"/>
      <c r="I148" s="465"/>
    </row>
    <row r="149" spans="1:13" x14ac:dyDescent="0.25">
      <c r="A149" s="465"/>
      <c r="B149" s="1105"/>
      <c r="C149" s="1105"/>
      <c r="D149" s="465"/>
      <c r="E149" s="465"/>
      <c r="F149" s="465"/>
      <c r="G149" s="465"/>
      <c r="H149" s="465"/>
      <c r="I149" s="465"/>
    </row>
    <row r="150" spans="1:13" x14ac:dyDescent="0.25">
      <c r="A150" s="465"/>
      <c r="B150" s="465"/>
      <c r="C150" s="465"/>
      <c r="D150" s="465"/>
      <c r="E150" s="465"/>
      <c r="F150" s="465"/>
      <c r="G150" s="465"/>
      <c r="H150" s="465"/>
      <c r="I150" s="465"/>
    </row>
    <row r="151" spans="1:13" x14ac:dyDescent="0.25">
      <c r="A151" s="465"/>
      <c r="B151" s="465"/>
      <c r="C151" s="465"/>
      <c r="D151" s="465"/>
      <c r="E151" s="465"/>
      <c r="F151" s="465"/>
      <c r="G151" s="465"/>
      <c r="H151" s="465"/>
      <c r="I151" s="465"/>
    </row>
    <row r="152" spans="1:13" x14ac:dyDescent="0.25">
      <c r="A152" s="465"/>
      <c r="B152" s="465"/>
      <c r="C152" s="465"/>
      <c r="D152" s="465"/>
      <c r="E152" s="465"/>
      <c r="F152" s="465"/>
      <c r="G152" s="465"/>
      <c r="H152" s="465"/>
      <c r="I152" s="465"/>
    </row>
    <row r="153" spans="1:13" x14ac:dyDescent="0.25">
      <c r="A153" s="465"/>
      <c r="B153" s="465"/>
      <c r="C153" s="465"/>
      <c r="D153" s="465"/>
      <c r="E153" s="465"/>
      <c r="F153" s="465"/>
      <c r="G153" s="465"/>
      <c r="H153" s="465"/>
      <c r="I153" s="465"/>
    </row>
    <row r="154" spans="1:13" x14ac:dyDescent="0.25">
      <c r="A154" s="465"/>
      <c r="B154" s="465"/>
      <c r="C154" s="465"/>
      <c r="D154" s="465"/>
      <c r="E154" s="465"/>
      <c r="F154" s="465"/>
      <c r="G154" s="465"/>
      <c r="H154" s="465"/>
      <c r="I154" s="465"/>
    </row>
    <row r="155" spans="1:13" x14ac:dyDescent="0.25">
      <c r="A155" s="465"/>
      <c r="B155" s="465"/>
      <c r="C155" s="465"/>
      <c r="D155" s="465"/>
      <c r="E155" s="465"/>
      <c r="F155" s="465"/>
      <c r="G155" s="465"/>
      <c r="H155" s="465"/>
      <c r="I155" s="465"/>
    </row>
    <row r="156" spans="1:13" ht="13.5" customHeight="1" x14ac:dyDescent="0.25">
      <c r="B156" s="826"/>
    </row>
    <row r="157" spans="1:13" ht="13.5" customHeight="1" x14ac:dyDescent="0.25"/>
    <row r="158" spans="1:13" ht="13.5" customHeight="1" x14ac:dyDescent="0.25"/>
    <row r="159" spans="1:13" s="832" customFormat="1" ht="13.5" customHeight="1" x14ac:dyDescent="0.25">
      <c r="A159" s="824"/>
      <c r="B159" s="642"/>
      <c r="C159" s="642"/>
      <c r="D159" s="642"/>
      <c r="E159" s="642"/>
      <c r="F159" s="642"/>
      <c r="G159" s="642"/>
      <c r="H159" s="642"/>
      <c r="I159" s="642"/>
      <c r="J159" s="465"/>
      <c r="K159" s="465"/>
      <c r="L159" s="465"/>
      <c r="M159" s="465"/>
    </row>
    <row r="160" spans="1:13" s="832" customFormat="1" ht="13.5" customHeight="1" x14ac:dyDescent="0.25">
      <c r="A160" s="824"/>
      <c r="B160" s="642"/>
      <c r="C160" s="642"/>
      <c r="D160" s="642"/>
      <c r="E160" s="642"/>
      <c r="F160" s="642"/>
      <c r="G160" s="642"/>
      <c r="H160" s="642"/>
      <c r="I160" s="642"/>
      <c r="J160" s="465"/>
      <c r="K160" s="465"/>
      <c r="L160" s="465"/>
      <c r="M160" s="465"/>
    </row>
    <row r="161" spans="1:13" s="832" customFormat="1" ht="13.5" customHeight="1" x14ac:dyDescent="0.25">
      <c r="A161" s="824"/>
      <c r="B161" s="642"/>
      <c r="C161" s="642"/>
      <c r="D161" s="642"/>
      <c r="E161" s="642"/>
      <c r="F161" s="642"/>
      <c r="G161" s="642"/>
      <c r="H161" s="642"/>
      <c r="I161" s="642"/>
      <c r="J161" s="465"/>
      <c r="K161" s="465"/>
      <c r="L161" s="465"/>
      <c r="M161" s="465"/>
    </row>
    <row r="162" spans="1:13" s="832" customFormat="1" ht="13.5" customHeight="1" x14ac:dyDescent="0.25">
      <c r="A162" s="824"/>
      <c r="B162" s="642"/>
      <c r="C162" s="642"/>
      <c r="D162" s="642"/>
      <c r="E162" s="642"/>
      <c r="F162" s="642"/>
      <c r="G162" s="642"/>
      <c r="H162" s="642"/>
      <c r="I162" s="642"/>
      <c r="J162" s="465"/>
      <c r="K162" s="465"/>
      <c r="L162" s="465"/>
      <c r="M162" s="465"/>
    </row>
    <row r="163" spans="1:13" s="832" customFormat="1" ht="13.5" customHeight="1" x14ac:dyDescent="0.25">
      <c r="A163" s="824"/>
      <c r="B163" s="642"/>
      <c r="C163" s="642"/>
      <c r="D163" s="642"/>
      <c r="E163" s="642"/>
      <c r="F163" s="642"/>
      <c r="G163" s="642"/>
      <c r="H163" s="642"/>
      <c r="I163" s="642"/>
      <c r="J163" s="465"/>
      <c r="K163" s="465"/>
      <c r="L163" s="465"/>
      <c r="M163" s="465"/>
    </row>
    <row r="164" spans="1:13" s="832" customFormat="1" ht="13.5" customHeight="1" x14ac:dyDescent="0.25">
      <c r="A164" s="824"/>
      <c r="B164" s="642"/>
      <c r="C164" s="642"/>
      <c r="D164" s="642"/>
      <c r="E164" s="642"/>
      <c r="F164" s="642"/>
      <c r="G164" s="642"/>
      <c r="H164" s="642"/>
      <c r="I164" s="642"/>
      <c r="J164" s="465"/>
      <c r="K164" s="465"/>
      <c r="L164" s="465"/>
      <c r="M164" s="465"/>
    </row>
    <row r="165" spans="1:13" s="832" customFormat="1" ht="13.5" customHeight="1" x14ac:dyDescent="0.25">
      <c r="A165" s="824"/>
      <c r="B165" s="642"/>
      <c r="C165" s="642"/>
      <c r="D165" s="642"/>
      <c r="E165" s="642"/>
      <c r="F165" s="642"/>
      <c r="G165" s="642"/>
      <c r="H165" s="642"/>
      <c r="I165" s="642"/>
      <c r="J165" s="465"/>
      <c r="K165" s="465"/>
      <c r="L165" s="465"/>
      <c r="M165" s="465"/>
    </row>
    <row r="166" spans="1:13" s="832" customFormat="1" ht="13.5" customHeight="1" x14ac:dyDescent="0.25">
      <c r="A166" s="824"/>
      <c r="B166" s="642"/>
      <c r="C166" s="642"/>
      <c r="D166" s="642"/>
      <c r="E166" s="642"/>
      <c r="F166" s="642"/>
      <c r="G166" s="642"/>
      <c r="H166" s="642"/>
      <c r="I166" s="642"/>
      <c r="J166" s="465"/>
      <c r="K166" s="465"/>
      <c r="L166" s="465"/>
      <c r="M166" s="465"/>
    </row>
    <row r="167" spans="1:13" s="832" customFormat="1" ht="13.5" customHeight="1" x14ac:dyDescent="0.25">
      <c r="A167" s="824"/>
      <c r="B167" s="642"/>
      <c r="C167" s="642"/>
      <c r="D167" s="642"/>
      <c r="E167" s="642"/>
      <c r="F167" s="642"/>
      <c r="G167" s="642"/>
      <c r="H167" s="642"/>
      <c r="I167" s="642"/>
      <c r="J167" s="465"/>
      <c r="K167" s="465"/>
      <c r="L167" s="465"/>
      <c r="M167" s="465"/>
    </row>
    <row r="168" spans="1:13" s="832" customFormat="1" ht="13.5" customHeight="1" x14ac:dyDescent="0.25">
      <c r="A168" s="824"/>
      <c r="B168" s="642"/>
      <c r="C168" s="642"/>
      <c r="D168" s="642"/>
      <c r="E168" s="642"/>
      <c r="F168" s="642"/>
      <c r="G168" s="642"/>
      <c r="H168" s="642"/>
      <c r="I168" s="642"/>
      <c r="J168" s="465"/>
      <c r="K168" s="465"/>
      <c r="L168" s="465"/>
      <c r="M168" s="465"/>
    </row>
    <row r="169" spans="1:13" s="832" customFormat="1" ht="13.5" customHeight="1" x14ac:dyDescent="0.25">
      <c r="A169" s="824"/>
      <c r="B169" s="642"/>
      <c r="C169" s="642"/>
      <c r="D169" s="642"/>
      <c r="E169" s="642"/>
      <c r="F169" s="642"/>
      <c r="G169" s="642"/>
      <c r="H169" s="642"/>
      <c r="I169" s="642"/>
      <c r="J169" s="465"/>
      <c r="K169" s="465"/>
      <c r="L169" s="465"/>
      <c r="M169" s="465"/>
    </row>
    <row r="170" spans="1:13" s="832" customFormat="1" ht="13.5" customHeight="1" x14ac:dyDescent="0.25">
      <c r="A170" s="824"/>
      <c r="B170" s="642"/>
      <c r="C170" s="642"/>
      <c r="D170" s="642"/>
      <c r="E170" s="642"/>
      <c r="F170" s="642"/>
      <c r="G170" s="642"/>
      <c r="H170" s="642"/>
      <c r="I170" s="642"/>
      <c r="J170" s="465"/>
      <c r="K170" s="465"/>
      <c r="L170" s="465"/>
      <c r="M170" s="465"/>
    </row>
    <row r="171" spans="1:13" s="832" customFormat="1" ht="13.5" customHeight="1" x14ac:dyDescent="0.25">
      <c r="A171" s="824"/>
      <c r="B171" s="642"/>
      <c r="C171" s="642"/>
      <c r="D171" s="642"/>
      <c r="E171" s="642"/>
      <c r="F171" s="642"/>
      <c r="G171" s="642"/>
      <c r="H171" s="642"/>
      <c r="I171" s="642"/>
      <c r="J171" s="465"/>
      <c r="K171" s="465"/>
      <c r="L171" s="465"/>
      <c r="M171" s="465"/>
    </row>
    <row r="172" spans="1:13" s="832" customFormat="1" ht="13.5" customHeight="1" x14ac:dyDescent="0.25">
      <c r="A172" s="824"/>
      <c r="B172" s="642"/>
      <c r="C172" s="642"/>
      <c r="D172" s="642"/>
      <c r="E172" s="642"/>
      <c r="F172" s="642"/>
      <c r="G172" s="642"/>
      <c r="H172" s="642"/>
      <c r="I172" s="642"/>
      <c r="J172" s="465"/>
      <c r="K172" s="465"/>
      <c r="L172" s="465"/>
      <c r="M172" s="465"/>
    </row>
    <row r="173" spans="1:13" s="832" customFormat="1" ht="13.5" customHeight="1" x14ac:dyDescent="0.25">
      <c r="A173" s="824"/>
      <c r="B173" s="642"/>
      <c r="C173" s="642"/>
      <c r="D173" s="642"/>
      <c r="E173" s="642"/>
      <c r="F173" s="642"/>
      <c r="G173" s="642"/>
      <c r="H173" s="642"/>
      <c r="I173" s="642"/>
      <c r="J173" s="465"/>
      <c r="K173" s="465"/>
      <c r="L173" s="465"/>
      <c r="M173" s="465"/>
    </row>
    <row r="174" spans="1:13" s="832" customFormat="1" ht="13.5" customHeight="1" x14ac:dyDescent="0.25">
      <c r="A174" s="824"/>
      <c r="B174" s="642"/>
      <c r="C174" s="642"/>
      <c r="D174" s="642"/>
      <c r="E174" s="642"/>
      <c r="F174" s="642"/>
      <c r="G174" s="642"/>
      <c r="H174" s="642"/>
      <c r="I174" s="642"/>
      <c r="J174" s="465"/>
      <c r="K174" s="465"/>
      <c r="L174" s="465"/>
      <c r="M174" s="465"/>
    </row>
  </sheetData>
  <sheetProtection algorithmName="SHA-512" hashValue="WsCXFwec19Qo1vVVz7ffHC7z67v/ffjYjVzGD0vPTfVaEcV3FHPOfV93Ozkdp/NlNK4MigCCgVLgijxen2b/Dw==" saltValue="fT1DAvwy/oRbty+XqeUVig==" spinCount="100000" sheet="1" objects="1" scenarios="1"/>
  <mergeCells count="106">
    <mergeCell ref="C89:I89"/>
    <mergeCell ref="A105:C105"/>
    <mergeCell ref="B106:E106"/>
    <mergeCell ref="B113:I113"/>
    <mergeCell ref="A117:I117"/>
    <mergeCell ref="B149:C149"/>
    <mergeCell ref="H73:H74"/>
    <mergeCell ref="I73:I74"/>
    <mergeCell ref="A75:C75"/>
    <mergeCell ref="B76:C76"/>
    <mergeCell ref="A78:C78"/>
    <mergeCell ref="C85:H85"/>
    <mergeCell ref="A73:A74"/>
    <mergeCell ref="B73:C74"/>
    <mergeCell ref="D73:D74"/>
    <mergeCell ref="E73:E74"/>
    <mergeCell ref="F73:F74"/>
    <mergeCell ref="G73:G74"/>
    <mergeCell ref="A65:A67"/>
    <mergeCell ref="B65:C67"/>
    <mergeCell ref="B68:C68"/>
    <mergeCell ref="B69:C69"/>
    <mergeCell ref="A71:B71"/>
    <mergeCell ref="A72:B72"/>
    <mergeCell ref="C72:I72"/>
    <mergeCell ref="I57:I58"/>
    <mergeCell ref="A59:C59"/>
    <mergeCell ref="A60:A63"/>
    <mergeCell ref="B60:C63"/>
    <mergeCell ref="I60:I63"/>
    <mergeCell ref="B64:C64"/>
    <mergeCell ref="A55:B55"/>
    <mergeCell ref="A56:B56"/>
    <mergeCell ref="C56:I56"/>
    <mergeCell ref="A57:A58"/>
    <mergeCell ref="B57:C58"/>
    <mergeCell ref="D57:D58"/>
    <mergeCell ref="E57:E58"/>
    <mergeCell ref="F57:F58"/>
    <mergeCell ref="G57:G58"/>
    <mergeCell ref="H57:H58"/>
    <mergeCell ref="A47:A50"/>
    <mergeCell ref="B47:C50"/>
    <mergeCell ref="I47:I50"/>
    <mergeCell ref="A51:A53"/>
    <mergeCell ref="B51:C53"/>
    <mergeCell ref="I51:I53"/>
    <mergeCell ref="B41:C41"/>
    <mergeCell ref="B42:C42"/>
    <mergeCell ref="B43:C43"/>
    <mergeCell ref="B44:C44"/>
    <mergeCell ref="B45:C45"/>
    <mergeCell ref="B46:C46"/>
    <mergeCell ref="H35:H36"/>
    <mergeCell ref="I35:I36"/>
    <mergeCell ref="A37:C37"/>
    <mergeCell ref="B38:C38"/>
    <mergeCell ref="B39:C39"/>
    <mergeCell ref="B40:C40"/>
    <mergeCell ref="A35:A36"/>
    <mergeCell ref="B35:C36"/>
    <mergeCell ref="D35:D36"/>
    <mergeCell ref="E35:E36"/>
    <mergeCell ref="F35:F36"/>
    <mergeCell ref="G35:G36"/>
    <mergeCell ref="B29:C29"/>
    <mergeCell ref="B30:C30"/>
    <mergeCell ref="B31:C31"/>
    <mergeCell ref="A33:B33"/>
    <mergeCell ref="C33:I33"/>
    <mergeCell ref="A34:B34"/>
    <mergeCell ref="C34:I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A11:C11"/>
    <mergeCell ref="B12:C12"/>
    <mergeCell ref="B13:C13"/>
    <mergeCell ref="B14:C14"/>
    <mergeCell ref="B15:C15"/>
    <mergeCell ref="B16:C16"/>
    <mergeCell ref="A1:B1"/>
    <mergeCell ref="A2:B2"/>
    <mergeCell ref="A4:I4"/>
    <mergeCell ref="A6:B6"/>
    <mergeCell ref="A7:B7"/>
    <mergeCell ref="C7:I7"/>
    <mergeCell ref="A8:B8"/>
    <mergeCell ref="C8:I8"/>
    <mergeCell ref="A9:A10"/>
    <mergeCell ref="B9:C10"/>
    <mergeCell ref="D9:D10"/>
    <mergeCell ref="E9:E10"/>
    <mergeCell ref="F9:F10"/>
    <mergeCell ref="G9:G10"/>
    <mergeCell ref="H9:H10"/>
    <mergeCell ref="I9:I10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verticalDpi="4294967294" r:id="rId1"/>
  <headerFooter differentFirst="1">
    <oddFooter>&amp;L&amp;"Times New Roman,Regular"&amp;9&amp;D; &amp;T&amp;R&amp;"Times New Roman,Regular"&amp;9&amp;P (&amp;N)</oddFooter>
    <firstHeader xml:space="preserve">&amp;R&amp;"Times New Roman,Regular"&amp;9
53.pielikums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6"/>
  <sheetViews>
    <sheetView view="pageLayout" zoomScaleNormal="100" workbookViewId="0">
      <selection activeCell="S8" sqref="S8"/>
    </sheetView>
  </sheetViews>
  <sheetFormatPr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164"/>
      <c r="O1" s="369" t="s">
        <v>516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517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/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518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519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15" customHeight="1" x14ac:dyDescent="0.25">
      <c r="A7" s="2" t="s">
        <v>4</v>
      </c>
      <c r="B7" s="3"/>
      <c r="C7" s="956" t="s">
        <v>520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25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 t="s">
        <v>521</v>
      </c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/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/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98" t="s">
        <v>13</v>
      </c>
      <c r="D16" s="972" t="s">
        <v>311</v>
      </c>
      <c r="E16" s="1000" t="s">
        <v>312</v>
      </c>
      <c r="F16" s="1002" t="s">
        <v>14</v>
      </c>
      <c r="G16" s="1003" t="s">
        <v>313</v>
      </c>
      <c r="H16" s="1004" t="s">
        <v>319</v>
      </c>
      <c r="I16" s="996" t="s">
        <v>308</v>
      </c>
      <c r="J16" s="997" t="s">
        <v>314</v>
      </c>
      <c r="K16" s="997" t="s">
        <v>317</v>
      </c>
      <c r="L16" s="980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16" s="11" customFormat="1" ht="71.25" customHeight="1" thickBot="1" x14ac:dyDescent="0.3">
      <c r="A17" s="964"/>
      <c r="B17" s="966"/>
      <c r="C17" s="999"/>
      <c r="D17" s="973"/>
      <c r="E17" s="1001"/>
      <c r="F17" s="971"/>
      <c r="G17" s="978"/>
      <c r="H17" s="979"/>
      <c r="I17" s="993"/>
      <c r="J17" s="995"/>
      <c r="K17" s="995"/>
      <c r="L17" s="981"/>
      <c r="M17" s="987"/>
      <c r="N17" s="975"/>
      <c r="O17" s="981"/>
      <c r="P17" s="983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210">
        <v>4</v>
      </c>
      <c r="E18" s="477">
        <v>5</v>
      </c>
      <c r="F18" s="12">
        <v>6</v>
      </c>
      <c r="G18" s="210">
        <v>7</v>
      </c>
      <c r="H18" s="245">
        <v>8</v>
      </c>
      <c r="I18" s="15">
        <v>9</v>
      </c>
      <c r="J18" s="245">
        <v>10</v>
      </c>
      <c r="K18" s="14">
        <v>11</v>
      </c>
      <c r="L18" s="15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21" customFormat="1" x14ac:dyDescent="0.25">
      <c r="A19" s="16"/>
      <c r="B19" s="17" t="s">
        <v>18</v>
      </c>
      <c r="C19" s="18"/>
      <c r="D19" s="211"/>
      <c r="E19" s="478"/>
      <c r="F19" s="97"/>
      <c r="G19" s="211"/>
      <c r="H19" s="246"/>
      <c r="I19" s="355"/>
      <c r="J19" s="246"/>
      <c r="K19" s="19"/>
      <c r="L19" s="355"/>
      <c r="M19" s="314"/>
      <c r="N19" s="19"/>
      <c r="O19" s="355"/>
      <c r="P19" s="20"/>
    </row>
    <row r="20" spans="1:16" s="21" customFormat="1" ht="12.75" thickBot="1" x14ac:dyDescent="0.3">
      <c r="A20" s="22"/>
      <c r="B20" s="23" t="s">
        <v>19</v>
      </c>
      <c r="C20" s="24">
        <f>F20+I20+L20+O20</f>
        <v>205449</v>
      </c>
      <c r="D20" s="212">
        <f>SUM(D21,D24,D25,D41,D43)</f>
        <v>210839</v>
      </c>
      <c r="E20" s="479">
        <f t="shared" ref="E20:F20" si="0">SUM(E21,E24,E25,E41,E43)</f>
        <v>-5390</v>
      </c>
      <c r="F20" s="480">
        <f t="shared" si="0"/>
        <v>205449</v>
      </c>
      <c r="G20" s="212">
        <f>SUM(G21,G24,G43)</f>
        <v>0</v>
      </c>
      <c r="H20" s="247">
        <f t="shared" ref="H20:I20" si="1">SUM(H21,H24,H43)</f>
        <v>0</v>
      </c>
      <c r="I20" s="26">
        <f t="shared" si="1"/>
        <v>0</v>
      </c>
      <c r="J20" s="247">
        <f>SUM(J21,J26,J43)</f>
        <v>0</v>
      </c>
      <c r="K20" s="25">
        <f t="shared" ref="K20:L20" si="2">SUM(K21,K26,K43)</f>
        <v>0</v>
      </c>
      <c r="L20" s="26">
        <f t="shared" si="2"/>
        <v>0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</row>
    <row r="21" spans="1:16" ht="12.75" hidden="1" thickTop="1" x14ac:dyDescent="0.25">
      <c r="A21" s="27"/>
      <c r="B21" s="28" t="s">
        <v>20</v>
      </c>
      <c r="C21" s="29">
        <f t="shared" ref="C21:C84" si="4">F21+I21+L21+O21</f>
        <v>0</v>
      </c>
      <c r="D21" s="213">
        <f>SUM(D22:D23)</f>
        <v>0</v>
      </c>
      <c r="E21" s="481">
        <f t="shared" ref="E21" si="5">SUM(E22:E23)</f>
        <v>0</v>
      </c>
      <c r="F21" s="482">
        <f>SUM(F22:F23)</f>
        <v>0</v>
      </c>
      <c r="G21" s="213">
        <f>SUM(G22:G23)</f>
        <v>0</v>
      </c>
      <c r="H21" s="248">
        <f t="shared" ref="H21:I21" si="6">SUM(H22:H23)</f>
        <v>0</v>
      </c>
      <c r="I21" s="31">
        <f t="shared" si="6"/>
        <v>0</v>
      </c>
      <c r="J21" s="248">
        <f>SUM(J22:J23)</f>
        <v>0</v>
      </c>
      <c r="K21" s="30">
        <f t="shared" ref="K21:L21" si="7">SUM(K22:K23)</f>
        <v>0</v>
      </c>
      <c r="L21" s="31">
        <f t="shared" si="7"/>
        <v>0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</row>
    <row r="22" spans="1:16" ht="12.75" hidden="1" thickTop="1" x14ac:dyDescent="0.25">
      <c r="A22" s="32"/>
      <c r="B22" s="33" t="s">
        <v>21</v>
      </c>
      <c r="C22" s="34">
        <f t="shared" si="4"/>
        <v>0</v>
      </c>
      <c r="D22" s="214"/>
      <c r="E22" s="483"/>
      <c r="F22" s="484">
        <f>D22+E22</f>
        <v>0</v>
      </c>
      <c r="G22" s="214"/>
      <c r="H22" s="249"/>
      <c r="I22" s="356">
        <f>G22+H22</f>
        <v>0</v>
      </c>
      <c r="J22" s="249"/>
      <c r="K22" s="35"/>
      <c r="L22" s="356">
        <f>J22+K22</f>
        <v>0</v>
      </c>
      <c r="M22" s="315"/>
      <c r="N22" s="35"/>
      <c r="O22" s="356">
        <f>M22+N22</f>
        <v>0</v>
      </c>
      <c r="P22" s="36"/>
    </row>
    <row r="23" spans="1:16" ht="12.75" hidden="1" thickTop="1" x14ac:dyDescent="0.25">
      <c r="A23" s="37"/>
      <c r="B23" s="38" t="s">
        <v>22</v>
      </c>
      <c r="C23" s="39">
        <f t="shared" si="4"/>
        <v>0</v>
      </c>
      <c r="D23" s="215"/>
      <c r="E23" s="485"/>
      <c r="F23" s="486">
        <f>D23+E23</f>
        <v>0</v>
      </c>
      <c r="G23" s="215"/>
      <c r="H23" s="250"/>
      <c r="I23" s="308">
        <f>G23+H23</f>
        <v>0</v>
      </c>
      <c r="J23" s="250"/>
      <c r="K23" s="40"/>
      <c r="L23" s="308">
        <f>J23+K23</f>
        <v>0</v>
      </c>
      <c r="M23" s="367"/>
      <c r="N23" s="40"/>
      <c r="O23" s="308">
        <f>M23+N23</f>
        <v>0</v>
      </c>
      <c r="P23" s="169"/>
    </row>
    <row r="24" spans="1:16" s="21" customFormat="1" ht="25.5" thickTop="1" thickBot="1" x14ac:dyDescent="0.3">
      <c r="A24" s="41">
        <v>19300</v>
      </c>
      <c r="B24" s="41" t="s">
        <v>304</v>
      </c>
      <c r="C24" s="42">
        <f>F24+I24</f>
        <v>205449</v>
      </c>
      <c r="D24" s="216">
        <f>D51</f>
        <v>210839</v>
      </c>
      <c r="E24" s="487">
        <v>-5390</v>
      </c>
      <c r="F24" s="488">
        <f>D24+E24</f>
        <v>205449</v>
      </c>
      <c r="G24" s="216"/>
      <c r="H24" s="251"/>
      <c r="I24" s="357">
        <f>G24+H24</f>
        <v>0</v>
      </c>
      <c r="J24" s="291" t="s">
        <v>23</v>
      </c>
      <c r="K24" s="43" t="s">
        <v>23</v>
      </c>
      <c r="L24" s="44" t="s">
        <v>23</v>
      </c>
      <c r="M24" s="316" t="s">
        <v>23</v>
      </c>
      <c r="N24" s="43" t="s">
        <v>23</v>
      </c>
      <c r="O24" s="44" t="s">
        <v>23</v>
      </c>
      <c r="P24" s="442"/>
    </row>
    <row r="25" spans="1:16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89"/>
      <c r="F25" s="490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49" t="s">
        <v>23</v>
      </c>
      <c r="M25" s="317" t="s">
        <v>23</v>
      </c>
      <c r="N25" s="48" t="s">
        <v>23</v>
      </c>
      <c r="O25" s="49" t="s">
        <v>23</v>
      </c>
      <c r="P25" s="336"/>
    </row>
    <row r="26" spans="1:16" s="21" customFormat="1" ht="36.75" hidden="1" thickTop="1" x14ac:dyDescent="0.25">
      <c r="A26" s="45">
        <v>21300</v>
      </c>
      <c r="B26" s="45" t="s">
        <v>305</v>
      </c>
      <c r="C26" s="46">
        <f>L26</f>
        <v>0</v>
      </c>
      <c r="D26" s="218" t="s">
        <v>23</v>
      </c>
      <c r="E26" s="491" t="s">
        <v>23</v>
      </c>
      <c r="F26" s="492" t="s">
        <v>23</v>
      </c>
      <c r="G26" s="218" t="s">
        <v>23</v>
      </c>
      <c r="H26" s="252" t="s">
        <v>23</v>
      </c>
      <c r="I26" s="49" t="s">
        <v>23</v>
      </c>
      <c r="J26" s="106">
        <f>SUM(J27,J31,J33,J36)</f>
        <v>0</v>
      </c>
      <c r="K26" s="50">
        <f t="shared" ref="K26:L26" si="9">SUM(K27,K31,K33,K36)</f>
        <v>0</v>
      </c>
      <c r="L26" s="117">
        <f t="shared" si="9"/>
        <v>0</v>
      </c>
      <c r="M26" s="317" t="s">
        <v>23</v>
      </c>
      <c r="N26" s="48" t="s">
        <v>23</v>
      </c>
      <c r="O26" s="49" t="s">
        <v>23</v>
      </c>
      <c r="P26" s="336"/>
    </row>
    <row r="27" spans="1:16" s="21" customFormat="1" ht="24.75" hidden="1" thickTop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91" t="s">
        <v>23</v>
      </c>
      <c r="F27" s="492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17">
        <f t="shared" si="11"/>
        <v>0</v>
      </c>
      <c r="M27" s="317" t="s">
        <v>23</v>
      </c>
      <c r="N27" s="48" t="s">
        <v>23</v>
      </c>
      <c r="O27" s="49" t="s">
        <v>23</v>
      </c>
      <c r="P27" s="336"/>
    </row>
    <row r="28" spans="1:16" ht="12.75" hidden="1" thickTop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493" t="s">
        <v>23</v>
      </c>
      <c r="F28" s="494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356">
        <f>J28+K28</f>
        <v>0</v>
      </c>
      <c r="M28" s="318" t="s">
        <v>23</v>
      </c>
      <c r="N28" s="54" t="s">
        <v>23</v>
      </c>
      <c r="O28" s="56" t="s">
        <v>23</v>
      </c>
      <c r="P28" s="337"/>
    </row>
    <row r="29" spans="1:16" ht="12.75" hidden="1" thickTop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495" t="s">
        <v>23</v>
      </c>
      <c r="F29" s="496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308">
        <f>J29+K29</f>
        <v>0</v>
      </c>
      <c r="M29" s="319" t="s">
        <v>23</v>
      </c>
      <c r="N29" s="59" t="s">
        <v>23</v>
      </c>
      <c r="O29" s="61" t="s">
        <v>23</v>
      </c>
      <c r="P29" s="338"/>
    </row>
    <row r="30" spans="1:16" ht="24.75" hidden="1" thickTop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495" t="s">
        <v>23</v>
      </c>
      <c r="F30" s="496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308">
        <f>J30+K30</f>
        <v>0</v>
      </c>
      <c r="M30" s="319" t="s">
        <v>23</v>
      </c>
      <c r="N30" s="59" t="s">
        <v>23</v>
      </c>
      <c r="O30" s="61" t="s">
        <v>23</v>
      </c>
      <c r="P30" s="338"/>
    </row>
    <row r="31" spans="1:16" s="21" customFormat="1" ht="36.75" hidden="1" thickTop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91" t="s">
        <v>23</v>
      </c>
      <c r="F31" s="492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17">
        <f t="shared" si="12"/>
        <v>0</v>
      </c>
      <c r="M31" s="317" t="s">
        <v>23</v>
      </c>
      <c r="N31" s="48" t="s">
        <v>23</v>
      </c>
      <c r="O31" s="49" t="s">
        <v>23</v>
      </c>
      <c r="P31" s="336"/>
    </row>
    <row r="32" spans="1:16" ht="36.75" hidden="1" thickTop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497" t="s">
        <v>23</v>
      </c>
      <c r="F32" s="498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8">
        <f>J32+K32</f>
        <v>0</v>
      </c>
      <c r="M32" s="320" t="s">
        <v>23</v>
      </c>
      <c r="N32" s="65" t="s">
        <v>23</v>
      </c>
      <c r="O32" s="67" t="s">
        <v>23</v>
      </c>
      <c r="P32" s="339"/>
    </row>
    <row r="33" spans="1:16" s="21" customFormat="1" ht="12.75" hidden="1" thickTop="1" x14ac:dyDescent="0.25">
      <c r="A33" s="51">
        <v>21380</v>
      </c>
      <c r="B33" s="45" t="s">
        <v>31</v>
      </c>
      <c r="C33" s="46">
        <f t="shared" si="10"/>
        <v>0</v>
      </c>
      <c r="D33" s="218" t="s">
        <v>23</v>
      </c>
      <c r="E33" s="491" t="s">
        <v>23</v>
      </c>
      <c r="F33" s="492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0</v>
      </c>
      <c r="K33" s="50">
        <f t="shared" ref="K33:L33" si="13">SUM(K34:K35)</f>
        <v>0</v>
      </c>
      <c r="L33" s="117">
        <f t="shared" si="13"/>
        <v>0</v>
      </c>
      <c r="M33" s="317" t="s">
        <v>23</v>
      </c>
      <c r="N33" s="48" t="s">
        <v>23</v>
      </c>
      <c r="O33" s="49" t="s">
        <v>23</v>
      </c>
      <c r="P33" s="336"/>
    </row>
    <row r="34" spans="1:16" ht="12.75" hidden="1" thickTop="1" x14ac:dyDescent="0.25">
      <c r="A34" s="33">
        <v>21381</v>
      </c>
      <c r="B34" s="52" t="s">
        <v>306</v>
      </c>
      <c r="C34" s="53">
        <f t="shared" si="10"/>
        <v>0</v>
      </c>
      <c r="D34" s="219" t="s">
        <v>23</v>
      </c>
      <c r="E34" s="493" t="s">
        <v>23</v>
      </c>
      <c r="F34" s="494" t="s">
        <v>23</v>
      </c>
      <c r="G34" s="219" t="s">
        <v>23</v>
      </c>
      <c r="H34" s="253" t="s">
        <v>23</v>
      </c>
      <c r="I34" s="56" t="s">
        <v>23</v>
      </c>
      <c r="J34" s="262"/>
      <c r="K34" s="55"/>
      <c r="L34" s="356">
        <f>J34+K34</f>
        <v>0</v>
      </c>
      <c r="M34" s="318" t="s">
        <v>23</v>
      </c>
      <c r="N34" s="54" t="s">
        <v>23</v>
      </c>
      <c r="O34" s="56" t="s">
        <v>23</v>
      </c>
      <c r="P34" s="337"/>
    </row>
    <row r="35" spans="1:16" ht="24.75" hidden="1" thickTop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495" t="s">
        <v>23</v>
      </c>
      <c r="F35" s="496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308">
        <f>J35+K35</f>
        <v>0</v>
      </c>
      <c r="M35" s="319" t="s">
        <v>23</v>
      </c>
      <c r="N35" s="59" t="s">
        <v>23</v>
      </c>
      <c r="O35" s="61" t="s">
        <v>23</v>
      </c>
      <c r="P35" s="338"/>
    </row>
    <row r="36" spans="1:16" s="21" customFormat="1" ht="25.5" hidden="1" customHeight="1" x14ac:dyDescent="0.25">
      <c r="A36" s="51">
        <v>21390</v>
      </c>
      <c r="B36" s="45" t="s">
        <v>307</v>
      </c>
      <c r="C36" s="46">
        <f t="shared" si="10"/>
        <v>0</v>
      </c>
      <c r="D36" s="218" t="s">
        <v>23</v>
      </c>
      <c r="E36" s="491" t="s">
        <v>23</v>
      </c>
      <c r="F36" s="492" t="s">
        <v>23</v>
      </c>
      <c r="G36" s="218" t="s">
        <v>23</v>
      </c>
      <c r="H36" s="252" t="s">
        <v>23</v>
      </c>
      <c r="I36" s="49" t="s">
        <v>23</v>
      </c>
      <c r="J36" s="106">
        <f>SUM(J37:J40)</f>
        <v>0</v>
      </c>
      <c r="K36" s="50">
        <f t="shared" ref="K36:L36" si="14">SUM(K37:K40)</f>
        <v>0</v>
      </c>
      <c r="L36" s="117">
        <f t="shared" si="14"/>
        <v>0</v>
      </c>
      <c r="M36" s="317" t="s">
        <v>23</v>
      </c>
      <c r="N36" s="48" t="s">
        <v>23</v>
      </c>
      <c r="O36" s="49" t="s">
        <v>23</v>
      </c>
      <c r="P36" s="336"/>
    </row>
    <row r="37" spans="1:16" ht="24.75" hidden="1" thickTop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493" t="s">
        <v>23</v>
      </c>
      <c r="F37" s="494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356">
        <f>J37+K37</f>
        <v>0</v>
      </c>
      <c r="M37" s="318" t="s">
        <v>23</v>
      </c>
      <c r="N37" s="54" t="s">
        <v>23</v>
      </c>
      <c r="O37" s="56" t="s">
        <v>23</v>
      </c>
      <c r="P37" s="337"/>
    </row>
    <row r="38" spans="1:16" ht="12.75" hidden="1" thickTop="1" x14ac:dyDescent="0.25">
      <c r="A38" s="38">
        <v>21393</v>
      </c>
      <c r="B38" s="57" t="s">
        <v>34</v>
      </c>
      <c r="C38" s="58">
        <f t="shared" si="10"/>
        <v>0</v>
      </c>
      <c r="D38" s="220" t="s">
        <v>23</v>
      </c>
      <c r="E38" s="495" t="s">
        <v>23</v>
      </c>
      <c r="F38" s="496" t="s">
        <v>23</v>
      </c>
      <c r="G38" s="220" t="s">
        <v>23</v>
      </c>
      <c r="H38" s="254" t="s">
        <v>23</v>
      </c>
      <c r="I38" s="61" t="s">
        <v>23</v>
      </c>
      <c r="J38" s="263"/>
      <c r="K38" s="60"/>
      <c r="L38" s="308">
        <f>J38+K38</f>
        <v>0</v>
      </c>
      <c r="M38" s="319" t="s">
        <v>23</v>
      </c>
      <c r="N38" s="59" t="s">
        <v>23</v>
      </c>
      <c r="O38" s="61" t="s">
        <v>23</v>
      </c>
      <c r="P38" s="338"/>
    </row>
    <row r="39" spans="1:16" ht="12.75" hidden="1" thickTop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495" t="s">
        <v>23</v>
      </c>
      <c r="F39" s="496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308">
        <f>J39+K39</f>
        <v>0</v>
      </c>
      <c r="M39" s="319" t="s">
        <v>23</v>
      </c>
      <c r="N39" s="59" t="s">
        <v>23</v>
      </c>
      <c r="O39" s="61" t="s">
        <v>23</v>
      </c>
      <c r="P39" s="338"/>
    </row>
    <row r="40" spans="1:16" ht="24.75" hidden="1" thickTop="1" x14ac:dyDescent="0.25">
      <c r="A40" s="190">
        <v>21399</v>
      </c>
      <c r="B40" s="165" t="s">
        <v>36</v>
      </c>
      <c r="C40" s="166">
        <f t="shared" si="10"/>
        <v>0</v>
      </c>
      <c r="D40" s="222" t="s">
        <v>23</v>
      </c>
      <c r="E40" s="499" t="s">
        <v>23</v>
      </c>
      <c r="F40" s="500" t="s">
        <v>23</v>
      </c>
      <c r="G40" s="222" t="s">
        <v>23</v>
      </c>
      <c r="H40" s="256" t="s">
        <v>23</v>
      </c>
      <c r="I40" s="192" t="s">
        <v>23</v>
      </c>
      <c r="J40" s="292"/>
      <c r="K40" s="191"/>
      <c r="L40" s="501">
        <f>J40+K40</f>
        <v>0</v>
      </c>
      <c r="M40" s="321" t="s">
        <v>23</v>
      </c>
      <c r="N40" s="76" t="s">
        <v>23</v>
      </c>
      <c r="O40" s="192" t="s">
        <v>23</v>
      </c>
      <c r="P40" s="340"/>
    </row>
    <row r="41" spans="1:16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502">
        <f t="shared" ref="E41:F41" si="15">SUM(E42)</f>
        <v>0</v>
      </c>
      <c r="F41" s="503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189" t="s">
        <v>23</v>
      </c>
      <c r="M41" s="322" t="s">
        <v>23</v>
      </c>
      <c r="N41" s="80" t="s">
        <v>23</v>
      </c>
      <c r="O41" s="189" t="s">
        <v>23</v>
      </c>
      <c r="P41" s="341"/>
    </row>
    <row r="42" spans="1:16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504"/>
      <c r="F42" s="505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192" t="s">
        <v>23</v>
      </c>
      <c r="M42" s="321" t="s">
        <v>23</v>
      </c>
      <c r="N42" s="76" t="s">
        <v>23</v>
      </c>
      <c r="O42" s="192" t="s">
        <v>23</v>
      </c>
      <c r="P42" s="340"/>
    </row>
    <row r="43" spans="1:16" s="21" customFormat="1" ht="24.75" hidden="1" thickTop="1" x14ac:dyDescent="0.25">
      <c r="A43" s="51">
        <v>21490</v>
      </c>
      <c r="B43" s="45" t="s">
        <v>38</v>
      </c>
      <c r="C43" s="68">
        <f>F43+I43+L43</f>
        <v>0</v>
      </c>
      <c r="D43" s="74">
        <f>D44</f>
        <v>0</v>
      </c>
      <c r="E43" s="506">
        <f t="shared" ref="E43:L43" si="16">E44</f>
        <v>0</v>
      </c>
      <c r="F43" s="507">
        <f t="shared" si="16"/>
        <v>0</v>
      </c>
      <c r="G43" s="74">
        <f t="shared" si="16"/>
        <v>0</v>
      </c>
      <c r="H43" s="204">
        <f t="shared" si="16"/>
        <v>0</v>
      </c>
      <c r="I43" s="293">
        <f t="shared" si="16"/>
        <v>0</v>
      </c>
      <c r="J43" s="204">
        <f t="shared" si="16"/>
        <v>0</v>
      </c>
      <c r="K43" s="75">
        <f t="shared" si="16"/>
        <v>0</v>
      </c>
      <c r="L43" s="293">
        <f t="shared" si="16"/>
        <v>0</v>
      </c>
      <c r="M43" s="317" t="s">
        <v>23</v>
      </c>
      <c r="N43" s="48" t="s">
        <v>23</v>
      </c>
      <c r="O43" s="49" t="s">
        <v>23</v>
      </c>
      <c r="P43" s="336"/>
    </row>
    <row r="44" spans="1:16" s="21" customFormat="1" ht="24.75" hidden="1" thickTop="1" x14ac:dyDescent="0.25">
      <c r="A44" s="38">
        <v>21499</v>
      </c>
      <c r="B44" s="57" t="s">
        <v>39</v>
      </c>
      <c r="C44" s="208">
        <f>F44+I44+L44</f>
        <v>0</v>
      </c>
      <c r="D44" s="301"/>
      <c r="E44" s="508"/>
      <c r="F44" s="509">
        <f>D44+E44</f>
        <v>0</v>
      </c>
      <c r="G44" s="301"/>
      <c r="H44" s="302"/>
      <c r="I44" s="358">
        <f>G44+H44</f>
        <v>0</v>
      </c>
      <c r="J44" s="302"/>
      <c r="K44" s="70"/>
      <c r="L44" s="358">
        <f>J44+K44</f>
        <v>0</v>
      </c>
      <c r="M44" s="320" t="s">
        <v>23</v>
      </c>
      <c r="N44" s="65" t="s">
        <v>23</v>
      </c>
      <c r="O44" s="67" t="s">
        <v>23</v>
      </c>
      <c r="P44" s="339"/>
    </row>
    <row r="45" spans="1:16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91" t="s">
        <v>23</v>
      </c>
      <c r="F45" s="492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49" t="s">
        <v>23</v>
      </c>
      <c r="M45" s="68">
        <f>SUM(M46:M47)</f>
        <v>0</v>
      </c>
      <c r="N45" s="75">
        <f t="shared" ref="N45:O45" si="17">SUM(N46:N47)</f>
        <v>0</v>
      </c>
      <c r="O45" s="293">
        <f t="shared" si="17"/>
        <v>0</v>
      </c>
      <c r="P45" s="342"/>
    </row>
    <row r="46" spans="1:16" ht="24.75" hidden="1" thickTop="1" x14ac:dyDescent="0.25">
      <c r="A46" s="77">
        <v>23410</v>
      </c>
      <c r="B46" s="78" t="s">
        <v>41</v>
      </c>
      <c r="C46" s="82">
        <f t="shared" ref="C46:C47" si="18">O46</f>
        <v>0</v>
      </c>
      <c r="D46" s="224" t="s">
        <v>23</v>
      </c>
      <c r="E46" s="510" t="s">
        <v>23</v>
      </c>
      <c r="F46" s="511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189" t="s">
        <v>23</v>
      </c>
      <c r="M46" s="323"/>
      <c r="N46" s="303"/>
      <c r="O46" s="171">
        <f>M46+N46</f>
        <v>0</v>
      </c>
      <c r="P46" s="81"/>
    </row>
    <row r="47" spans="1:16" ht="24.75" hidden="1" thickTop="1" x14ac:dyDescent="0.25">
      <c r="A47" s="77">
        <v>23510</v>
      </c>
      <c r="B47" s="78" t="s">
        <v>42</v>
      </c>
      <c r="C47" s="82">
        <f t="shared" si="18"/>
        <v>0</v>
      </c>
      <c r="D47" s="224" t="s">
        <v>23</v>
      </c>
      <c r="E47" s="510" t="s">
        <v>23</v>
      </c>
      <c r="F47" s="511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189" t="s">
        <v>23</v>
      </c>
      <c r="M47" s="323"/>
      <c r="N47" s="303"/>
      <c r="O47" s="171">
        <f>M47+N47</f>
        <v>0</v>
      </c>
      <c r="P47" s="81"/>
    </row>
    <row r="48" spans="1:16" ht="12.75" thickTop="1" x14ac:dyDescent="0.25">
      <c r="A48" s="83"/>
      <c r="B48" s="78"/>
      <c r="C48" s="84"/>
      <c r="D48" s="361"/>
      <c r="E48" s="512"/>
      <c r="F48" s="511"/>
      <c r="G48" s="361"/>
      <c r="H48" s="364"/>
      <c r="I48" s="308"/>
      <c r="J48" s="366"/>
      <c r="K48" s="303"/>
      <c r="L48" s="171"/>
      <c r="M48" s="323"/>
      <c r="N48" s="303"/>
      <c r="O48" s="171"/>
      <c r="P48" s="81"/>
    </row>
    <row r="49" spans="1:16" s="21" customFormat="1" x14ac:dyDescent="0.25">
      <c r="A49" s="85"/>
      <c r="B49" s="86" t="s">
        <v>43</v>
      </c>
      <c r="C49" s="87"/>
      <c r="D49" s="362"/>
      <c r="E49" s="513"/>
      <c r="F49" s="514"/>
      <c r="G49" s="362"/>
      <c r="H49" s="365"/>
      <c r="I49" s="172"/>
      <c r="J49" s="365"/>
      <c r="K49" s="363"/>
      <c r="L49" s="172"/>
      <c r="M49" s="368"/>
      <c r="N49" s="363"/>
      <c r="O49" s="172"/>
      <c r="P49" s="343"/>
    </row>
    <row r="50" spans="1:16" s="21" customFormat="1" ht="12.75" thickBot="1" x14ac:dyDescent="0.3">
      <c r="A50" s="88"/>
      <c r="B50" s="22" t="s">
        <v>44</v>
      </c>
      <c r="C50" s="89">
        <f t="shared" si="4"/>
        <v>205449</v>
      </c>
      <c r="D50" s="225">
        <f>SUM(D51,D283)</f>
        <v>210839</v>
      </c>
      <c r="E50" s="515">
        <f t="shared" ref="E50:F50" si="19">SUM(E51,E283)</f>
        <v>-5390</v>
      </c>
      <c r="F50" s="516">
        <f t="shared" si="19"/>
        <v>205449</v>
      </c>
      <c r="G50" s="225">
        <f>SUM(G51,G283)</f>
        <v>0</v>
      </c>
      <c r="H50" s="258">
        <f t="shared" ref="H50:I50" si="20">SUM(H51,H283)</f>
        <v>0</v>
      </c>
      <c r="I50" s="91">
        <f t="shared" si="20"/>
        <v>0</v>
      </c>
      <c r="J50" s="258">
        <f>SUM(J51,J283)</f>
        <v>0</v>
      </c>
      <c r="K50" s="90">
        <f t="shared" ref="K50:L50" si="21">SUM(K51,K283)</f>
        <v>0</v>
      </c>
      <c r="L50" s="91">
        <f t="shared" si="21"/>
        <v>0</v>
      </c>
      <c r="M50" s="89">
        <f>SUM(M51,M283)</f>
        <v>0</v>
      </c>
      <c r="N50" s="90">
        <f t="shared" ref="N50:O50" si="22">SUM(N51,N283)</f>
        <v>0</v>
      </c>
      <c r="O50" s="91">
        <f t="shared" si="22"/>
        <v>0</v>
      </c>
      <c r="P50" s="344"/>
    </row>
    <row r="51" spans="1:16" s="21" customFormat="1" ht="36.75" thickTop="1" x14ac:dyDescent="0.25">
      <c r="A51" s="92"/>
      <c r="B51" s="93" t="s">
        <v>45</v>
      </c>
      <c r="C51" s="94">
        <f t="shared" si="4"/>
        <v>205449</v>
      </c>
      <c r="D51" s="226">
        <f>SUM(D52,D194)</f>
        <v>210839</v>
      </c>
      <c r="E51" s="517">
        <f t="shared" ref="E51:F51" si="23">SUM(E52,E194)</f>
        <v>-5390</v>
      </c>
      <c r="F51" s="518">
        <f t="shared" si="23"/>
        <v>205449</v>
      </c>
      <c r="G51" s="226">
        <f>SUM(G52,G194)</f>
        <v>0</v>
      </c>
      <c r="H51" s="259">
        <f t="shared" ref="H51:I51" si="24">SUM(H52,H194)</f>
        <v>0</v>
      </c>
      <c r="I51" s="96">
        <f t="shared" si="24"/>
        <v>0</v>
      </c>
      <c r="J51" s="259">
        <f>SUM(J52,J194)</f>
        <v>0</v>
      </c>
      <c r="K51" s="95">
        <f t="shared" ref="K51:L51" si="25">SUM(K52,K194)</f>
        <v>0</v>
      </c>
      <c r="L51" s="96">
        <f t="shared" si="25"/>
        <v>0</v>
      </c>
      <c r="M51" s="94">
        <f>SUM(M52,M194)</f>
        <v>0</v>
      </c>
      <c r="N51" s="95">
        <f t="shared" ref="N51:O51" si="26">SUM(N52,N194)</f>
        <v>0</v>
      </c>
      <c r="O51" s="96">
        <f t="shared" si="26"/>
        <v>0</v>
      </c>
      <c r="P51" s="345"/>
    </row>
    <row r="52" spans="1:16" s="21" customFormat="1" ht="24" x14ac:dyDescent="0.25">
      <c r="A52" s="97"/>
      <c r="B52" s="16" t="s">
        <v>46</v>
      </c>
      <c r="C52" s="98">
        <f t="shared" si="4"/>
        <v>205449</v>
      </c>
      <c r="D52" s="227">
        <f>SUM(D53,D75,D173,D187)</f>
        <v>210839</v>
      </c>
      <c r="E52" s="519">
        <f t="shared" ref="E52:F52" si="27">SUM(E53,E75,E173,E187)</f>
        <v>-5390</v>
      </c>
      <c r="F52" s="520">
        <f t="shared" si="27"/>
        <v>205449</v>
      </c>
      <c r="G52" s="227">
        <f>SUM(G53,G75,G173,G187)</f>
        <v>0</v>
      </c>
      <c r="H52" s="260">
        <f t="shared" ref="H52:I52" si="28">SUM(H53,H75,H173,H187)</f>
        <v>0</v>
      </c>
      <c r="I52" s="100">
        <f t="shared" si="28"/>
        <v>0</v>
      </c>
      <c r="J52" s="260">
        <f>SUM(J53,J75,J173,J187)</f>
        <v>0</v>
      </c>
      <c r="K52" s="99">
        <f t="shared" ref="K52:L52" si="29">SUM(K53,K75,K173,K187)</f>
        <v>0</v>
      </c>
      <c r="L52" s="100">
        <f t="shared" si="29"/>
        <v>0</v>
      </c>
      <c r="M52" s="98">
        <f>SUM(M53,M75,M173,M187)</f>
        <v>0</v>
      </c>
      <c r="N52" s="99">
        <f t="shared" ref="N52:O52" si="30">SUM(N53,N75,N173,N187)</f>
        <v>0</v>
      </c>
      <c r="O52" s="100">
        <f t="shared" si="30"/>
        <v>0</v>
      </c>
      <c r="P52" s="346"/>
    </row>
    <row r="53" spans="1:16" s="21" customFormat="1" hidden="1" x14ac:dyDescent="0.25">
      <c r="A53" s="101">
        <v>1000</v>
      </c>
      <c r="B53" s="101" t="s">
        <v>47</v>
      </c>
      <c r="C53" s="102">
        <f t="shared" si="4"/>
        <v>0</v>
      </c>
      <c r="D53" s="228">
        <f>SUM(D54,D67)</f>
        <v>0</v>
      </c>
      <c r="E53" s="521">
        <f t="shared" ref="E53:F53" si="31">SUM(E54,E67)</f>
        <v>0</v>
      </c>
      <c r="F53" s="522">
        <f t="shared" si="31"/>
        <v>0</v>
      </c>
      <c r="G53" s="228">
        <f>SUM(G54,G67)</f>
        <v>0</v>
      </c>
      <c r="H53" s="261">
        <f t="shared" ref="H53:I53" si="32">SUM(H54,H67)</f>
        <v>0</v>
      </c>
      <c r="I53" s="104">
        <f t="shared" si="32"/>
        <v>0</v>
      </c>
      <c r="J53" s="261">
        <f>SUM(J54,J67)</f>
        <v>0</v>
      </c>
      <c r="K53" s="103">
        <f t="shared" ref="K53:L53" si="33">SUM(K54,K67)</f>
        <v>0</v>
      </c>
      <c r="L53" s="104">
        <f t="shared" si="33"/>
        <v>0</v>
      </c>
      <c r="M53" s="102">
        <f>SUM(M54,M67)</f>
        <v>0</v>
      </c>
      <c r="N53" s="103">
        <f t="shared" ref="N53:O53" si="34">SUM(N54,N67)</f>
        <v>0</v>
      </c>
      <c r="O53" s="104">
        <f t="shared" si="34"/>
        <v>0</v>
      </c>
      <c r="P53" s="347"/>
    </row>
    <row r="54" spans="1:16" hidden="1" x14ac:dyDescent="0.25">
      <c r="A54" s="45">
        <v>1100</v>
      </c>
      <c r="B54" s="105" t="s">
        <v>48</v>
      </c>
      <c r="C54" s="46">
        <f t="shared" si="4"/>
        <v>0</v>
      </c>
      <c r="D54" s="229">
        <f>SUM(D55,D58,D66)</f>
        <v>0</v>
      </c>
      <c r="E54" s="523">
        <f t="shared" ref="E54:F54" si="35">SUM(E55,E58,E66)</f>
        <v>0</v>
      </c>
      <c r="F54" s="490">
        <f t="shared" si="35"/>
        <v>0</v>
      </c>
      <c r="G54" s="229">
        <f>SUM(G55,G58,G66)</f>
        <v>0</v>
      </c>
      <c r="H54" s="106">
        <f t="shared" ref="H54:I54" si="36">SUM(H55,H58,H66)</f>
        <v>0</v>
      </c>
      <c r="I54" s="117">
        <f t="shared" si="36"/>
        <v>0</v>
      </c>
      <c r="J54" s="106">
        <f>SUM(J55,J58,J66)</f>
        <v>0</v>
      </c>
      <c r="K54" s="50">
        <f t="shared" ref="K54:L54" si="37">SUM(K55,K58,K66)</f>
        <v>0</v>
      </c>
      <c r="L54" s="117">
        <f t="shared" si="37"/>
        <v>0</v>
      </c>
      <c r="M54" s="130">
        <f>SUM(M55,M58,M66)</f>
        <v>0</v>
      </c>
      <c r="N54" s="131">
        <f t="shared" ref="N54:O54" si="38">SUM(N55,N58,N66)</f>
        <v>0</v>
      </c>
      <c r="O54" s="294">
        <f t="shared" si="38"/>
        <v>0</v>
      </c>
      <c r="P54" s="348"/>
    </row>
    <row r="55" spans="1:16" hidden="1" x14ac:dyDescent="0.25">
      <c r="A55" s="107">
        <v>1110</v>
      </c>
      <c r="B55" s="78" t="s">
        <v>49</v>
      </c>
      <c r="C55" s="84">
        <f t="shared" si="4"/>
        <v>0</v>
      </c>
      <c r="D55" s="132">
        <f>SUM(D56:D57)</f>
        <v>0</v>
      </c>
      <c r="E55" s="524">
        <f t="shared" ref="E55:F55" si="39">SUM(E56:E57)</f>
        <v>0</v>
      </c>
      <c r="F55" s="525">
        <f t="shared" si="39"/>
        <v>0</v>
      </c>
      <c r="G55" s="132">
        <f>SUM(G56:G57)</f>
        <v>0</v>
      </c>
      <c r="H55" s="207">
        <f t="shared" ref="H55:I55" si="40">SUM(H56:H57)</f>
        <v>0</v>
      </c>
      <c r="I55" s="109">
        <f t="shared" si="40"/>
        <v>0</v>
      </c>
      <c r="J55" s="207">
        <f>SUM(J56:J57)</f>
        <v>0</v>
      </c>
      <c r="K55" s="108">
        <f t="shared" ref="K55:L55" si="41">SUM(K56:K57)</f>
        <v>0</v>
      </c>
      <c r="L55" s="109">
        <f t="shared" si="41"/>
        <v>0</v>
      </c>
      <c r="M55" s="84">
        <f>SUM(M56:M57)</f>
        <v>0</v>
      </c>
      <c r="N55" s="108">
        <f t="shared" ref="N55:O55" si="42">SUM(N56:N57)</f>
        <v>0</v>
      </c>
      <c r="O55" s="109">
        <f t="shared" si="42"/>
        <v>0</v>
      </c>
      <c r="P55" s="116"/>
    </row>
    <row r="56" spans="1:16" hidden="1" x14ac:dyDescent="0.25">
      <c r="A56" s="33">
        <v>1111</v>
      </c>
      <c r="B56" s="52" t="s">
        <v>50</v>
      </c>
      <c r="C56" s="53">
        <f t="shared" si="4"/>
        <v>0</v>
      </c>
      <c r="D56" s="230"/>
      <c r="E56" s="526"/>
      <c r="F56" s="527">
        <f t="shared" ref="F56:F57" si="43">D56+E56</f>
        <v>0</v>
      </c>
      <c r="G56" s="230"/>
      <c r="H56" s="262"/>
      <c r="I56" s="120">
        <f t="shared" ref="I56:I57" si="44">G56+H56</f>
        <v>0</v>
      </c>
      <c r="J56" s="262"/>
      <c r="K56" s="55"/>
      <c r="L56" s="120">
        <f t="shared" ref="L56:L57" si="45">J56+K56</f>
        <v>0</v>
      </c>
      <c r="M56" s="324"/>
      <c r="N56" s="55"/>
      <c r="O56" s="120">
        <f>M56+N56</f>
        <v>0</v>
      </c>
      <c r="P56" s="110"/>
    </row>
    <row r="57" spans="1:16" ht="24" hidden="1" customHeight="1" x14ac:dyDescent="0.25">
      <c r="A57" s="38">
        <v>1119</v>
      </c>
      <c r="B57" s="57" t="s">
        <v>51</v>
      </c>
      <c r="C57" s="58">
        <f t="shared" si="4"/>
        <v>0</v>
      </c>
      <c r="D57" s="231"/>
      <c r="E57" s="528"/>
      <c r="F57" s="486">
        <f t="shared" si="43"/>
        <v>0</v>
      </c>
      <c r="G57" s="231"/>
      <c r="H57" s="263"/>
      <c r="I57" s="114">
        <f t="shared" si="44"/>
        <v>0</v>
      </c>
      <c r="J57" s="263"/>
      <c r="K57" s="60"/>
      <c r="L57" s="114">
        <f t="shared" si="45"/>
        <v>0</v>
      </c>
      <c r="M57" s="325"/>
      <c r="N57" s="60"/>
      <c r="O57" s="114">
        <f>M57+N57</f>
        <v>0</v>
      </c>
      <c r="P57" s="111"/>
    </row>
    <row r="58" spans="1:16" hidden="1" x14ac:dyDescent="0.25">
      <c r="A58" s="112">
        <v>1140</v>
      </c>
      <c r="B58" s="57" t="s">
        <v>295</v>
      </c>
      <c r="C58" s="58">
        <f t="shared" si="4"/>
        <v>0</v>
      </c>
      <c r="D58" s="232">
        <f>SUM(D59:D65)</f>
        <v>0</v>
      </c>
      <c r="E58" s="529">
        <f t="shared" ref="E58:F58" si="46">SUM(E59:E65)</f>
        <v>0</v>
      </c>
      <c r="F58" s="486">
        <f t="shared" si="46"/>
        <v>0</v>
      </c>
      <c r="G58" s="232">
        <f>SUM(G59:G65)</f>
        <v>0</v>
      </c>
      <c r="H58" s="121">
        <f t="shared" ref="H58:I58" si="47">SUM(H59:H65)</f>
        <v>0</v>
      </c>
      <c r="I58" s="114">
        <f t="shared" si="47"/>
        <v>0</v>
      </c>
      <c r="J58" s="121">
        <f>SUM(J59:J65)</f>
        <v>0</v>
      </c>
      <c r="K58" s="113">
        <f t="shared" ref="K58:L58" si="48">SUM(K59:K65)</f>
        <v>0</v>
      </c>
      <c r="L58" s="114">
        <f t="shared" si="48"/>
        <v>0</v>
      </c>
      <c r="M58" s="58">
        <f>SUM(M59:M65)</f>
        <v>0</v>
      </c>
      <c r="N58" s="113">
        <f t="shared" ref="N58:O58" si="49">SUM(N59:N65)</f>
        <v>0</v>
      </c>
      <c r="O58" s="114">
        <f t="shared" si="49"/>
        <v>0</v>
      </c>
      <c r="P58" s="111"/>
    </row>
    <row r="59" spans="1:16" hidden="1" x14ac:dyDescent="0.25">
      <c r="A59" s="38">
        <v>1141</v>
      </c>
      <c r="B59" s="57" t="s">
        <v>52</v>
      </c>
      <c r="C59" s="58">
        <f t="shared" si="4"/>
        <v>0</v>
      </c>
      <c r="D59" s="231"/>
      <c r="E59" s="528"/>
      <c r="F59" s="486">
        <f t="shared" ref="F59:F66" si="50">D59+E59</f>
        <v>0</v>
      </c>
      <c r="G59" s="231"/>
      <c r="H59" s="263"/>
      <c r="I59" s="114">
        <f t="shared" ref="I59:I66" si="51">G59+H59</f>
        <v>0</v>
      </c>
      <c r="J59" s="263"/>
      <c r="K59" s="60"/>
      <c r="L59" s="114">
        <f t="shared" ref="L59:L66" si="52">J59+K59</f>
        <v>0</v>
      </c>
      <c r="M59" s="325"/>
      <c r="N59" s="60"/>
      <c r="O59" s="114">
        <f t="shared" ref="O59:O66" si="53">M59+N59</f>
        <v>0</v>
      </c>
      <c r="P59" s="111"/>
    </row>
    <row r="60" spans="1:16" ht="24.75" hidden="1" customHeight="1" x14ac:dyDescent="0.25">
      <c r="A60" s="38">
        <v>1142</v>
      </c>
      <c r="B60" s="57" t="s">
        <v>53</v>
      </c>
      <c r="C60" s="58">
        <f t="shared" si="4"/>
        <v>0</v>
      </c>
      <c r="D60" s="231"/>
      <c r="E60" s="528"/>
      <c r="F60" s="486">
        <f t="shared" si="50"/>
        <v>0</v>
      </c>
      <c r="G60" s="231"/>
      <c r="H60" s="263"/>
      <c r="I60" s="114">
        <f t="shared" si="51"/>
        <v>0</v>
      </c>
      <c r="J60" s="263"/>
      <c r="K60" s="60"/>
      <c r="L60" s="114">
        <f>J60+K60</f>
        <v>0</v>
      </c>
      <c r="M60" s="325"/>
      <c r="N60" s="60"/>
      <c r="O60" s="114">
        <f t="shared" si="53"/>
        <v>0</v>
      </c>
      <c r="P60" s="111"/>
    </row>
    <row r="61" spans="1:16" ht="24" hidden="1" x14ac:dyDescent="0.25">
      <c r="A61" s="38">
        <v>1145</v>
      </c>
      <c r="B61" s="57" t="s">
        <v>54</v>
      </c>
      <c r="C61" s="58">
        <f t="shared" si="4"/>
        <v>0</v>
      </c>
      <c r="D61" s="231"/>
      <c r="E61" s="528"/>
      <c r="F61" s="486">
        <f t="shared" si="50"/>
        <v>0</v>
      </c>
      <c r="G61" s="231"/>
      <c r="H61" s="263"/>
      <c r="I61" s="114">
        <f t="shared" si="51"/>
        <v>0</v>
      </c>
      <c r="J61" s="263"/>
      <c r="K61" s="60"/>
      <c r="L61" s="114">
        <f t="shared" si="52"/>
        <v>0</v>
      </c>
      <c r="M61" s="325"/>
      <c r="N61" s="60"/>
      <c r="O61" s="114">
        <f>M61+N61</f>
        <v>0</v>
      </c>
      <c r="P61" s="111"/>
    </row>
    <row r="62" spans="1:16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/>
      <c r="E62" s="528"/>
      <c r="F62" s="486">
        <f t="shared" si="50"/>
        <v>0</v>
      </c>
      <c r="G62" s="231"/>
      <c r="H62" s="263"/>
      <c r="I62" s="114">
        <f t="shared" si="51"/>
        <v>0</v>
      </c>
      <c r="J62" s="263"/>
      <c r="K62" s="60"/>
      <c r="L62" s="114">
        <f t="shared" si="52"/>
        <v>0</v>
      </c>
      <c r="M62" s="325"/>
      <c r="N62" s="60"/>
      <c r="O62" s="114">
        <f t="shared" si="53"/>
        <v>0</v>
      </c>
      <c r="P62" s="111"/>
    </row>
    <row r="63" spans="1:16" hidden="1" x14ac:dyDescent="0.25">
      <c r="A63" s="38">
        <v>1147</v>
      </c>
      <c r="B63" s="57" t="s">
        <v>56</v>
      </c>
      <c r="C63" s="58">
        <f t="shared" si="4"/>
        <v>0</v>
      </c>
      <c r="D63" s="231"/>
      <c r="E63" s="528"/>
      <c r="F63" s="486">
        <f t="shared" si="50"/>
        <v>0</v>
      </c>
      <c r="G63" s="231"/>
      <c r="H63" s="263"/>
      <c r="I63" s="114">
        <f t="shared" si="51"/>
        <v>0</v>
      </c>
      <c r="J63" s="263"/>
      <c r="K63" s="60"/>
      <c r="L63" s="114">
        <f t="shared" si="52"/>
        <v>0</v>
      </c>
      <c r="M63" s="325"/>
      <c r="N63" s="60"/>
      <c r="O63" s="114">
        <f t="shared" si="53"/>
        <v>0</v>
      </c>
      <c r="P63" s="111"/>
    </row>
    <row r="64" spans="1:16" hidden="1" x14ac:dyDescent="0.25">
      <c r="A64" s="38">
        <v>1148</v>
      </c>
      <c r="B64" s="57" t="s">
        <v>57</v>
      </c>
      <c r="C64" s="58">
        <f t="shared" si="4"/>
        <v>0</v>
      </c>
      <c r="D64" s="231"/>
      <c r="E64" s="528"/>
      <c r="F64" s="486">
        <f t="shared" si="50"/>
        <v>0</v>
      </c>
      <c r="G64" s="231"/>
      <c r="H64" s="263"/>
      <c r="I64" s="114">
        <f t="shared" si="51"/>
        <v>0</v>
      </c>
      <c r="J64" s="263"/>
      <c r="K64" s="60"/>
      <c r="L64" s="114">
        <f t="shared" si="52"/>
        <v>0</v>
      </c>
      <c r="M64" s="325"/>
      <c r="N64" s="60"/>
      <c r="O64" s="114">
        <f t="shared" si="53"/>
        <v>0</v>
      </c>
      <c r="P64" s="111"/>
    </row>
    <row r="65" spans="1:16" ht="24" hidden="1" customHeight="1" x14ac:dyDescent="0.25">
      <c r="A65" s="38">
        <v>1149</v>
      </c>
      <c r="B65" s="57" t="s">
        <v>58</v>
      </c>
      <c r="C65" s="58">
        <f>F65+I65+L65+O65</f>
        <v>0</v>
      </c>
      <c r="D65" s="231"/>
      <c r="E65" s="528"/>
      <c r="F65" s="486">
        <f t="shared" si="50"/>
        <v>0</v>
      </c>
      <c r="G65" s="231"/>
      <c r="H65" s="263"/>
      <c r="I65" s="114">
        <f t="shared" si="51"/>
        <v>0</v>
      </c>
      <c r="J65" s="263"/>
      <c r="K65" s="60"/>
      <c r="L65" s="114">
        <f t="shared" si="52"/>
        <v>0</v>
      </c>
      <c r="M65" s="325"/>
      <c r="N65" s="60"/>
      <c r="O65" s="114">
        <f t="shared" si="53"/>
        <v>0</v>
      </c>
      <c r="P65" s="111"/>
    </row>
    <row r="66" spans="1:16" ht="36" hidden="1" x14ac:dyDescent="0.25">
      <c r="A66" s="107">
        <v>1150</v>
      </c>
      <c r="B66" s="78" t="s">
        <v>59</v>
      </c>
      <c r="C66" s="84">
        <f>F66+I66+L66+O66</f>
        <v>0</v>
      </c>
      <c r="D66" s="233"/>
      <c r="E66" s="530"/>
      <c r="F66" s="525">
        <f t="shared" si="50"/>
        <v>0</v>
      </c>
      <c r="G66" s="233"/>
      <c r="H66" s="264"/>
      <c r="I66" s="109">
        <f t="shared" si="51"/>
        <v>0</v>
      </c>
      <c r="J66" s="264"/>
      <c r="K66" s="115"/>
      <c r="L66" s="109">
        <f t="shared" si="52"/>
        <v>0</v>
      </c>
      <c r="M66" s="326"/>
      <c r="N66" s="115"/>
      <c r="O66" s="109">
        <f t="shared" si="53"/>
        <v>0</v>
      </c>
      <c r="P66" s="116"/>
    </row>
    <row r="67" spans="1:16" ht="24" hidden="1" x14ac:dyDescent="0.25">
      <c r="A67" s="45">
        <v>1200</v>
      </c>
      <c r="B67" s="105" t="s">
        <v>296</v>
      </c>
      <c r="C67" s="46">
        <f t="shared" si="4"/>
        <v>0</v>
      </c>
      <c r="D67" s="229">
        <f>SUM(D68:D69)</f>
        <v>0</v>
      </c>
      <c r="E67" s="523">
        <f t="shared" ref="E67:F67" si="54">SUM(E68:E69)</f>
        <v>0</v>
      </c>
      <c r="F67" s="490">
        <f t="shared" si="54"/>
        <v>0</v>
      </c>
      <c r="G67" s="229">
        <f>SUM(G68:G69)</f>
        <v>0</v>
      </c>
      <c r="H67" s="106">
        <f t="shared" ref="H67:I67" si="55">SUM(H68:H69)</f>
        <v>0</v>
      </c>
      <c r="I67" s="117">
        <f t="shared" si="55"/>
        <v>0</v>
      </c>
      <c r="J67" s="106">
        <f>SUM(J68:J69)</f>
        <v>0</v>
      </c>
      <c r="K67" s="50">
        <f t="shared" ref="K67:L67" si="56">SUM(K68:K69)</f>
        <v>0</v>
      </c>
      <c r="L67" s="117">
        <f t="shared" si="56"/>
        <v>0</v>
      </c>
      <c r="M67" s="46">
        <f>SUM(M68:M69)</f>
        <v>0</v>
      </c>
      <c r="N67" s="50">
        <f t="shared" ref="N67:O67" si="57">SUM(N68:N69)</f>
        <v>0</v>
      </c>
      <c r="O67" s="117">
        <f t="shared" si="57"/>
        <v>0</v>
      </c>
      <c r="P67" s="123"/>
    </row>
    <row r="68" spans="1:16" ht="24" hidden="1" x14ac:dyDescent="0.25">
      <c r="A68" s="373">
        <v>1210</v>
      </c>
      <c r="B68" s="52" t="s">
        <v>60</v>
      </c>
      <c r="C68" s="53">
        <f t="shared" si="4"/>
        <v>0</v>
      </c>
      <c r="D68" s="230"/>
      <c r="E68" s="526"/>
      <c r="F68" s="527">
        <f>D68+E68</f>
        <v>0</v>
      </c>
      <c r="G68" s="230"/>
      <c r="H68" s="262"/>
      <c r="I68" s="120">
        <f>G68+H68</f>
        <v>0</v>
      </c>
      <c r="J68" s="262"/>
      <c r="K68" s="55"/>
      <c r="L68" s="120">
        <f>J68+K68</f>
        <v>0</v>
      </c>
      <c r="M68" s="324"/>
      <c r="N68" s="55"/>
      <c r="O68" s="120">
        <f>M68+N68</f>
        <v>0</v>
      </c>
      <c r="P68" s="110"/>
    </row>
    <row r="69" spans="1:16" ht="24" hidden="1" x14ac:dyDescent="0.25">
      <c r="A69" s="112">
        <v>1220</v>
      </c>
      <c r="B69" s="57" t="s">
        <v>61</v>
      </c>
      <c r="C69" s="58">
        <f t="shared" si="4"/>
        <v>0</v>
      </c>
      <c r="D69" s="232">
        <f>SUM(D70:D74)</f>
        <v>0</v>
      </c>
      <c r="E69" s="529">
        <f t="shared" ref="E69:F69" si="58">SUM(E70:E74)</f>
        <v>0</v>
      </c>
      <c r="F69" s="486">
        <f t="shared" si="58"/>
        <v>0</v>
      </c>
      <c r="G69" s="232">
        <f>SUM(G70:G74)</f>
        <v>0</v>
      </c>
      <c r="H69" s="121">
        <f t="shared" ref="H69:I69" si="59">SUM(H70:H74)</f>
        <v>0</v>
      </c>
      <c r="I69" s="114">
        <f t="shared" si="59"/>
        <v>0</v>
      </c>
      <c r="J69" s="121">
        <f>SUM(J70:J74)</f>
        <v>0</v>
      </c>
      <c r="K69" s="113">
        <f t="shared" ref="K69:L69" si="60">SUM(K70:K74)</f>
        <v>0</v>
      </c>
      <c r="L69" s="114">
        <f t="shared" si="60"/>
        <v>0</v>
      </c>
      <c r="M69" s="58">
        <f>SUM(M70:M74)</f>
        <v>0</v>
      </c>
      <c r="N69" s="113">
        <f t="shared" ref="N69:O69" si="61">SUM(N70:N74)</f>
        <v>0</v>
      </c>
      <c r="O69" s="114">
        <f t="shared" si="61"/>
        <v>0</v>
      </c>
      <c r="P69" s="111"/>
    </row>
    <row r="70" spans="1:16" ht="48" hidden="1" x14ac:dyDescent="0.25">
      <c r="A70" s="38">
        <v>1221</v>
      </c>
      <c r="B70" s="57" t="s">
        <v>297</v>
      </c>
      <c r="C70" s="58">
        <f t="shared" si="4"/>
        <v>0</v>
      </c>
      <c r="D70" s="231"/>
      <c r="E70" s="528"/>
      <c r="F70" s="486">
        <f t="shared" ref="F70:F74" si="62">D70+E70</f>
        <v>0</v>
      </c>
      <c r="G70" s="231"/>
      <c r="H70" s="263"/>
      <c r="I70" s="114">
        <f t="shared" ref="I70:I74" si="63">G70+H70</f>
        <v>0</v>
      </c>
      <c r="J70" s="263"/>
      <c r="K70" s="60"/>
      <c r="L70" s="114">
        <f t="shared" ref="L70:L74" si="64">J70+K70</f>
        <v>0</v>
      </c>
      <c r="M70" s="325"/>
      <c r="N70" s="60"/>
      <c r="O70" s="114">
        <f t="shared" ref="O70:O74" si="65">M70+N70</f>
        <v>0</v>
      </c>
      <c r="P70" s="111"/>
    </row>
    <row r="71" spans="1:16" hidden="1" x14ac:dyDescent="0.25">
      <c r="A71" s="38">
        <v>1223</v>
      </c>
      <c r="B71" s="57" t="s">
        <v>62</v>
      </c>
      <c r="C71" s="58">
        <f t="shared" si="4"/>
        <v>0</v>
      </c>
      <c r="D71" s="231"/>
      <c r="E71" s="528"/>
      <c r="F71" s="486">
        <f t="shared" si="62"/>
        <v>0</v>
      </c>
      <c r="G71" s="231"/>
      <c r="H71" s="263"/>
      <c r="I71" s="114">
        <f t="shared" si="63"/>
        <v>0</v>
      </c>
      <c r="J71" s="263"/>
      <c r="K71" s="60"/>
      <c r="L71" s="114">
        <f t="shared" si="64"/>
        <v>0</v>
      </c>
      <c r="M71" s="325"/>
      <c r="N71" s="60"/>
      <c r="O71" s="114">
        <f t="shared" si="65"/>
        <v>0</v>
      </c>
      <c r="P71" s="111"/>
    </row>
    <row r="72" spans="1:16" hidden="1" x14ac:dyDescent="0.25">
      <c r="A72" s="38">
        <v>1225</v>
      </c>
      <c r="B72" s="57" t="s">
        <v>63</v>
      </c>
      <c r="C72" s="58">
        <f t="shared" si="4"/>
        <v>0</v>
      </c>
      <c r="D72" s="231"/>
      <c r="E72" s="528"/>
      <c r="F72" s="486">
        <f t="shared" si="62"/>
        <v>0</v>
      </c>
      <c r="G72" s="231"/>
      <c r="H72" s="263"/>
      <c r="I72" s="114">
        <f t="shared" si="63"/>
        <v>0</v>
      </c>
      <c r="J72" s="263"/>
      <c r="K72" s="60"/>
      <c r="L72" s="114">
        <f t="shared" si="64"/>
        <v>0</v>
      </c>
      <c r="M72" s="325"/>
      <c r="N72" s="60"/>
      <c r="O72" s="114">
        <f t="shared" si="65"/>
        <v>0</v>
      </c>
      <c r="P72" s="111"/>
    </row>
    <row r="73" spans="1:16" ht="36" hidden="1" x14ac:dyDescent="0.25">
      <c r="A73" s="38">
        <v>1227</v>
      </c>
      <c r="B73" s="57" t="s">
        <v>64</v>
      </c>
      <c r="C73" s="58">
        <f t="shared" si="4"/>
        <v>0</v>
      </c>
      <c r="D73" s="231"/>
      <c r="E73" s="528"/>
      <c r="F73" s="486">
        <f t="shared" si="62"/>
        <v>0</v>
      </c>
      <c r="G73" s="231"/>
      <c r="H73" s="263"/>
      <c r="I73" s="114">
        <f t="shared" si="63"/>
        <v>0</v>
      </c>
      <c r="J73" s="263"/>
      <c r="K73" s="60"/>
      <c r="L73" s="114">
        <f t="shared" si="64"/>
        <v>0</v>
      </c>
      <c r="M73" s="325"/>
      <c r="N73" s="60"/>
      <c r="O73" s="114">
        <f t="shared" si="65"/>
        <v>0</v>
      </c>
      <c r="P73" s="111"/>
    </row>
    <row r="74" spans="1:16" ht="48" hidden="1" x14ac:dyDescent="0.25">
      <c r="A74" s="38">
        <v>1228</v>
      </c>
      <c r="B74" s="57" t="s">
        <v>298</v>
      </c>
      <c r="C74" s="58">
        <f t="shared" si="4"/>
        <v>0</v>
      </c>
      <c r="D74" s="231"/>
      <c r="E74" s="528"/>
      <c r="F74" s="486">
        <f t="shared" si="62"/>
        <v>0</v>
      </c>
      <c r="G74" s="231"/>
      <c r="H74" s="263"/>
      <c r="I74" s="114">
        <f t="shared" si="63"/>
        <v>0</v>
      </c>
      <c r="J74" s="263"/>
      <c r="K74" s="60"/>
      <c r="L74" s="114">
        <f t="shared" si="64"/>
        <v>0</v>
      </c>
      <c r="M74" s="325"/>
      <c r="N74" s="60"/>
      <c r="O74" s="114">
        <f t="shared" si="65"/>
        <v>0</v>
      </c>
      <c r="P74" s="111"/>
    </row>
    <row r="75" spans="1:16" x14ac:dyDescent="0.25">
      <c r="A75" s="101">
        <v>2000</v>
      </c>
      <c r="B75" s="101" t="s">
        <v>65</v>
      </c>
      <c r="C75" s="102">
        <f t="shared" si="4"/>
        <v>205449</v>
      </c>
      <c r="D75" s="228">
        <f>SUM(D76,D83,D130,D164,D165,D172)</f>
        <v>210839</v>
      </c>
      <c r="E75" s="521">
        <f t="shared" ref="E75:F75" si="66">SUM(E76,E83,E130,E164,E165,E172)</f>
        <v>-5390</v>
      </c>
      <c r="F75" s="522">
        <f t="shared" si="66"/>
        <v>205449</v>
      </c>
      <c r="G75" s="228">
        <f>SUM(G76,G83,G130,G164,G165,G172)</f>
        <v>0</v>
      </c>
      <c r="H75" s="261">
        <f t="shared" ref="H75:I75" si="67">SUM(H76,H83,H130,H164,H165,H172)</f>
        <v>0</v>
      </c>
      <c r="I75" s="104">
        <f t="shared" si="67"/>
        <v>0</v>
      </c>
      <c r="J75" s="261">
        <f>SUM(J76,J83,J130,J164,J165,J172)</f>
        <v>0</v>
      </c>
      <c r="K75" s="103">
        <f t="shared" ref="K75:L75" si="68">SUM(K76,K83,K130,K164,K165,K172)</f>
        <v>0</v>
      </c>
      <c r="L75" s="104">
        <f t="shared" si="68"/>
        <v>0</v>
      </c>
      <c r="M75" s="102">
        <f>SUM(M76,M83,M130,M164,M165,M172)</f>
        <v>0</v>
      </c>
      <c r="N75" s="103">
        <f t="shared" ref="N75:O75" si="69">SUM(N76,N83,N130,N164,N165,N172)</f>
        <v>0</v>
      </c>
      <c r="O75" s="104">
        <f t="shared" si="69"/>
        <v>0</v>
      </c>
      <c r="P75" s="347"/>
    </row>
    <row r="76" spans="1:16" ht="24" hidden="1" x14ac:dyDescent="0.25">
      <c r="A76" s="45">
        <v>2100</v>
      </c>
      <c r="B76" s="105" t="s">
        <v>66</v>
      </c>
      <c r="C76" s="46">
        <f t="shared" si="4"/>
        <v>0</v>
      </c>
      <c r="D76" s="229">
        <f>SUM(D77,D80)</f>
        <v>0</v>
      </c>
      <c r="E76" s="523">
        <f t="shared" ref="E76:F76" si="70">SUM(E77,E80)</f>
        <v>0</v>
      </c>
      <c r="F76" s="490">
        <f t="shared" si="70"/>
        <v>0</v>
      </c>
      <c r="G76" s="229">
        <f>SUM(G77,G80)</f>
        <v>0</v>
      </c>
      <c r="H76" s="106">
        <f t="shared" ref="H76:I76" si="71">SUM(H77,H80)</f>
        <v>0</v>
      </c>
      <c r="I76" s="117">
        <f t="shared" si="71"/>
        <v>0</v>
      </c>
      <c r="J76" s="106">
        <f>SUM(J77,J80)</f>
        <v>0</v>
      </c>
      <c r="K76" s="50">
        <f t="shared" ref="K76:L76" si="72">SUM(K77,K80)</f>
        <v>0</v>
      </c>
      <c r="L76" s="117">
        <f t="shared" si="72"/>
        <v>0</v>
      </c>
      <c r="M76" s="46">
        <f>SUM(M77,M80)</f>
        <v>0</v>
      </c>
      <c r="N76" s="50">
        <f t="shared" ref="N76:O76" si="73">SUM(N77,N80)</f>
        <v>0</v>
      </c>
      <c r="O76" s="117">
        <f t="shared" si="73"/>
        <v>0</v>
      </c>
      <c r="P76" s="123"/>
    </row>
    <row r="77" spans="1:16" ht="24" hidden="1" x14ac:dyDescent="0.25">
      <c r="A77" s="373">
        <v>2110</v>
      </c>
      <c r="B77" s="52" t="s">
        <v>67</v>
      </c>
      <c r="C77" s="53">
        <f t="shared" si="4"/>
        <v>0</v>
      </c>
      <c r="D77" s="234">
        <f>SUM(D78:D79)</f>
        <v>0</v>
      </c>
      <c r="E77" s="531">
        <f t="shared" ref="E77:F77" si="74">SUM(E78:E79)</f>
        <v>0</v>
      </c>
      <c r="F77" s="527">
        <f t="shared" si="74"/>
        <v>0</v>
      </c>
      <c r="G77" s="234">
        <f>SUM(G78:G79)</f>
        <v>0</v>
      </c>
      <c r="H77" s="265">
        <f t="shared" ref="H77:I77" si="75">SUM(H78:H79)</f>
        <v>0</v>
      </c>
      <c r="I77" s="120">
        <f t="shared" si="75"/>
        <v>0</v>
      </c>
      <c r="J77" s="265">
        <f>SUM(J78:J79)</f>
        <v>0</v>
      </c>
      <c r="K77" s="119">
        <f t="shared" ref="K77:L77" si="76">SUM(K78:K79)</f>
        <v>0</v>
      </c>
      <c r="L77" s="120">
        <f t="shared" si="76"/>
        <v>0</v>
      </c>
      <c r="M77" s="53">
        <f>SUM(M78:M79)</f>
        <v>0</v>
      </c>
      <c r="N77" s="119">
        <f t="shared" ref="N77:O77" si="77">SUM(N78:N79)</f>
        <v>0</v>
      </c>
      <c r="O77" s="120">
        <f t="shared" si="77"/>
        <v>0</v>
      </c>
      <c r="P77" s="110"/>
    </row>
    <row r="78" spans="1:16" hidden="1" x14ac:dyDescent="0.25">
      <c r="A78" s="38">
        <v>2111</v>
      </c>
      <c r="B78" s="57" t="s">
        <v>68</v>
      </c>
      <c r="C78" s="58">
        <f t="shared" si="4"/>
        <v>0</v>
      </c>
      <c r="D78" s="231"/>
      <c r="E78" s="528"/>
      <c r="F78" s="486">
        <f t="shared" ref="F78:F79" si="78">D78+E78</f>
        <v>0</v>
      </c>
      <c r="G78" s="231"/>
      <c r="H78" s="263"/>
      <c r="I78" s="114">
        <f t="shared" ref="I78:I79" si="79">G78+H78</f>
        <v>0</v>
      </c>
      <c r="J78" s="263"/>
      <c r="K78" s="60"/>
      <c r="L78" s="114">
        <f t="shared" ref="L78:L79" si="80">J78+K78</f>
        <v>0</v>
      </c>
      <c r="M78" s="325"/>
      <c r="N78" s="60"/>
      <c r="O78" s="114">
        <f t="shared" ref="O78:O79" si="81">M78+N78</f>
        <v>0</v>
      </c>
      <c r="P78" s="111"/>
    </row>
    <row r="79" spans="1:16" ht="24" hidden="1" x14ac:dyDescent="0.25">
      <c r="A79" s="38">
        <v>2112</v>
      </c>
      <c r="B79" s="57" t="s">
        <v>69</v>
      </c>
      <c r="C79" s="58">
        <f t="shared" si="4"/>
        <v>0</v>
      </c>
      <c r="D79" s="231"/>
      <c r="E79" s="528"/>
      <c r="F79" s="486">
        <f t="shared" si="78"/>
        <v>0</v>
      </c>
      <c r="G79" s="231"/>
      <c r="H79" s="263"/>
      <c r="I79" s="114">
        <f t="shared" si="79"/>
        <v>0</v>
      </c>
      <c r="J79" s="263"/>
      <c r="K79" s="60"/>
      <c r="L79" s="114">
        <f t="shared" si="80"/>
        <v>0</v>
      </c>
      <c r="M79" s="325"/>
      <c r="N79" s="60"/>
      <c r="O79" s="114">
        <f t="shared" si="81"/>
        <v>0</v>
      </c>
      <c r="P79" s="111"/>
    </row>
    <row r="80" spans="1:16" ht="24" hidden="1" x14ac:dyDescent="0.25">
      <c r="A80" s="112">
        <v>2120</v>
      </c>
      <c r="B80" s="57" t="s">
        <v>70</v>
      </c>
      <c r="C80" s="58">
        <f t="shared" si="4"/>
        <v>0</v>
      </c>
      <c r="D80" s="232">
        <f>SUM(D81:D82)</f>
        <v>0</v>
      </c>
      <c r="E80" s="529">
        <f t="shared" ref="E80:F80" si="82">SUM(E81:E82)</f>
        <v>0</v>
      </c>
      <c r="F80" s="486">
        <f t="shared" si="82"/>
        <v>0</v>
      </c>
      <c r="G80" s="232">
        <f>SUM(G81:G82)</f>
        <v>0</v>
      </c>
      <c r="H80" s="121">
        <f t="shared" ref="H80:I80" si="83">SUM(H81:H82)</f>
        <v>0</v>
      </c>
      <c r="I80" s="114">
        <f t="shared" si="83"/>
        <v>0</v>
      </c>
      <c r="J80" s="121">
        <f>SUM(J81:J82)</f>
        <v>0</v>
      </c>
      <c r="K80" s="113">
        <f t="shared" ref="K80:L80" si="84">SUM(K81:K82)</f>
        <v>0</v>
      </c>
      <c r="L80" s="114">
        <f t="shared" si="84"/>
        <v>0</v>
      </c>
      <c r="M80" s="58">
        <f>SUM(M81:M82)</f>
        <v>0</v>
      </c>
      <c r="N80" s="113">
        <f t="shared" ref="N80:O80" si="85">SUM(N81:N82)</f>
        <v>0</v>
      </c>
      <c r="O80" s="114">
        <f t="shared" si="85"/>
        <v>0</v>
      </c>
      <c r="P80" s="111"/>
    </row>
    <row r="81" spans="1:16" hidden="1" x14ac:dyDescent="0.25">
      <c r="A81" s="38">
        <v>2121</v>
      </c>
      <c r="B81" s="57" t="s">
        <v>68</v>
      </c>
      <c r="C81" s="58">
        <f t="shared" si="4"/>
        <v>0</v>
      </c>
      <c r="D81" s="231"/>
      <c r="E81" s="528"/>
      <c r="F81" s="486">
        <f t="shared" ref="F81:F82" si="86">D81+E81</f>
        <v>0</v>
      </c>
      <c r="G81" s="231"/>
      <c r="H81" s="263"/>
      <c r="I81" s="114">
        <f t="shared" ref="I81:I82" si="87">G81+H81</f>
        <v>0</v>
      </c>
      <c r="J81" s="263"/>
      <c r="K81" s="60"/>
      <c r="L81" s="114">
        <f t="shared" ref="L81:L82" si="88">J81+K81</f>
        <v>0</v>
      </c>
      <c r="M81" s="325"/>
      <c r="N81" s="60"/>
      <c r="O81" s="114">
        <f t="shared" ref="O81:O82" si="89">M81+N81</f>
        <v>0</v>
      </c>
      <c r="P81" s="111"/>
    </row>
    <row r="82" spans="1:16" ht="24" hidden="1" x14ac:dyDescent="0.25">
      <c r="A82" s="38">
        <v>2122</v>
      </c>
      <c r="B82" s="57" t="s">
        <v>69</v>
      </c>
      <c r="C82" s="58">
        <f t="shared" si="4"/>
        <v>0</v>
      </c>
      <c r="D82" s="231"/>
      <c r="E82" s="528"/>
      <c r="F82" s="486">
        <f t="shared" si="86"/>
        <v>0</v>
      </c>
      <c r="G82" s="231"/>
      <c r="H82" s="263"/>
      <c r="I82" s="114">
        <f t="shared" si="87"/>
        <v>0</v>
      </c>
      <c r="J82" s="263"/>
      <c r="K82" s="60"/>
      <c r="L82" s="114">
        <f t="shared" si="88"/>
        <v>0</v>
      </c>
      <c r="M82" s="325"/>
      <c r="N82" s="60"/>
      <c r="O82" s="114">
        <f t="shared" si="89"/>
        <v>0</v>
      </c>
      <c r="P82" s="111"/>
    </row>
    <row r="83" spans="1:16" x14ac:dyDescent="0.25">
      <c r="A83" s="45">
        <v>2200</v>
      </c>
      <c r="B83" s="105" t="s">
        <v>71</v>
      </c>
      <c r="C83" s="46">
        <f t="shared" si="4"/>
        <v>205449</v>
      </c>
      <c r="D83" s="229">
        <f>SUM(D84,D89,D95,D103,D112,D116,D122,D128)</f>
        <v>210839</v>
      </c>
      <c r="E83" s="523">
        <f t="shared" ref="E83:F83" si="90">SUM(E84,E89,E95,E103,E112,E116,E122,E128)</f>
        <v>-5390</v>
      </c>
      <c r="F83" s="490">
        <f t="shared" si="90"/>
        <v>205449</v>
      </c>
      <c r="G83" s="229">
        <f>SUM(G84,G89,G95,G103,G112,G116,G122,G128)</f>
        <v>0</v>
      </c>
      <c r="H83" s="106">
        <f t="shared" ref="H83:I83" si="91">SUM(H84,H89,H95,H103,H112,H116,H122,H128)</f>
        <v>0</v>
      </c>
      <c r="I83" s="117">
        <f t="shared" si="91"/>
        <v>0</v>
      </c>
      <c r="J83" s="106">
        <f>SUM(J84,J89,J95,J103,J112,J116,J122,J128)</f>
        <v>0</v>
      </c>
      <c r="K83" s="50">
        <f t="shared" ref="K83:L83" si="92">SUM(K84,K89,K95,K103,K112,K116,K122,K128)</f>
        <v>0</v>
      </c>
      <c r="L83" s="117">
        <f t="shared" si="92"/>
        <v>0</v>
      </c>
      <c r="M83" s="166">
        <f>SUM(M84,M89,M95,M103,M112,M116,M122,M128)</f>
        <v>0</v>
      </c>
      <c r="N83" s="167">
        <f t="shared" ref="N83:O83" si="93">SUM(N84,N89,N95,N103,N112,N116,N122,N128)</f>
        <v>0</v>
      </c>
      <c r="O83" s="168">
        <f t="shared" si="93"/>
        <v>0</v>
      </c>
      <c r="P83" s="349"/>
    </row>
    <row r="84" spans="1:16" ht="24" hidden="1" x14ac:dyDescent="0.25">
      <c r="A84" s="107">
        <v>2210</v>
      </c>
      <c r="B84" s="78" t="s">
        <v>72</v>
      </c>
      <c r="C84" s="84">
        <f t="shared" si="4"/>
        <v>0</v>
      </c>
      <c r="D84" s="132">
        <f>SUM(D85:D88)</f>
        <v>0</v>
      </c>
      <c r="E84" s="524">
        <f t="shared" ref="E84:F84" si="94">SUM(E85:E88)</f>
        <v>0</v>
      </c>
      <c r="F84" s="525">
        <f t="shared" si="94"/>
        <v>0</v>
      </c>
      <c r="G84" s="132">
        <f>SUM(G85:G88)</f>
        <v>0</v>
      </c>
      <c r="H84" s="207">
        <f t="shared" ref="H84:I84" si="95">SUM(H85:H88)</f>
        <v>0</v>
      </c>
      <c r="I84" s="109">
        <f t="shared" si="95"/>
        <v>0</v>
      </c>
      <c r="J84" s="207">
        <f>SUM(J85:J88)</f>
        <v>0</v>
      </c>
      <c r="K84" s="108">
        <f t="shared" ref="K84:L84" si="96">SUM(K85:K88)</f>
        <v>0</v>
      </c>
      <c r="L84" s="109">
        <f t="shared" si="96"/>
        <v>0</v>
      </c>
      <c r="M84" s="84">
        <f>SUM(M85:M88)</f>
        <v>0</v>
      </c>
      <c r="N84" s="108">
        <f t="shared" ref="N84:O84" si="97">SUM(N85:N88)</f>
        <v>0</v>
      </c>
      <c r="O84" s="109">
        <f t="shared" si="97"/>
        <v>0</v>
      </c>
      <c r="P84" s="116"/>
    </row>
    <row r="85" spans="1:16" ht="24" hidden="1" x14ac:dyDescent="0.25">
      <c r="A85" s="33">
        <v>2211</v>
      </c>
      <c r="B85" s="52" t="s">
        <v>73</v>
      </c>
      <c r="C85" s="53">
        <f t="shared" ref="C85:C148" si="98">F85+I85+L85+O85</f>
        <v>0</v>
      </c>
      <c r="D85" s="230"/>
      <c r="E85" s="526"/>
      <c r="F85" s="527">
        <f t="shared" ref="F85:F88" si="99">D85+E85</f>
        <v>0</v>
      </c>
      <c r="G85" s="230"/>
      <c r="H85" s="262"/>
      <c r="I85" s="120">
        <f t="shared" ref="I85:I88" si="100">G85+H85</f>
        <v>0</v>
      </c>
      <c r="J85" s="262"/>
      <c r="K85" s="55"/>
      <c r="L85" s="120">
        <f t="shared" ref="L85:L88" si="101">J85+K85</f>
        <v>0</v>
      </c>
      <c r="M85" s="324"/>
      <c r="N85" s="55"/>
      <c r="O85" s="120">
        <f t="shared" ref="O85:O88" si="102">M85+N85</f>
        <v>0</v>
      </c>
      <c r="P85" s="110"/>
    </row>
    <row r="86" spans="1:16" ht="36" hidden="1" x14ac:dyDescent="0.25">
      <c r="A86" s="38">
        <v>2212</v>
      </c>
      <c r="B86" s="57" t="s">
        <v>74</v>
      </c>
      <c r="C86" s="58">
        <f t="shared" si="98"/>
        <v>0</v>
      </c>
      <c r="D86" s="231"/>
      <c r="E86" s="528"/>
      <c r="F86" s="486">
        <f t="shared" si="99"/>
        <v>0</v>
      </c>
      <c r="G86" s="231"/>
      <c r="H86" s="263"/>
      <c r="I86" s="114">
        <f t="shared" si="100"/>
        <v>0</v>
      </c>
      <c r="J86" s="263"/>
      <c r="K86" s="60"/>
      <c r="L86" s="114">
        <f t="shared" si="101"/>
        <v>0</v>
      </c>
      <c r="M86" s="325"/>
      <c r="N86" s="60"/>
      <c r="O86" s="114">
        <f t="shared" si="102"/>
        <v>0</v>
      </c>
      <c r="P86" s="111"/>
    </row>
    <row r="87" spans="1:16" ht="24" hidden="1" x14ac:dyDescent="0.25">
      <c r="A87" s="38">
        <v>2214</v>
      </c>
      <c r="B87" s="57" t="s">
        <v>75</v>
      </c>
      <c r="C87" s="58">
        <f t="shared" si="98"/>
        <v>0</v>
      </c>
      <c r="D87" s="231"/>
      <c r="E87" s="528"/>
      <c r="F87" s="486">
        <f t="shared" si="99"/>
        <v>0</v>
      </c>
      <c r="G87" s="231"/>
      <c r="H87" s="263"/>
      <c r="I87" s="114">
        <f t="shared" si="100"/>
        <v>0</v>
      </c>
      <c r="J87" s="263"/>
      <c r="K87" s="60"/>
      <c r="L87" s="114">
        <f t="shared" si="101"/>
        <v>0</v>
      </c>
      <c r="M87" s="325"/>
      <c r="N87" s="60"/>
      <c r="O87" s="114">
        <f t="shared" si="102"/>
        <v>0</v>
      </c>
      <c r="P87" s="111"/>
    </row>
    <row r="88" spans="1:16" hidden="1" x14ac:dyDescent="0.25">
      <c r="A88" s="38">
        <v>2219</v>
      </c>
      <c r="B88" s="57" t="s">
        <v>76</v>
      </c>
      <c r="C88" s="58">
        <f t="shared" si="98"/>
        <v>0</v>
      </c>
      <c r="D88" s="231"/>
      <c r="E88" s="528"/>
      <c r="F88" s="486">
        <f t="shared" si="99"/>
        <v>0</v>
      </c>
      <c r="G88" s="231"/>
      <c r="H88" s="263"/>
      <c r="I88" s="114">
        <f t="shared" si="100"/>
        <v>0</v>
      </c>
      <c r="J88" s="263"/>
      <c r="K88" s="60"/>
      <c r="L88" s="114">
        <f t="shared" si="101"/>
        <v>0</v>
      </c>
      <c r="M88" s="325"/>
      <c r="N88" s="60"/>
      <c r="O88" s="114">
        <f t="shared" si="102"/>
        <v>0</v>
      </c>
      <c r="P88" s="111"/>
    </row>
    <row r="89" spans="1:16" ht="24" hidden="1" x14ac:dyDescent="0.25">
      <c r="A89" s="112">
        <v>2220</v>
      </c>
      <c r="B89" s="57" t="s">
        <v>77</v>
      </c>
      <c r="C89" s="58">
        <f t="shared" si="98"/>
        <v>0</v>
      </c>
      <c r="D89" s="232">
        <f>SUM(D90:D94)</f>
        <v>0</v>
      </c>
      <c r="E89" s="529">
        <f t="shared" ref="E89:F89" si="103">SUM(E90:E94)</f>
        <v>0</v>
      </c>
      <c r="F89" s="486">
        <f t="shared" si="103"/>
        <v>0</v>
      </c>
      <c r="G89" s="232">
        <f>SUM(G90:G94)</f>
        <v>0</v>
      </c>
      <c r="H89" s="121">
        <f t="shared" ref="H89:I89" si="104">SUM(H90:H94)</f>
        <v>0</v>
      </c>
      <c r="I89" s="114">
        <f t="shared" si="104"/>
        <v>0</v>
      </c>
      <c r="J89" s="121">
        <f>SUM(J90:J94)</f>
        <v>0</v>
      </c>
      <c r="K89" s="113">
        <f t="shared" ref="K89:L89" si="105">SUM(K90:K94)</f>
        <v>0</v>
      </c>
      <c r="L89" s="114">
        <f t="shared" si="105"/>
        <v>0</v>
      </c>
      <c r="M89" s="58">
        <f>SUM(M90:M94)</f>
        <v>0</v>
      </c>
      <c r="N89" s="113">
        <f t="shared" ref="N89:O89" si="106">SUM(N90:N94)</f>
        <v>0</v>
      </c>
      <c r="O89" s="114">
        <f t="shared" si="106"/>
        <v>0</v>
      </c>
      <c r="P89" s="111"/>
    </row>
    <row r="90" spans="1:16" ht="24" hidden="1" x14ac:dyDescent="0.25">
      <c r="A90" s="38">
        <v>2221</v>
      </c>
      <c r="B90" s="57" t="s">
        <v>289</v>
      </c>
      <c r="C90" s="58">
        <f t="shared" si="98"/>
        <v>0</v>
      </c>
      <c r="D90" s="231"/>
      <c r="E90" s="528"/>
      <c r="F90" s="486">
        <f t="shared" ref="F90:F94" si="107">D90+E90</f>
        <v>0</v>
      </c>
      <c r="G90" s="231"/>
      <c r="H90" s="263"/>
      <c r="I90" s="114">
        <f t="shared" ref="I90:I94" si="108">G90+H90</f>
        <v>0</v>
      </c>
      <c r="J90" s="263"/>
      <c r="K90" s="60"/>
      <c r="L90" s="114">
        <f t="shared" ref="L90:L94" si="109">J90+K90</f>
        <v>0</v>
      </c>
      <c r="M90" s="325"/>
      <c r="N90" s="60"/>
      <c r="O90" s="114">
        <f t="shared" ref="O90:O94" si="110">M90+N90</f>
        <v>0</v>
      </c>
      <c r="P90" s="111"/>
    </row>
    <row r="91" spans="1:16" hidden="1" x14ac:dyDescent="0.25">
      <c r="A91" s="38">
        <v>2222</v>
      </c>
      <c r="B91" s="57" t="s">
        <v>78</v>
      </c>
      <c r="C91" s="58">
        <f t="shared" si="98"/>
        <v>0</v>
      </c>
      <c r="D91" s="231"/>
      <c r="E91" s="528"/>
      <c r="F91" s="486">
        <f t="shared" si="107"/>
        <v>0</v>
      </c>
      <c r="G91" s="231"/>
      <c r="H91" s="263"/>
      <c r="I91" s="114">
        <f t="shared" si="108"/>
        <v>0</v>
      </c>
      <c r="J91" s="263"/>
      <c r="K91" s="60"/>
      <c r="L91" s="114">
        <f t="shared" si="109"/>
        <v>0</v>
      </c>
      <c r="M91" s="325"/>
      <c r="N91" s="60"/>
      <c r="O91" s="114">
        <f t="shared" si="110"/>
        <v>0</v>
      </c>
      <c r="P91" s="111"/>
    </row>
    <row r="92" spans="1:16" hidden="1" x14ac:dyDescent="0.25">
      <c r="A92" s="38">
        <v>2223</v>
      </c>
      <c r="B92" s="57" t="s">
        <v>79</v>
      </c>
      <c r="C92" s="58">
        <f t="shared" si="98"/>
        <v>0</v>
      </c>
      <c r="D92" s="231"/>
      <c r="E92" s="528"/>
      <c r="F92" s="486">
        <f t="shared" si="107"/>
        <v>0</v>
      </c>
      <c r="G92" s="231"/>
      <c r="H92" s="263"/>
      <c r="I92" s="114">
        <f t="shared" si="108"/>
        <v>0</v>
      </c>
      <c r="J92" s="263"/>
      <c r="K92" s="60"/>
      <c r="L92" s="114">
        <f t="shared" si="109"/>
        <v>0</v>
      </c>
      <c r="M92" s="325"/>
      <c r="N92" s="60"/>
      <c r="O92" s="114">
        <f t="shared" si="110"/>
        <v>0</v>
      </c>
      <c r="P92" s="111"/>
    </row>
    <row r="93" spans="1:16" ht="48" hidden="1" x14ac:dyDescent="0.25">
      <c r="A93" s="38">
        <v>2224</v>
      </c>
      <c r="B93" s="57" t="s">
        <v>299</v>
      </c>
      <c r="C93" s="58">
        <f t="shared" si="98"/>
        <v>0</v>
      </c>
      <c r="D93" s="231"/>
      <c r="E93" s="528"/>
      <c r="F93" s="486">
        <f t="shared" si="107"/>
        <v>0</v>
      </c>
      <c r="G93" s="231"/>
      <c r="H93" s="263"/>
      <c r="I93" s="114">
        <f t="shared" si="108"/>
        <v>0</v>
      </c>
      <c r="J93" s="263"/>
      <c r="K93" s="60"/>
      <c r="L93" s="114">
        <f t="shared" si="109"/>
        <v>0</v>
      </c>
      <c r="M93" s="325"/>
      <c r="N93" s="60"/>
      <c r="O93" s="114">
        <f t="shared" si="110"/>
        <v>0</v>
      </c>
      <c r="P93" s="111"/>
    </row>
    <row r="94" spans="1:16" ht="24" hidden="1" x14ac:dyDescent="0.25">
      <c r="A94" s="38">
        <v>2229</v>
      </c>
      <c r="B94" s="57" t="s">
        <v>80</v>
      </c>
      <c r="C94" s="58">
        <f t="shared" si="98"/>
        <v>0</v>
      </c>
      <c r="D94" s="231"/>
      <c r="E94" s="528"/>
      <c r="F94" s="486">
        <f t="shared" si="107"/>
        <v>0</v>
      </c>
      <c r="G94" s="231"/>
      <c r="H94" s="263"/>
      <c r="I94" s="114">
        <f t="shared" si="108"/>
        <v>0</v>
      </c>
      <c r="J94" s="263"/>
      <c r="K94" s="60"/>
      <c r="L94" s="114">
        <f t="shared" si="109"/>
        <v>0</v>
      </c>
      <c r="M94" s="325"/>
      <c r="N94" s="60"/>
      <c r="O94" s="114">
        <f t="shared" si="110"/>
        <v>0</v>
      </c>
      <c r="P94" s="111"/>
    </row>
    <row r="95" spans="1:16" ht="36" hidden="1" x14ac:dyDescent="0.25">
      <c r="A95" s="112">
        <v>2230</v>
      </c>
      <c r="B95" s="57" t="s">
        <v>81</v>
      </c>
      <c r="C95" s="58">
        <f t="shared" si="98"/>
        <v>0</v>
      </c>
      <c r="D95" s="232">
        <f>SUM(D96:D102)</f>
        <v>0</v>
      </c>
      <c r="E95" s="529">
        <f t="shared" ref="E95:F95" si="111">SUM(E96:E102)</f>
        <v>0</v>
      </c>
      <c r="F95" s="486">
        <f t="shared" si="111"/>
        <v>0</v>
      </c>
      <c r="G95" s="232">
        <f>SUM(G96:G102)</f>
        <v>0</v>
      </c>
      <c r="H95" s="121">
        <f t="shared" ref="H95:I95" si="112">SUM(H96:H102)</f>
        <v>0</v>
      </c>
      <c r="I95" s="114">
        <f t="shared" si="112"/>
        <v>0</v>
      </c>
      <c r="J95" s="121">
        <f>SUM(J96:J102)</f>
        <v>0</v>
      </c>
      <c r="K95" s="113">
        <f t="shared" ref="K95:L95" si="113">SUM(K96:K102)</f>
        <v>0</v>
      </c>
      <c r="L95" s="114">
        <f t="shared" si="113"/>
        <v>0</v>
      </c>
      <c r="M95" s="58">
        <f>SUM(M96:M102)</f>
        <v>0</v>
      </c>
      <c r="N95" s="113">
        <f t="shared" ref="N95:O95" si="114">SUM(N96:N102)</f>
        <v>0</v>
      </c>
      <c r="O95" s="114">
        <f t="shared" si="114"/>
        <v>0</v>
      </c>
      <c r="P95" s="111"/>
    </row>
    <row r="96" spans="1:16" ht="24" hidden="1" x14ac:dyDescent="0.25">
      <c r="A96" s="38">
        <v>2231</v>
      </c>
      <c r="B96" s="57" t="s">
        <v>82</v>
      </c>
      <c r="C96" s="58">
        <f t="shared" si="98"/>
        <v>0</v>
      </c>
      <c r="D96" s="231"/>
      <c r="E96" s="528"/>
      <c r="F96" s="486">
        <f t="shared" ref="F96:F102" si="115">D96+E96</f>
        <v>0</v>
      </c>
      <c r="G96" s="231"/>
      <c r="H96" s="263"/>
      <c r="I96" s="114">
        <f t="shared" ref="I96:I102" si="116">G96+H96</f>
        <v>0</v>
      </c>
      <c r="J96" s="263"/>
      <c r="K96" s="60"/>
      <c r="L96" s="114">
        <f t="shared" ref="L96:L102" si="117">J96+K96</f>
        <v>0</v>
      </c>
      <c r="M96" s="325"/>
      <c r="N96" s="60"/>
      <c r="O96" s="114">
        <f t="shared" ref="O96:O102" si="118">M96+N96</f>
        <v>0</v>
      </c>
      <c r="P96" s="111"/>
    </row>
    <row r="97" spans="1:16" ht="24.75" hidden="1" customHeight="1" x14ac:dyDescent="0.25">
      <c r="A97" s="38">
        <v>2232</v>
      </c>
      <c r="B97" s="57" t="s">
        <v>83</v>
      </c>
      <c r="C97" s="58">
        <f t="shared" si="98"/>
        <v>0</v>
      </c>
      <c r="D97" s="231"/>
      <c r="E97" s="528"/>
      <c r="F97" s="486">
        <f t="shared" si="115"/>
        <v>0</v>
      </c>
      <c r="G97" s="231"/>
      <c r="H97" s="263"/>
      <c r="I97" s="114">
        <f t="shared" si="116"/>
        <v>0</v>
      </c>
      <c r="J97" s="263"/>
      <c r="K97" s="60"/>
      <c r="L97" s="114">
        <f t="shared" si="117"/>
        <v>0</v>
      </c>
      <c r="M97" s="325"/>
      <c r="N97" s="60"/>
      <c r="O97" s="114">
        <f t="shared" si="118"/>
        <v>0</v>
      </c>
      <c r="P97" s="111"/>
    </row>
    <row r="98" spans="1:16" ht="24" hidden="1" x14ac:dyDescent="0.25">
      <c r="A98" s="33">
        <v>2233</v>
      </c>
      <c r="B98" s="52" t="s">
        <v>84</v>
      </c>
      <c r="C98" s="53">
        <f t="shared" si="98"/>
        <v>0</v>
      </c>
      <c r="D98" s="230"/>
      <c r="E98" s="526"/>
      <c r="F98" s="527">
        <f t="shared" si="115"/>
        <v>0</v>
      </c>
      <c r="G98" s="230"/>
      <c r="H98" s="262"/>
      <c r="I98" s="120">
        <f t="shared" si="116"/>
        <v>0</v>
      </c>
      <c r="J98" s="262"/>
      <c r="K98" s="55"/>
      <c r="L98" s="120">
        <f t="shared" si="117"/>
        <v>0</v>
      </c>
      <c r="M98" s="324"/>
      <c r="N98" s="55"/>
      <c r="O98" s="120">
        <f t="shared" si="118"/>
        <v>0</v>
      </c>
      <c r="P98" s="110"/>
    </row>
    <row r="99" spans="1:16" ht="36" hidden="1" x14ac:dyDescent="0.25">
      <c r="A99" s="38">
        <v>2234</v>
      </c>
      <c r="B99" s="57" t="s">
        <v>85</v>
      </c>
      <c r="C99" s="58">
        <f t="shared" si="98"/>
        <v>0</v>
      </c>
      <c r="D99" s="231"/>
      <c r="E99" s="528"/>
      <c r="F99" s="486">
        <f t="shared" si="115"/>
        <v>0</v>
      </c>
      <c r="G99" s="231"/>
      <c r="H99" s="263"/>
      <c r="I99" s="114">
        <f t="shared" si="116"/>
        <v>0</v>
      </c>
      <c r="J99" s="263"/>
      <c r="K99" s="60"/>
      <c r="L99" s="114">
        <f t="shared" si="117"/>
        <v>0</v>
      </c>
      <c r="M99" s="325"/>
      <c r="N99" s="60"/>
      <c r="O99" s="114">
        <f t="shared" si="118"/>
        <v>0</v>
      </c>
      <c r="P99" s="111"/>
    </row>
    <row r="100" spans="1:16" ht="24" hidden="1" x14ac:dyDescent="0.25">
      <c r="A100" s="38">
        <v>2235</v>
      </c>
      <c r="B100" s="57" t="s">
        <v>86</v>
      </c>
      <c r="C100" s="58">
        <f t="shared" si="98"/>
        <v>0</v>
      </c>
      <c r="D100" s="231"/>
      <c r="E100" s="528"/>
      <c r="F100" s="486">
        <f t="shared" si="115"/>
        <v>0</v>
      </c>
      <c r="G100" s="231"/>
      <c r="H100" s="263"/>
      <c r="I100" s="114">
        <f t="shared" si="116"/>
        <v>0</v>
      </c>
      <c r="J100" s="263"/>
      <c r="K100" s="60"/>
      <c r="L100" s="114">
        <f t="shared" si="117"/>
        <v>0</v>
      </c>
      <c r="M100" s="325"/>
      <c r="N100" s="60"/>
      <c r="O100" s="114">
        <f t="shared" si="118"/>
        <v>0</v>
      </c>
      <c r="P100" s="111"/>
    </row>
    <row r="101" spans="1:16" hidden="1" x14ac:dyDescent="0.25">
      <c r="A101" s="38">
        <v>2236</v>
      </c>
      <c r="B101" s="57" t="s">
        <v>87</v>
      </c>
      <c r="C101" s="58">
        <f t="shared" si="98"/>
        <v>0</v>
      </c>
      <c r="D101" s="231"/>
      <c r="E101" s="528"/>
      <c r="F101" s="486">
        <f t="shared" si="115"/>
        <v>0</v>
      </c>
      <c r="G101" s="231"/>
      <c r="H101" s="263"/>
      <c r="I101" s="114">
        <f t="shared" si="116"/>
        <v>0</v>
      </c>
      <c r="J101" s="263"/>
      <c r="K101" s="60"/>
      <c r="L101" s="114">
        <f t="shared" si="117"/>
        <v>0</v>
      </c>
      <c r="M101" s="325"/>
      <c r="N101" s="60"/>
      <c r="O101" s="114">
        <f t="shared" si="118"/>
        <v>0</v>
      </c>
      <c r="P101" s="111"/>
    </row>
    <row r="102" spans="1:16" ht="24" hidden="1" x14ac:dyDescent="0.25">
      <c r="A102" s="38">
        <v>2239</v>
      </c>
      <c r="B102" s="57" t="s">
        <v>88</v>
      </c>
      <c r="C102" s="58">
        <f t="shared" si="98"/>
        <v>0</v>
      </c>
      <c r="D102" s="231"/>
      <c r="E102" s="528"/>
      <c r="F102" s="486">
        <f t="shared" si="115"/>
        <v>0</v>
      </c>
      <c r="G102" s="231"/>
      <c r="H102" s="263"/>
      <c r="I102" s="114">
        <f t="shared" si="116"/>
        <v>0</v>
      </c>
      <c r="J102" s="263"/>
      <c r="K102" s="60"/>
      <c r="L102" s="114">
        <f t="shared" si="117"/>
        <v>0</v>
      </c>
      <c r="M102" s="325"/>
      <c r="N102" s="60"/>
      <c r="O102" s="114">
        <f t="shared" si="118"/>
        <v>0</v>
      </c>
      <c r="P102" s="111"/>
    </row>
    <row r="103" spans="1:16" ht="36" hidden="1" x14ac:dyDescent="0.25">
      <c r="A103" s="112">
        <v>2240</v>
      </c>
      <c r="B103" s="57" t="s">
        <v>89</v>
      </c>
      <c r="C103" s="58">
        <f t="shared" si="98"/>
        <v>0</v>
      </c>
      <c r="D103" s="232">
        <f>SUM(D104:D111)</f>
        <v>0</v>
      </c>
      <c r="E103" s="529">
        <f t="shared" ref="E103:F103" si="119">SUM(E104:E111)</f>
        <v>0</v>
      </c>
      <c r="F103" s="486">
        <f t="shared" si="119"/>
        <v>0</v>
      </c>
      <c r="G103" s="232">
        <f>SUM(G104:G111)</f>
        <v>0</v>
      </c>
      <c r="H103" s="121">
        <f t="shared" ref="H103:I103" si="120">SUM(H104:H111)</f>
        <v>0</v>
      </c>
      <c r="I103" s="114">
        <f t="shared" si="120"/>
        <v>0</v>
      </c>
      <c r="J103" s="121">
        <f>SUM(J104:J111)</f>
        <v>0</v>
      </c>
      <c r="K103" s="113">
        <f t="shared" ref="K103:L103" si="121">SUM(K104:K111)</f>
        <v>0</v>
      </c>
      <c r="L103" s="114">
        <f t="shared" si="121"/>
        <v>0</v>
      </c>
      <c r="M103" s="58">
        <f>SUM(M104:M111)</f>
        <v>0</v>
      </c>
      <c r="N103" s="113">
        <f t="shared" ref="N103:O103" si="122">SUM(N104:N111)</f>
        <v>0</v>
      </c>
      <c r="O103" s="114">
        <f t="shared" si="122"/>
        <v>0</v>
      </c>
      <c r="P103" s="111"/>
    </row>
    <row r="104" spans="1:16" hidden="1" x14ac:dyDescent="0.25">
      <c r="A104" s="38">
        <v>2241</v>
      </c>
      <c r="B104" s="57" t="s">
        <v>90</v>
      </c>
      <c r="C104" s="58">
        <f t="shared" si="98"/>
        <v>0</v>
      </c>
      <c r="D104" s="231"/>
      <c r="E104" s="528"/>
      <c r="F104" s="486">
        <f t="shared" ref="F104:F111" si="123">D104+E104</f>
        <v>0</v>
      </c>
      <c r="G104" s="231"/>
      <c r="H104" s="263"/>
      <c r="I104" s="114">
        <f t="shared" ref="I104:I111" si="124">G104+H104</f>
        <v>0</v>
      </c>
      <c r="J104" s="263"/>
      <c r="K104" s="60"/>
      <c r="L104" s="114">
        <f t="shared" ref="L104:L111" si="125">J104+K104</f>
        <v>0</v>
      </c>
      <c r="M104" s="325"/>
      <c r="N104" s="60"/>
      <c r="O104" s="114">
        <f t="shared" ref="O104:O111" si="126">M104+N104</f>
        <v>0</v>
      </c>
      <c r="P104" s="111"/>
    </row>
    <row r="105" spans="1:16" ht="24" hidden="1" x14ac:dyDescent="0.25">
      <c r="A105" s="38">
        <v>2242</v>
      </c>
      <c r="B105" s="57" t="s">
        <v>91</v>
      </c>
      <c r="C105" s="58">
        <f t="shared" si="98"/>
        <v>0</v>
      </c>
      <c r="D105" s="231"/>
      <c r="E105" s="528"/>
      <c r="F105" s="486">
        <f t="shared" si="123"/>
        <v>0</v>
      </c>
      <c r="G105" s="231"/>
      <c r="H105" s="263"/>
      <c r="I105" s="114">
        <f t="shared" si="124"/>
        <v>0</v>
      </c>
      <c r="J105" s="263"/>
      <c r="K105" s="60"/>
      <c r="L105" s="114">
        <f t="shared" si="125"/>
        <v>0</v>
      </c>
      <c r="M105" s="325"/>
      <c r="N105" s="60"/>
      <c r="O105" s="114">
        <f t="shared" si="126"/>
        <v>0</v>
      </c>
      <c r="P105" s="111"/>
    </row>
    <row r="106" spans="1:16" ht="24" hidden="1" x14ac:dyDescent="0.25">
      <c r="A106" s="38">
        <v>2243</v>
      </c>
      <c r="B106" s="57" t="s">
        <v>92</v>
      </c>
      <c r="C106" s="58">
        <f t="shared" si="98"/>
        <v>0</v>
      </c>
      <c r="D106" s="231"/>
      <c r="E106" s="528"/>
      <c r="F106" s="486">
        <f t="shared" si="123"/>
        <v>0</v>
      </c>
      <c r="G106" s="231"/>
      <c r="H106" s="263"/>
      <c r="I106" s="114">
        <f t="shared" si="124"/>
        <v>0</v>
      </c>
      <c r="J106" s="263"/>
      <c r="K106" s="60"/>
      <c r="L106" s="114">
        <f t="shared" si="125"/>
        <v>0</v>
      </c>
      <c r="M106" s="325"/>
      <c r="N106" s="60"/>
      <c r="O106" s="114">
        <f t="shared" si="126"/>
        <v>0</v>
      </c>
      <c r="P106" s="111"/>
    </row>
    <row r="107" spans="1:16" hidden="1" x14ac:dyDescent="0.25">
      <c r="A107" s="38">
        <v>2244</v>
      </c>
      <c r="B107" s="57" t="s">
        <v>93</v>
      </c>
      <c r="C107" s="58">
        <f t="shared" si="98"/>
        <v>0</v>
      </c>
      <c r="D107" s="231"/>
      <c r="E107" s="528"/>
      <c r="F107" s="486">
        <f t="shared" si="123"/>
        <v>0</v>
      </c>
      <c r="G107" s="231"/>
      <c r="H107" s="263"/>
      <c r="I107" s="114">
        <f t="shared" si="124"/>
        <v>0</v>
      </c>
      <c r="J107" s="263"/>
      <c r="K107" s="60"/>
      <c r="L107" s="114">
        <f t="shared" si="125"/>
        <v>0</v>
      </c>
      <c r="M107" s="325"/>
      <c r="N107" s="60"/>
      <c r="O107" s="114">
        <f t="shared" si="126"/>
        <v>0</v>
      </c>
      <c r="P107" s="111"/>
    </row>
    <row r="108" spans="1:16" ht="24" hidden="1" x14ac:dyDescent="0.25">
      <c r="A108" s="38">
        <v>2246</v>
      </c>
      <c r="B108" s="57" t="s">
        <v>94</v>
      </c>
      <c r="C108" s="58">
        <f t="shared" si="98"/>
        <v>0</v>
      </c>
      <c r="D108" s="231"/>
      <c r="E108" s="528"/>
      <c r="F108" s="486">
        <f t="shared" si="123"/>
        <v>0</v>
      </c>
      <c r="G108" s="231"/>
      <c r="H108" s="263"/>
      <c r="I108" s="114">
        <f t="shared" si="124"/>
        <v>0</v>
      </c>
      <c r="J108" s="263"/>
      <c r="K108" s="60"/>
      <c r="L108" s="114">
        <f t="shared" si="125"/>
        <v>0</v>
      </c>
      <c r="M108" s="325"/>
      <c r="N108" s="60"/>
      <c r="O108" s="114">
        <f t="shared" si="126"/>
        <v>0</v>
      </c>
      <c r="P108" s="111"/>
    </row>
    <row r="109" spans="1:16" hidden="1" x14ac:dyDescent="0.25">
      <c r="A109" s="38">
        <v>2247</v>
      </c>
      <c r="B109" s="57" t="s">
        <v>95</v>
      </c>
      <c r="C109" s="58">
        <f t="shared" si="98"/>
        <v>0</v>
      </c>
      <c r="D109" s="231"/>
      <c r="E109" s="528"/>
      <c r="F109" s="486">
        <f t="shared" si="123"/>
        <v>0</v>
      </c>
      <c r="G109" s="231"/>
      <c r="H109" s="263"/>
      <c r="I109" s="114">
        <f t="shared" si="124"/>
        <v>0</v>
      </c>
      <c r="J109" s="263"/>
      <c r="K109" s="60"/>
      <c r="L109" s="114">
        <f t="shared" si="125"/>
        <v>0</v>
      </c>
      <c r="M109" s="325"/>
      <c r="N109" s="60"/>
      <c r="O109" s="114">
        <f t="shared" si="126"/>
        <v>0</v>
      </c>
      <c r="P109" s="111"/>
    </row>
    <row r="110" spans="1:16" ht="24" hidden="1" x14ac:dyDescent="0.25">
      <c r="A110" s="38">
        <v>2248</v>
      </c>
      <c r="B110" s="57" t="s">
        <v>300</v>
      </c>
      <c r="C110" s="58">
        <f t="shared" si="98"/>
        <v>0</v>
      </c>
      <c r="D110" s="231"/>
      <c r="E110" s="528"/>
      <c r="F110" s="486">
        <f t="shared" si="123"/>
        <v>0</v>
      </c>
      <c r="G110" s="231"/>
      <c r="H110" s="263"/>
      <c r="I110" s="114">
        <f t="shared" si="124"/>
        <v>0</v>
      </c>
      <c r="J110" s="263"/>
      <c r="K110" s="60"/>
      <c r="L110" s="114">
        <f t="shared" si="125"/>
        <v>0</v>
      </c>
      <c r="M110" s="325"/>
      <c r="N110" s="60"/>
      <c r="O110" s="114">
        <f t="shared" si="126"/>
        <v>0</v>
      </c>
      <c r="P110" s="111"/>
    </row>
    <row r="111" spans="1:16" ht="24" hidden="1" x14ac:dyDescent="0.25">
      <c r="A111" s="38">
        <v>2249</v>
      </c>
      <c r="B111" s="57" t="s">
        <v>96</v>
      </c>
      <c r="C111" s="58">
        <f t="shared" si="98"/>
        <v>0</v>
      </c>
      <c r="D111" s="231"/>
      <c r="E111" s="528"/>
      <c r="F111" s="486">
        <f t="shared" si="123"/>
        <v>0</v>
      </c>
      <c r="G111" s="231"/>
      <c r="H111" s="263"/>
      <c r="I111" s="114">
        <f t="shared" si="124"/>
        <v>0</v>
      </c>
      <c r="J111" s="263"/>
      <c r="K111" s="60"/>
      <c r="L111" s="114">
        <f t="shared" si="125"/>
        <v>0</v>
      </c>
      <c r="M111" s="325"/>
      <c r="N111" s="60"/>
      <c r="O111" s="114">
        <f t="shared" si="126"/>
        <v>0</v>
      </c>
      <c r="P111" s="111"/>
    </row>
    <row r="112" spans="1:16" hidden="1" x14ac:dyDescent="0.25">
      <c r="A112" s="112">
        <v>2250</v>
      </c>
      <c r="B112" s="57" t="s">
        <v>97</v>
      </c>
      <c r="C112" s="58">
        <f t="shared" si="98"/>
        <v>0</v>
      </c>
      <c r="D112" s="232">
        <f>SUM(D113:D115)</f>
        <v>0</v>
      </c>
      <c r="E112" s="529">
        <f t="shared" ref="E112:F112" si="127">SUM(E113:E115)</f>
        <v>0</v>
      </c>
      <c r="F112" s="486">
        <f t="shared" si="127"/>
        <v>0</v>
      </c>
      <c r="G112" s="232">
        <f>SUM(G113:G115)</f>
        <v>0</v>
      </c>
      <c r="H112" s="121">
        <f t="shared" ref="H112:I112" si="128">SUM(H113:H115)</f>
        <v>0</v>
      </c>
      <c r="I112" s="114">
        <f t="shared" si="128"/>
        <v>0</v>
      </c>
      <c r="J112" s="121">
        <f>SUM(J113:J115)</f>
        <v>0</v>
      </c>
      <c r="K112" s="113">
        <f t="shared" ref="K112:L112" si="129">SUM(K113:K115)</f>
        <v>0</v>
      </c>
      <c r="L112" s="114">
        <f t="shared" si="129"/>
        <v>0</v>
      </c>
      <c r="M112" s="58">
        <f>SUM(M113:M115)</f>
        <v>0</v>
      </c>
      <c r="N112" s="113">
        <f t="shared" ref="N112:O112" si="130">SUM(N113:N115)</f>
        <v>0</v>
      </c>
      <c r="O112" s="114">
        <f t="shared" si="130"/>
        <v>0</v>
      </c>
      <c r="P112" s="111"/>
    </row>
    <row r="113" spans="1:16" hidden="1" x14ac:dyDescent="0.25">
      <c r="A113" s="38">
        <v>2251</v>
      </c>
      <c r="B113" s="57" t="s">
        <v>98</v>
      </c>
      <c r="C113" s="58">
        <f t="shared" si="98"/>
        <v>0</v>
      </c>
      <c r="D113" s="231"/>
      <c r="E113" s="528"/>
      <c r="F113" s="486">
        <f t="shared" ref="F113:F115" si="131">D113+E113</f>
        <v>0</v>
      </c>
      <c r="G113" s="231"/>
      <c r="H113" s="263"/>
      <c r="I113" s="114">
        <f t="shared" ref="I113:I115" si="132">G113+H113</f>
        <v>0</v>
      </c>
      <c r="J113" s="263"/>
      <c r="K113" s="60"/>
      <c r="L113" s="114">
        <f t="shared" ref="L113:L115" si="133">J113+K113</f>
        <v>0</v>
      </c>
      <c r="M113" s="325"/>
      <c r="N113" s="60"/>
      <c r="O113" s="114">
        <f t="shared" ref="O113:O115" si="134">M113+N113</f>
        <v>0</v>
      </c>
      <c r="P113" s="111"/>
    </row>
    <row r="114" spans="1:16" ht="24" hidden="1" x14ac:dyDescent="0.25">
      <c r="A114" s="38">
        <v>2252</v>
      </c>
      <c r="B114" s="57" t="s">
        <v>99</v>
      </c>
      <c r="C114" s="58">
        <f t="shared" si="98"/>
        <v>0</v>
      </c>
      <c r="D114" s="231"/>
      <c r="E114" s="528"/>
      <c r="F114" s="486">
        <f t="shared" si="131"/>
        <v>0</v>
      </c>
      <c r="G114" s="231"/>
      <c r="H114" s="263"/>
      <c r="I114" s="114">
        <f t="shared" si="132"/>
        <v>0</v>
      </c>
      <c r="J114" s="263"/>
      <c r="K114" s="60"/>
      <c r="L114" s="114">
        <f t="shared" si="133"/>
        <v>0</v>
      </c>
      <c r="M114" s="325"/>
      <c r="N114" s="60"/>
      <c r="O114" s="114">
        <f t="shared" si="134"/>
        <v>0</v>
      </c>
      <c r="P114" s="111"/>
    </row>
    <row r="115" spans="1:16" ht="24" hidden="1" x14ac:dyDescent="0.25">
      <c r="A115" s="38">
        <v>2259</v>
      </c>
      <c r="B115" s="57" t="s">
        <v>100</v>
      </c>
      <c r="C115" s="58">
        <f t="shared" si="98"/>
        <v>0</v>
      </c>
      <c r="D115" s="231"/>
      <c r="E115" s="528"/>
      <c r="F115" s="486">
        <f t="shared" si="131"/>
        <v>0</v>
      </c>
      <c r="G115" s="231"/>
      <c r="H115" s="263"/>
      <c r="I115" s="114">
        <f t="shared" si="132"/>
        <v>0</v>
      </c>
      <c r="J115" s="263"/>
      <c r="K115" s="60"/>
      <c r="L115" s="114">
        <f t="shared" si="133"/>
        <v>0</v>
      </c>
      <c r="M115" s="325"/>
      <c r="N115" s="60"/>
      <c r="O115" s="114">
        <f t="shared" si="134"/>
        <v>0</v>
      </c>
      <c r="P115" s="111"/>
    </row>
    <row r="116" spans="1:16" hidden="1" x14ac:dyDescent="0.25">
      <c r="A116" s="112">
        <v>2260</v>
      </c>
      <c r="B116" s="57" t="s">
        <v>101</v>
      </c>
      <c r="C116" s="58">
        <f t="shared" si="98"/>
        <v>0</v>
      </c>
      <c r="D116" s="232">
        <f>SUM(D117:D121)</f>
        <v>0</v>
      </c>
      <c r="E116" s="529">
        <f t="shared" ref="E116:F116" si="135">SUM(E117:E121)</f>
        <v>0</v>
      </c>
      <c r="F116" s="486">
        <f t="shared" si="135"/>
        <v>0</v>
      </c>
      <c r="G116" s="232">
        <f>SUM(G117:G121)</f>
        <v>0</v>
      </c>
      <c r="H116" s="121">
        <f t="shared" ref="H116:I116" si="136">SUM(H117:H121)</f>
        <v>0</v>
      </c>
      <c r="I116" s="114">
        <f t="shared" si="136"/>
        <v>0</v>
      </c>
      <c r="J116" s="121">
        <f>SUM(J117:J121)</f>
        <v>0</v>
      </c>
      <c r="K116" s="113">
        <f t="shared" ref="K116:L116" si="137">SUM(K117:K121)</f>
        <v>0</v>
      </c>
      <c r="L116" s="114">
        <f t="shared" si="137"/>
        <v>0</v>
      </c>
      <c r="M116" s="58">
        <f>SUM(M117:M121)</f>
        <v>0</v>
      </c>
      <c r="N116" s="113">
        <f t="shared" ref="N116:O116" si="138">SUM(N117:N121)</f>
        <v>0</v>
      </c>
      <c r="O116" s="114">
        <f t="shared" si="138"/>
        <v>0</v>
      </c>
      <c r="P116" s="111"/>
    </row>
    <row r="117" spans="1:16" hidden="1" x14ac:dyDescent="0.25">
      <c r="A117" s="38">
        <v>2261</v>
      </c>
      <c r="B117" s="57" t="s">
        <v>102</v>
      </c>
      <c r="C117" s="58">
        <f t="shared" si="98"/>
        <v>0</v>
      </c>
      <c r="D117" s="231"/>
      <c r="E117" s="528"/>
      <c r="F117" s="486">
        <f t="shared" ref="F117:F121" si="139">D117+E117</f>
        <v>0</v>
      </c>
      <c r="G117" s="231"/>
      <c r="H117" s="263"/>
      <c r="I117" s="114">
        <f t="shared" ref="I117:I121" si="140">G117+H117</f>
        <v>0</v>
      </c>
      <c r="J117" s="263"/>
      <c r="K117" s="60"/>
      <c r="L117" s="114">
        <f t="shared" ref="L117:L121" si="141">J117+K117</f>
        <v>0</v>
      </c>
      <c r="M117" s="325"/>
      <c r="N117" s="60"/>
      <c r="O117" s="114">
        <f t="shared" ref="O117:O121" si="142">M117+N117</f>
        <v>0</v>
      </c>
      <c r="P117" s="111"/>
    </row>
    <row r="118" spans="1:16" hidden="1" x14ac:dyDescent="0.25">
      <c r="A118" s="38">
        <v>2262</v>
      </c>
      <c r="B118" s="57" t="s">
        <v>103</v>
      </c>
      <c r="C118" s="58">
        <f t="shared" si="98"/>
        <v>0</v>
      </c>
      <c r="D118" s="231"/>
      <c r="E118" s="528"/>
      <c r="F118" s="486">
        <f t="shared" si="139"/>
        <v>0</v>
      </c>
      <c r="G118" s="231"/>
      <c r="H118" s="263"/>
      <c r="I118" s="114">
        <f t="shared" si="140"/>
        <v>0</v>
      </c>
      <c r="J118" s="263"/>
      <c r="K118" s="60"/>
      <c r="L118" s="114">
        <f t="shared" si="141"/>
        <v>0</v>
      </c>
      <c r="M118" s="325"/>
      <c r="N118" s="60"/>
      <c r="O118" s="114">
        <f t="shared" si="142"/>
        <v>0</v>
      </c>
      <c r="P118" s="111"/>
    </row>
    <row r="119" spans="1:16" hidden="1" x14ac:dyDescent="0.25">
      <c r="A119" s="38">
        <v>2263</v>
      </c>
      <c r="B119" s="57" t="s">
        <v>104</v>
      </c>
      <c r="C119" s="58">
        <f t="shared" si="98"/>
        <v>0</v>
      </c>
      <c r="D119" s="231"/>
      <c r="E119" s="528"/>
      <c r="F119" s="486">
        <f t="shared" si="139"/>
        <v>0</v>
      </c>
      <c r="G119" s="231"/>
      <c r="H119" s="263"/>
      <c r="I119" s="114">
        <f t="shared" si="140"/>
        <v>0</v>
      </c>
      <c r="J119" s="263"/>
      <c r="K119" s="60"/>
      <c r="L119" s="114">
        <f t="shared" si="141"/>
        <v>0</v>
      </c>
      <c r="M119" s="325"/>
      <c r="N119" s="60"/>
      <c r="O119" s="114">
        <f t="shared" si="142"/>
        <v>0</v>
      </c>
      <c r="P119" s="111"/>
    </row>
    <row r="120" spans="1:16" ht="24" hidden="1" x14ac:dyDescent="0.25">
      <c r="A120" s="38">
        <v>2264</v>
      </c>
      <c r="B120" s="57" t="s">
        <v>105</v>
      </c>
      <c r="C120" s="58">
        <f t="shared" si="98"/>
        <v>0</v>
      </c>
      <c r="D120" s="231"/>
      <c r="E120" s="528"/>
      <c r="F120" s="486">
        <f t="shared" si="139"/>
        <v>0</v>
      </c>
      <c r="G120" s="231"/>
      <c r="H120" s="263"/>
      <c r="I120" s="114">
        <f t="shared" si="140"/>
        <v>0</v>
      </c>
      <c r="J120" s="263"/>
      <c r="K120" s="60"/>
      <c r="L120" s="114">
        <f t="shared" si="141"/>
        <v>0</v>
      </c>
      <c r="M120" s="325"/>
      <c r="N120" s="60"/>
      <c r="O120" s="114">
        <f t="shared" si="142"/>
        <v>0</v>
      </c>
      <c r="P120" s="111"/>
    </row>
    <row r="121" spans="1:16" hidden="1" x14ac:dyDescent="0.25">
      <c r="A121" s="38">
        <v>2269</v>
      </c>
      <c r="B121" s="57" t="s">
        <v>106</v>
      </c>
      <c r="C121" s="58">
        <f t="shared" si="98"/>
        <v>0</v>
      </c>
      <c r="D121" s="231"/>
      <c r="E121" s="528"/>
      <c r="F121" s="486">
        <f t="shared" si="139"/>
        <v>0</v>
      </c>
      <c r="G121" s="231"/>
      <c r="H121" s="263"/>
      <c r="I121" s="114">
        <f t="shared" si="140"/>
        <v>0</v>
      </c>
      <c r="J121" s="263"/>
      <c r="K121" s="60"/>
      <c r="L121" s="114">
        <f t="shared" si="141"/>
        <v>0</v>
      </c>
      <c r="M121" s="325"/>
      <c r="N121" s="60"/>
      <c r="O121" s="114">
        <f t="shared" si="142"/>
        <v>0</v>
      </c>
      <c r="P121" s="111"/>
    </row>
    <row r="122" spans="1:16" x14ac:dyDescent="0.25">
      <c r="A122" s="112">
        <v>2270</v>
      </c>
      <c r="B122" s="57" t="s">
        <v>107</v>
      </c>
      <c r="C122" s="58">
        <f t="shared" si="98"/>
        <v>205449</v>
      </c>
      <c r="D122" s="232">
        <f>SUM(D123:D127)</f>
        <v>210839</v>
      </c>
      <c r="E122" s="529">
        <f t="shared" ref="E122:F122" si="143">SUM(E123:E127)</f>
        <v>-5390</v>
      </c>
      <c r="F122" s="486">
        <f t="shared" si="143"/>
        <v>205449</v>
      </c>
      <c r="G122" s="232">
        <f>SUM(G123:G127)</f>
        <v>0</v>
      </c>
      <c r="H122" s="121">
        <f t="shared" ref="H122:I122" si="144">SUM(H123:H127)</f>
        <v>0</v>
      </c>
      <c r="I122" s="114">
        <f t="shared" si="144"/>
        <v>0</v>
      </c>
      <c r="J122" s="121">
        <f>SUM(J123:J127)</f>
        <v>0</v>
      </c>
      <c r="K122" s="113">
        <f t="shared" ref="K122:L122" si="145">SUM(K123:K127)</f>
        <v>0</v>
      </c>
      <c r="L122" s="114">
        <f t="shared" si="145"/>
        <v>0</v>
      </c>
      <c r="M122" s="58">
        <f>SUM(M123:M127)</f>
        <v>0</v>
      </c>
      <c r="N122" s="113">
        <f t="shared" ref="N122:O122" si="146">SUM(N123:N127)</f>
        <v>0</v>
      </c>
      <c r="O122" s="114">
        <f t="shared" si="146"/>
        <v>0</v>
      </c>
      <c r="P122" s="111"/>
    </row>
    <row r="123" spans="1:16" hidden="1" x14ac:dyDescent="0.25">
      <c r="A123" s="38">
        <v>2272</v>
      </c>
      <c r="B123" s="146" t="s">
        <v>108</v>
      </c>
      <c r="C123" s="58">
        <f t="shared" si="98"/>
        <v>0</v>
      </c>
      <c r="D123" s="231"/>
      <c r="E123" s="528"/>
      <c r="F123" s="486">
        <f t="shared" ref="F123:F127" si="147">D123+E123</f>
        <v>0</v>
      </c>
      <c r="G123" s="231"/>
      <c r="H123" s="263"/>
      <c r="I123" s="114">
        <f t="shared" ref="I123:I127" si="148">G123+H123</f>
        <v>0</v>
      </c>
      <c r="J123" s="263"/>
      <c r="K123" s="60"/>
      <c r="L123" s="114">
        <f t="shared" ref="L123:L127" si="149">J123+K123</f>
        <v>0</v>
      </c>
      <c r="M123" s="325"/>
      <c r="N123" s="60"/>
      <c r="O123" s="114">
        <f t="shared" ref="O123:O127" si="150">M123+N123</f>
        <v>0</v>
      </c>
      <c r="P123" s="111"/>
    </row>
    <row r="124" spans="1:16" ht="24" hidden="1" x14ac:dyDescent="0.25">
      <c r="A124" s="38">
        <v>2274</v>
      </c>
      <c r="B124" s="186" t="s">
        <v>290</v>
      </c>
      <c r="C124" s="58">
        <f t="shared" si="98"/>
        <v>0</v>
      </c>
      <c r="D124" s="231"/>
      <c r="E124" s="528"/>
      <c r="F124" s="486">
        <f t="shared" si="147"/>
        <v>0</v>
      </c>
      <c r="G124" s="231"/>
      <c r="H124" s="263"/>
      <c r="I124" s="114">
        <f t="shared" si="148"/>
        <v>0</v>
      </c>
      <c r="J124" s="263"/>
      <c r="K124" s="60"/>
      <c r="L124" s="114">
        <f t="shared" si="149"/>
        <v>0</v>
      </c>
      <c r="M124" s="325"/>
      <c r="N124" s="60"/>
      <c r="O124" s="114">
        <f t="shared" si="150"/>
        <v>0</v>
      </c>
      <c r="P124" s="111"/>
    </row>
    <row r="125" spans="1:16" ht="24" x14ac:dyDescent="0.25">
      <c r="A125" s="38">
        <v>2275</v>
      </c>
      <c r="B125" s="57" t="s">
        <v>109</v>
      </c>
      <c r="C125" s="58">
        <f t="shared" si="98"/>
        <v>205449</v>
      </c>
      <c r="D125" s="231">
        <f>300000-55864-84-446-7109-7170-8000-120-7405-2963</f>
        <v>210839</v>
      </c>
      <c r="E125" s="528">
        <v>-5390</v>
      </c>
      <c r="F125" s="486">
        <f t="shared" si="147"/>
        <v>205449</v>
      </c>
      <c r="G125" s="231"/>
      <c r="H125" s="263"/>
      <c r="I125" s="114">
        <f t="shared" si="148"/>
        <v>0</v>
      </c>
      <c r="J125" s="263"/>
      <c r="K125" s="60"/>
      <c r="L125" s="114">
        <f t="shared" si="149"/>
        <v>0</v>
      </c>
      <c r="M125" s="325"/>
      <c r="N125" s="60"/>
      <c r="O125" s="114">
        <f t="shared" si="150"/>
        <v>0</v>
      </c>
      <c r="P125" s="111"/>
    </row>
    <row r="126" spans="1:16" ht="36" hidden="1" x14ac:dyDescent="0.25">
      <c r="A126" s="38">
        <v>2276</v>
      </c>
      <c r="B126" s="57" t="s">
        <v>110</v>
      </c>
      <c r="C126" s="58">
        <f t="shared" si="98"/>
        <v>0</v>
      </c>
      <c r="D126" s="231"/>
      <c r="E126" s="528"/>
      <c r="F126" s="486">
        <f t="shared" si="147"/>
        <v>0</v>
      </c>
      <c r="G126" s="231"/>
      <c r="H126" s="263"/>
      <c r="I126" s="114">
        <f t="shared" si="148"/>
        <v>0</v>
      </c>
      <c r="J126" s="263"/>
      <c r="K126" s="60"/>
      <c r="L126" s="114">
        <f t="shared" si="149"/>
        <v>0</v>
      </c>
      <c r="M126" s="325"/>
      <c r="N126" s="60"/>
      <c r="O126" s="114">
        <f t="shared" si="150"/>
        <v>0</v>
      </c>
      <c r="P126" s="111"/>
    </row>
    <row r="127" spans="1:16" ht="24" hidden="1" x14ac:dyDescent="0.25">
      <c r="A127" s="38">
        <v>2279</v>
      </c>
      <c r="B127" s="57" t="s">
        <v>111</v>
      </c>
      <c r="C127" s="58">
        <f t="shared" si="98"/>
        <v>0</v>
      </c>
      <c r="D127" s="231"/>
      <c r="E127" s="528"/>
      <c r="F127" s="486">
        <f t="shared" si="147"/>
        <v>0</v>
      </c>
      <c r="G127" s="231"/>
      <c r="H127" s="263"/>
      <c r="I127" s="114">
        <f t="shared" si="148"/>
        <v>0</v>
      </c>
      <c r="J127" s="263"/>
      <c r="K127" s="60"/>
      <c r="L127" s="114">
        <f t="shared" si="149"/>
        <v>0</v>
      </c>
      <c r="M127" s="325"/>
      <c r="N127" s="60"/>
      <c r="O127" s="114">
        <f t="shared" si="150"/>
        <v>0</v>
      </c>
      <c r="P127" s="111"/>
    </row>
    <row r="128" spans="1:16" ht="24" hidden="1" x14ac:dyDescent="0.25">
      <c r="A128" s="373">
        <v>2280</v>
      </c>
      <c r="B128" s="52" t="s">
        <v>301</v>
      </c>
      <c r="C128" s="53">
        <f t="shared" si="98"/>
        <v>0</v>
      </c>
      <c r="D128" s="234">
        <f t="shared" ref="D128" si="151">SUM(D129)</f>
        <v>0</v>
      </c>
      <c r="E128" s="531">
        <f t="shared" ref="E128:O128" si="152">SUM(E129)</f>
        <v>0</v>
      </c>
      <c r="F128" s="527">
        <f t="shared" si="152"/>
        <v>0</v>
      </c>
      <c r="G128" s="234">
        <f t="shared" si="152"/>
        <v>0</v>
      </c>
      <c r="H128" s="265">
        <f t="shared" si="152"/>
        <v>0</v>
      </c>
      <c r="I128" s="120">
        <f t="shared" si="152"/>
        <v>0</v>
      </c>
      <c r="J128" s="265">
        <f t="shared" si="152"/>
        <v>0</v>
      </c>
      <c r="K128" s="119">
        <f t="shared" si="152"/>
        <v>0</v>
      </c>
      <c r="L128" s="120">
        <f t="shared" si="152"/>
        <v>0</v>
      </c>
      <c r="M128" s="58">
        <f t="shared" si="152"/>
        <v>0</v>
      </c>
      <c r="N128" s="113">
        <f t="shared" si="152"/>
        <v>0</v>
      </c>
      <c r="O128" s="114">
        <f t="shared" si="152"/>
        <v>0</v>
      </c>
      <c r="P128" s="111"/>
    </row>
    <row r="129" spans="1:16" ht="24" hidden="1" x14ac:dyDescent="0.25">
      <c r="A129" s="38">
        <v>2283</v>
      </c>
      <c r="B129" s="57" t="s">
        <v>112</v>
      </c>
      <c r="C129" s="58">
        <f t="shared" si="98"/>
        <v>0</v>
      </c>
      <c r="D129" s="231"/>
      <c r="E129" s="528"/>
      <c r="F129" s="486">
        <f>D129+E129</f>
        <v>0</v>
      </c>
      <c r="G129" s="231"/>
      <c r="H129" s="263"/>
      <c r="I129" s="114">
        <f>G129+H129</f>
        <v>0</v>
      </c>
      <c r="J129" s="263"/>
      <c r="K129" s="60"/>
      <c r="L129" s="114">
        <f>J129+K129</f>
        <v>0</v>
      </c>
      <c r="M129" s="325"/>
      <c r="N129" s="60"/>
      <c r="O129" s="114">
        <f>M129+N129</f>
        <v>0</v>
      </c>
      <c r="P129" s="111"/>
    </row>
    <row r="130" spans="1:16" ht="38.25" hidden="1" customHeight="1" x14ac:dyDescent="0.25">
      <c r="A130" s="45">
        <v>2300</v>
      </c>
      <c r="B130" s="105" t="s">
        <v>113</v>
      </c>
      <c r="C130" s="46">
        <f t="shared" si="98"/>
        <v>0</v>
      </c>
      <c r="D130" s="229">
        <f>SUM(D131,D136,D140,D141,D144,D151,D159,D160,D163)</f>
        <v>0</v>
      </c>
      <c r="E130" s="523">
        <f t="shared" ref="E130:F130" si="153">SUM(E131,E136,E140,E141,E144,E151,E159,E160,E163)</f>
        <v>0</v>
      </c>
      <c r="F130" s="490">
        <f t="shared" si="153"/>
        <v>0</v>
      </c>
      <c r="G130" s="229">
        <f>SUM(G131,G136,G140,G141,G144,G151,G159,G160,G163)</f>
        <v>0</v>
      </c>
      <c r="H130" s="106">
        <f t="shared" ref="H130:I130" si="154">SUM(H131,H136,H140,H141,H144,H151,H159,H160,H163)</f>
        <v>0</v>
      </c>
      <c r="I130" s="117">
        <f t="shared" si="154"/>
        <v>0</v>
      </c>
      <c r="J130" s="106">
        <f>SUM(J131,J136,J140,J141,J144,J151,J159,J160,J163)</f>
        <v>0</v>
      </c>
      <c r="K130" s="50">
        <f t="shared" ref="K130:L130" si="155">SUM(K131,K136,K140,K141,K144,K151,K159,K160,K163)</f>
        <v>0</v>
      </c>
      <c r="L130" s="117">
        <f t="shared" si="155"/>
        <v>0</v>
      </c>
      <c r="M130" s="46">
        <f>SUM(M131,M136,M140,M141,M144,M151,M159,M160,M163)</f>
        <v>0</v>
      </c>
      <c r="N130" s="50">
        <f t="shared" ref="N130:O130" si="156">SUM(N131,N136,N140,N141,N144,N151,N159,N160,N163)</f>
        <v>0</v>
      </c>
      <c r="O130" s="117">
        <f t="shared" si="156"/>
        <v>0</v>
      </c>
      <c r="P130" s="123"/>
    </row>
    <row r="131" spans="1:16" ht="24" hidden="1" x14ac:dyDescent="0.25">
      <c r="A131" s="373">
        <v>2310</v>
      </c>
      <c r="B131" s="52" t="s">
        <v>114</v>
      </c>
      <c r="C131" s="53">
        <f t="shared" si="98"/>
        <v>0</v>
      </c>
      <c r="D131" s="234">
        <f>SUM(D132:D135)</f>
        <v>0</v>
      </c>
      <c r="E131" s="531">
        <f t="shared" ref="E131:O131" si="157">SUM(E132:E135)</f>
        <v>0</v>
      </c>
      <c r="F131" s="527">
        <f t="shared" si="157"/>
        <v>0</v>
      </c>
      <c r="G131" s="234">
        <f t="shared" si="157"/>
        <v>0</v>
      </c>
      <c r="H131" s="265">
        <f t="shared" si="157"/>
        <v>0</v>
      </c>
      <c r="I131" s="120">
        <f t="shared" si="157"/>
        <v>0</v>
      </c>
      <c r="J131" s="265">
        <f t="shared" si="157"/>
        <v>0</v>
      </c>
      <c r="K131" s="119">
        <f t="shared" si="157"/>
        <v>0</v>
      </c>
      <c r="L131" s="120">
        <f t="shared" si="157"/>
        <v>0</v>
      </c>
      <c r="M131" s="53">
        <f t="shared" si="157"/>
        <v>0</v>
      </c>
      <c r="N131" s="119">
        <f t="shared" si="157"/>
        <v>0</v>
      </c>
      <c r="O131" s="120">
        <f t="shared" si="157"/>
        <v>0</v>
      </c>
      <c r="P131" s="110"/>
    </row>
    <row r="132" spans="1:16" hidden="1" x14ac:dyDescent="0.25">
      <c r="A132" s="38">
        <v>2311</v>
      </c>
      <c r="B132" s="57" t="s">
        <v>115</v>
      </c>
      <c r="C132" s="58">
        <f t="shared" si="98"/>
        <v>0</v>
      </c>
      <c r="D132" s="231"/>
      <c r="E132" s="528"/>
      <c r="F132" s="486">
        <f t="shared" ref="F132:F135" si="158">D132+E132</f>
        <v>0</v>
      </c>
      <c r="G132" s="231"/>
      <c r="H132" s="263"/>
      <c r="I132" s="114">
        <f t="shared" ref="I132:I135" si="159">G132+H132</f>
        <v>0</v>
      </c>
      <c r="J132" s="263"/>
      <c r="K132" s="60"/>
      <c r="L132" s="114">
        <f t="shared" ref="L132:L135" si="160">J132+K132</f>
        <v>0</v>
      </c>
      <c r="M132" s="325"/>
      <c r="N132" s="60"/>
      <c r="O132" s="114">
        <f t="shared" ref="O132:O135" si="161">M132+N132</f>
        <v>0</v>
      </c>
      <c r="P132" s="111"/>
    </row>
    <row r="133" spans="1:16" hidden="1" x14ac:dyDescent="0.25">
      <c r="A133" s="38">
        <v>2312</v>
      </c>
      <c r="B133" s="57" t="s">
        <v>116</v>
      </c>
      <c r="C133" s="58">
        <f t="shared" si="98"/>
        <v>0</v>
      </c>
      <c r="D133" s="231"/>
      <c r="E133" s="528"/>
      <c r="F133" s="486">
        <f t="shared" si="158"/>
        <v>0</v>
      </c>
      <c r="G133" s="231"/>
      <c r="H133" s="263"/>
      <c r="I133" s="114">
        <f t="shared" si="159"/>
        <v>0</v>
      </c>
      <c r="J133" s="263"/>
      <c r="K133" s="60"/>
      <c r="L133" s="114">
        <f t="shared" si="160"/>
        <v>0</v>
      </c>
      <c r="M133" s="325"/>
      <c r="N133" s="60"/>
      <c r="O133" s="114">
        <f t="shared" si="161"/>
        <v>0</v>
      </c>
      <c r="P133" s="111"/>
    </row>
    <row r="134" spans="1:16" hidden="1" x14ac:dyDescent="0.25">
      <c r="A134" s="38">
        <v>2313</v>
      </c>
      <c r="B134" s="57" t="s">
        <v>117</v>
      </c>
      <c r="C134" s="58">
        <f t="shared" si="98"/>
        <v>0</v>
      </c>
      <c r="D134" s="231"/>
      <c r="E134" s="528"/>
      <c r="F134" s="486">
        <f t="shared" si="158"/>
        <v>0</v>
      </c>
      <c r="G134" s="231"/>
      <c r="H134" s="263"/>
      <c r="I134" s="114">
        <f t="shared" si="159"/>
        <v>0</v>
      </c>
      <c r="J134" s="263"/>
      <c r="K134" s="60"/>
      <c r="L134" s="114">
        <f t="shared" si="160"/>
        <v>0</v>
      </c>
      <c r="M134" s="325"/>
      <c r="N134" s="60"/>
      <c r="O134" s="114">
        <f t="shared" si="161"/>
        <v>0</v>
      </c>
      <c r="P134" s="111"/>
    </row>
    <row r="135" spans="1:16" ht="36" hidden="1" customHeight="1" x14ac:dyDescent="0.25">
      <c r="A135" s="38">
        <v>2314</v>
      </c>
      <c r="B135" s="57" t="s">
        <v>291</v>
      </c>
      <c r="C135" s="58">
        <f t="shared" si="98"/>
        <v>0</v>
      </c>
      <c r="D135" s="231"/>
      <c r="E135" s="528"/>
      <c r="F135" s="486">
        <f t="shared" si="158"/>
        <v>0</v>
      </c>
      <c r="G135" s="231"/>
      <c r="H135" s="263"/>
      <c r="I135" s="114">
        <f t="shared" si="159"/>
        <v>0</v>
      </c>
      <c r="J135" s="263"/>
      <c r="K135" s="60"/>
      <c r="L135" s="114">
        <f t="shared" si="160"/>
        <v>0</v>
      </c>
      <c r="M135" s="325"/>
      <c r="N135" s="60"/>
      <c r="O135" s="114">
        <f t="shared" si="161"/>
        <v>0</v>
      </c>
      <c r="P135" s="111"/>
    </row>
    <row r="136" spans="1:16" hidden="1" x14ac:dyDescent="0.25">
      <c r="A136" s="112">
        <v>2320</v>
      </c>
      <c r="B136" s="57" t="s">
        <v>118</v>
      </c>
      <c r="C136" s="58">
        <f t="shared" si="98"/>
        <v>0</v>
      </c>
      <c r="D136" s="232">
        <f>SUM(D137:D139)</f>
        <v>0</v>
      </c>
      <c r="E136" s="529">
        <f t="shared" ref="E136:F136" si="162">SUM(E137:E139)</f>
        <v>0</v>
      </c>
      <c r="F136" s="486">
        <f t="shared" si="162"/>
        <v>0</v>
      </c>
      <c r="G136" s="232">
        <f>SUM(G137:G139)</f>
        <v>0</v>
      </c>
      <c r="H136" s="121">
        <f t="shared" ref="H136:I136" si="163">SUM(H137:H139)</f>
        <v>0</v>
      </c>
      <c r="I136" s="114">
        <f t="shared" si="163"/>
        <v>0</v>
      </c>
      <c r="J136" s="121">
        <f>SUM(J137:J139)</f>
        <v>0</v>
      </c>
      <c r="K136" s="113">
        <f t="shared" ref="K136:L136" si="164">SUM(K137:K139)</f>
        <v>0</v>
      </c>
      <c r="L136" s="114">
        <f t="shared" si="164"/>
        <v>0</v>
      </c>
      <c r="M136" s="58">
        <f>SUM(M137:M139)</f>
        <v>0</v>
      </c>
      <c r="N136" s="113">
        <f t="shared" ref="N136:O136" si="165">SUM(N137:N139)</f>
        <v>0</v>
      </c>
      <c r="O136" s="114">
        <f t="shared" si="165"/>
        <v>0</v>
      </c>
      <c r="P136" s="111"/>
    </row>
    <row r="137" spans="1:16" hidden="1" x14ac:dyDescent="0.25">
      <c r="A137" s="38">
        <v>2321</v>
      </c>
      <c r="B137" s="57" t="s">
        <v>119</v>
      </c>
      <c r="C137" s="58">
        <f t="shared" si="98"/>
        <v>0</v>
      </c>
      <c r="D137" s="231"/>
      <c r="E137" s="528"/>
      <c r="F137" s="486">
        <f t="shared" ref="F137:F140" si="166">D137+E137</f>
        <v>0</v>
      </c>
      <c r="G137" s="231"/>
      <c r="H137" s="263"/>
      <c r="I137" s="114">
        <f t="shared" ref="I137:I140" si="167">G137+H137</f>
        <v>0</v>
      </c>
      <c r="J137" s="263"/>
      <c r="K137" s="60"/>
      <c r="L137" s="114">
        <f t="shared" ref="L137:L140" si="168">J137+K137</f>
        <v>0</v>
      </c>
      <c r="M137" s="325"/>
      <c r="N137" s="60"/>
      <c r="O137" s="114">
        <f t="shared" ref="O137:O140" si="169">M137+N137</f>
        <v>0</v>
      </c>
      <c r="P137" s="111"/>
    </row>
    <row r="138" spans="1:16" hidden="1" x14ac:dyDescent="0.25">
      <c r="A138" s="38">
        <v>2322</v>
      </c>
      <c r="B138" s="57" t="s">
        <v>120</v>
      </c>
      <c r="C138" s="58">
        <f t="shared" si="98"/>
        <v>0</v>
      </c>
      <c r="D138" s="231"/>
      <c r="E138" s="528"/>
      <c r="F138" s="486">
        <f t="shared" si="166"/>
        <v>0</v>
      </c>
      <c r="G138" s="231"/>
      <c r="H138" s="263"/>
      <c r="I138" s="114">
        <f t="shared" si="167"/>
        <v>0</v>
      </c>
      <c r="J138" s="263"/>
      <c r="K138" s="60"/>
      <c r="L138" s="114">
        <f t="shared" si="168"/>
        <v>0</v>
      </c>
      <c r="M138" s="325"/>
      <c r="N138" s="60"/>
      <c r="O138" s="114">
        <f t="shared" si="169"/>
        <v>0</v>
      </c>
      <c r="P138" s="111"/>
    </row>
    <row r="139" spans="1:16" ht="10.5" hidden="1" customHeight="1" x14ac:dyDescent="0.25">
      <c r="A139" s="38">
        <v>2329</v>
      </c>
      <c r="B139" s="57" t="s">
        <v>121</v>
      </c>
      <c r="C139" s="58">
        <f t="shared" si="98"/>
        <v>0</v>
      </c>
      <c r="D139" s="231"/>
      <c r="E139" s="528"/>
      <c r="F139" s="486">
        <f t="shared" si="166"/>
        <v>0</v>
      </c>
      <c r="G139" s="231"/>
      <c r="H139" s="263"/>
      <c r="I139" s="114">
        <f t="shared" si="167"/>
        <v>0</v>
      </c>
      <c r="J139" s="263"/>
      <c r="K139" s="60"/>
      <c r="L139" s="114">
        <f t="shared" si="168"/>
        <v>0</v>
      </c>
      <c r="M139" s="325"/>
      <c r="N139" s="60"/>
      <c r="O139" s="114">
        <f t="shared" si="169"/>
        <v>0</v>
      </c>
      <c r="P139" s="111"/>
    </row>
    <row r="140" spans="1:16" hidden="1" x14ac:dyDescent="0.25">
      <c r="A140" s="112">
        <v>2330</v>
      </c>
      <c r="B140" s="57" t="s">
        <v>122</v>
      </c>
      <c r="C140" s="58">
        <f t="shared" si="98"/>
        <v>0</v>
      </c>
      <c r="D140" s="231"/>
      <c r="E140" s="528"/>
      <c r="F140" s="486">
        <f t="shared" si="166"/>
        <v>0</v>
      </c>
      <c r="G140" s="231"/>
      <c r="H140" s="263"/>
      <c r="I140" s="114">
        <f t="shared" si="167"/>
        <v>0</v>
      </c>
      <c r="J140" s="263"/>
      <c r="K140" s="60"/>
      <c r="L140" s="114">
        <f t="shared" si="168"/>
        <v>0</v>
      </c>
      <c r="M140" s="325"/>
      <c r="N140" s="60"/>
      <c r="O140" s="114">
        <f t="shared" si="169"/>
        <v>0</v>
      </c>
      <c r="P140" s="111"/>
    </row>
    <row r="141" spans="1:16" ht="48" hidden="1" x14ac:dyDescent="0.25">
      <c r="A141" s="112">
        <v>2340</v>
      </c>
      <c r="B141" s="57" t="s">
        <v>302</v>
      </c>
      <c r="C141" s="58">
        <f t="shared" si="98"/>
        <v>0</v>
      </c>
      <c r="D141" s="232">
        <f>SUM(D142:D143)</f>
        <v>0</v>
      </c>
      <c r="E141" s="529">
        <f t="shared" ref="E141:F141" si="170">SUM(E142:E143)</f>
        <v>0</v>
      </c>
      <c r="F141" s="486">
        <f t="shared" si="170"/>
        <v>0</v>
      </c>
      <c r="G141" s="232">
        <f>SUM(G142:G143)</f>
        <v>0</v>
      </c>
      <c r="H141" s="121">
        <f t="shared" ref="H141:I141" si="171">SUM(H142:H143)</f>
        <v>0</v>
      </c>
      <c r="I141" s="114">
        <f t="shared" si="171"/>
        <v>0</v>
      </c>
      <c r="J141" s="121">
        <f>SUM(J142:J143)</f>
        <v>0</v>
      </c>
      <c r="K141" s="113">
        <f t="shared" ref="K141:L141" si="172">SUM(K142:K143)</f>
        <v>0</v>
      </c>
      <c r="L141" s="114">
        <f t="shared" si="172"/>
        <v>0</v>
      </c>
      <c r="M141" s="58">
        <f>SUM(M142:M143)</f>
        <v>0</v>
      </c>
      <c r="N141" s="113">
        <f t="shared" ref="N141:O141" si="173">SUM(N142:N143)</f>
        <v>0</v>
      </c>
      <c r="O141" s="114">
        <f t="shared" si="173"/>
        <v>0</v>
      </c>
      <c r="P141" s="111"/>
    </row>
    <row r="142" spans="1:16" hidden="1" x14ac:dyDescent="0.25">
      <c r="A142" s="38">
        <v>2341</v>
      </c>
      <c r="B142" s="57" t="s">
        <v>123</v>
      </c>
      <c r="C142" s="58">
        <f t="shared" si="98"/>
        <v>0</v>
      </c>
      <c r="D142" s="231"/>
      <c r="E142" s="528"/>
      <c r="F142" s="486">
        <f t="shared" ref="F142:F143" si="174">D142+E142</f>
        <v>0</v>
      </c>
      <c r="G142" s="231"/>
      <c r="H142" s="263"/>
      <c r="I142" s="114">
        <f t="shared" ref="I142:I143" si="175">G142+H142</f>
        <v>0</v>
      </c>
      <c r="J142" s="263"/>
      <c r="K142" s="60"/>
      <c r="L142" s="114">
        <f t="shared" ref="L142:L143" si="176">J142+K142</f>
        <v>0</v>
      </c>
      <c r="M142" s="325"/>
      <c r="N142" s="60"/>
      <c r="O142" s="114">
        <f t="shared" ref="O142:O143" si="177">M142+N142</f>
        <v>0</v>
      </c>
      <c r="P142" s="111"/>
    </row>
    <row r="143" spans="1:16" ht="24" hidden="1" x14ac:dyDescent="0.25">
      <c r="A143" s="38">
        <v>2344</v>
      </c>
      <c r="B143" s="57" t="s">
        <v>124</v>
      </c>
      <c r="C143" s="58">
        <f t="shared" si="98"/>
        <v>0</v>
      </c>
      <c r="D143" s="231"/>
      <c r="E143" s="528"/>
      <c r="F143" s="486">
        <f t="shared" si="174"/>
        <v>0</v>
      </c>
      <c r="G143" s="231"/>
      <c r="H143" s="263"/>
      <c r="I143" s="114">
        <f t="shared" si="175"/>
        <v>0</v>
      </c>
      <c r="J143" s="263"/>
      <c r="K143" s="60"/>
      <c r="L143" s="114">
        <f t="shared" si="176"/>
        <v>0</v>
      </c>
      <c r="M143" s="325"/>
      <c r="N143" s="60"/>
      <c r="O143" s="114">
        <f t="shared" si="177"/>
        <v>0</v>
      </c>
      <c r="P143" s="111"/>
    </row>
    <row r="144" spans="1:16" ht="24" hidden="1" x14ac:dyDescent="0.25">
      <c r="A144" s="107">
        <v>2350</v>
      </c>
      <c r="B144" s="78" t="s">
        <v>125</v>
      </c>
      <c r="C144" s="84">
        <f t="shared" si="98"/>
        <v>0</v>
      </c>
      <c r="D144" s="132">
        <f>SUM(D145:D150)</f>
        <v>0</v>
      </c>
      <c r="E144" s="524">
        <f t="shared" ref="E144:F144" si="178">SUM(E145:E150)</f>
        <v>0</v>
      </c>
      <c r="F144" s="525">
        <f t="shared" si="178"/>
        <v>0</v>
      </c>
      <c r="G144" s="132">
        <f>SUM(G145:G150)</f>
        <v>0</v>
      </c>
      <c r="H144" s="207">
        <f t="shared" ref="H144:I144" si="179">SUM(H145:H150)</f>
        <v>0</v>
      </c>
      <c r="I144" s="109">
        <f t="shared" si="179"/>
        <v>0</v>
      </c>
      <c r="J144" s="207">
        <f>SUM(J145:J150)</f>
        <v>0</v>
      </c>
      <c r="K144" s="108">
        <f t="shared" ref="K144:L144" si="180">SUM(K145:K150)</f>
        <v>0</v>
      </c>
      <c r="L144" s="109">
        <f t="shared" si="180"/>
        <v>0</v>
      </c>
      <c r="M144" s="84">
        <f>SUM(M145:M150)</f>
        <v>0</v>
      </c>
      <c r="N144" s="108">
        <f t="shared" ref="N144:O144" si="181">SUM(N145:N150)</f>
        <v>0</v>
      </c>
      <c r="O144" s="109">
        <f t="shared" si="181"/>
        <v>0</v>
      </c>
      <c r="P144" s="116"/>
    </row>
    <row r="145" spans="1:16" hidden="1" x14ac:dyDescent="0.25">
      <c r="A145" s="33">
        <v>2351</v>
      </c>
      <c r="B145" s="52" t="s">
        <v>126</v>
      </c>
      <c r="C145" s="53">
        <f t="shared" si="98"/>
        <v>0</v>
      </c>
      <c r="D145" s="230"/>
      <c r="E145" s="526"/>
      <c r="F145" s="527">
        <f t="shared" ref="F145:F150" si="182">D145+E145</f>
        <v>0</v>
      </c>
      <c r="G145" s="230"/>
      <c r="H145" s="262"/>
      <c r="I145" s="120">
        <f t="shared" ref="I145:I150" si="183">G145+H145</f>
        <v>0</v>
      </c>
      <c r="J145" s="262"/>
      <c r="K145" s="55"/>
      <c r="L145" s="120">
        <f t="shared" ref="L145:L150" si="184">J145+K145</f>
        <v>0</v>
      </c>
      <c r="M145" s="324"/>
      <c r="N145" s="55"/>
      <c r="O145" s="120">
        <f t="shared" ref="O145:O150" si="185">M145+N145</f>
        <v>0</v>
      </c>
      <c r="P145" s="110"/>
    </row>
    <row r="146" spans="1:16" hidden="1" x14ac:dyDescent="0.25">
      <c r="A146" s="38">
        <v>2352</v>
      </c>
      <c r="B146" s="57" t="s">
        <v>127</v>
      </c>
      <c r="C146" s="58">
        <f t="shared" si="98"/>
        <v>0</v>
      </c>
      <c r="D146" s="231"/>
      <c r="E146" s="528"/>
      <c r="F146" s="486">
        <f t="shared" si="182"/>
        <v>0</v>
      </c>
      <c r="G146" s="231"/>
      <c r="H146" s="263"/>
      <c r="I146" s="114">
        <f t="shared" si="183"/>
        <v>0</v>
      </c>
      <c r="J146" s="263"/>
      <c r="K146" s="60"/>
      <c r="L146" s="114">
        <f t="shared" si="184"/>
        <v>0</v>
      </c>
      <c r="M146" s="325"/>
      <c r="N146" s="60"/>
      <c r="O146" s="114">
        <f t="shared" si="185"/>
        <v>0</v>
      </c>
      <c r="P146" s="111"/>
    </row>
    <row r="147" spans="1:16" ht="24" hidden="1" x14ac:dyDescent="0.25">
      <c r="A147" s="38">
        <v>2353</v>
      </c>
      <c r="B147" s="57" t="s">
        <v>128</v>
      </c>
      <c r="C147" s="58">
        <f t="shared" si="98"/>
        <v>0</v>
      </c>
      <c r="D147" s="231"/>
      <c r="E147" s="528"/>
      <c r="F147" s="486">
        <f t="shared" si="182"/>
        <v>0</v>
      </c>
      <c r="G147" s="231"/>
      <c r="H147" s="263"/>
      <c r="I147" s="114">
        <f t="shared" si="183"/>
        <v>0</v>
      </c>
      <c r="J147" s="263"/>
      <c r="K147" s="60"/>
      <c r="L147" s="114">
        <f t="shared" si="184"/>
        <v>0</v>
      </c>
      <c r="M147" s="325"/>
      <c r="N147" s="60"/>
      <c r="O147" s="114">
        <f t="shared" si="185"/>
        <v>0</v>
      </c>
      <c r="P147" s="111"/>
    </row>
    <row r="148" spans="1:16" ht="24" hidden="1" x14ac:dyDescent="0.25">
      <c r="A148" s="38">
        <v>2354</v>
      </c>
      <c r="B148" s="57" t="s">
        <v>129</v>
      </c>
      <c r="C148" s="58">
        <f t="shared" si="98"/>
        <v>0</v>
      </c>
      <c r="D148" s="231"/>
      <c r="E148" s="528"/>
      <c r="F148" s="486">
        <f t="shared" si="182"/>
        <v>0</v>
      </c>
      <c r="G148" s="231"/>
      <c r="H148" s="263"/>
      <c r="I148" s="114">
        <f t="shared" si="183"/>
        <v>0</v>
      </c>
      <c r="J148" s="263"/>
      <c r="K148" s="60"/>
      <c r="L148" s="114">
        <f t="shared" si="184"/>
        <v>0</v>
      </c>
      <c r="M148" s="325"/>
      <c r="N148" s="60"/>
      <c r="O148" s="114">
        <f t="shared" si="185"/>
        <v>0</v>
      </c>
      <c r="P148" s="111"/>
    </row>
    <row r="149" spans="1:16" ht="24" hidden="1" x14ac:dyDescent="0.25">
      <c r="A149" s="38">
        <v>2355</v>
      </c>
      <c r="B149" s="57" t="s">
        <v>130</v>
      </c>
      <c r="C149" s="58">
        <f t="shared" ref="C149:C212" si="186">F149+I149+L149+O149</f>
        <v>0</v>
      </c>
      <c r="D149" s="231"/>
      <c r="E149" s="528"/>
      <c r="F149" s="486">
        <f t="shared" si="182"/>
        <v>0</v>
      </c>
      <c r="G149" s="231"/>
      <c r="H149" s="263"/>
      <c r="I149" s="114">
        <f t="shared" si="183"/>
        <v>0</v>
      </c>
      <c r="J149" s="263"/>
      <c r="K149" s="60"/>
      <c r="L149" s="114">
        <f t="shared" si="184"/>
        <v>0</v>
      </c>
      <c r="M149" s="325"/>
      <c r="N149" s="60"/>
      <c r="O149" s="114">
        <f t="shared" si="185"/>
        <v>0</v>
      </c>
      <c r="P149" s="111"/>
    </row>
    <row r="150" spans="1:16" ht="24" hidden="1" x14ac:dyDescent="0.25">
      <c r="A150" s="38">
        <v>2359</v>
      </c>
      <c r="B150" s="57" t="s">
        <v>131</v>
      </c>
      <c r="C150" s="58">
        <f t="shared" si="186"/>
        <v>0</v>
      </c>
      <c r="D150" s="231"/>
      <c r="E150" s="528"/>
      <c r="F150" s="486">
        <f t="shared" si="182"/>
        <v>0</v>
      </c>
      <c r="G150" s="231"/>
      <c r="H150" s="263"/>
      <c r="I150" s="114">
        <f t="shared" si="183"/>
        <v>0</v>
      </c>
      <c r="J150" s="263"/>
      <c r="K150" s="60"/>
      <c r="L150" s="114">
        <f t="shared" si="184"/>
        <v>0</v>
      </c>
      <c r="M150" s="325"/>
      <c r="N150" s="60"/>
      <c r="O150" s="114">
        <f t="shared" si="185"/>
        <v>0</v>
      </c>
      <c r="P150" s="111"/>
    </row>
    <row r="151" spans="1:16" ht="24.75" hidden="1" customHeight="1" x14ac:dyDescent="0.25">
      <c r="A151" s="112">
        <v>2360</v>
      </c>
      <c r="B151" s="57" t="s">
        <v>132</v>
      </c>
      <c r="C151" s="58">
        <f t="shared" si="186"/>
        <v>0</v>
      </c>
      <c r="D151" s="232">
        <f>SUM(D152:D158)</f>
        <v>0</v>
      </c>
      <c r="E151" s="529">
        <f t="shared" ref="E151:F151" si="187">SUM(E152:E158)</f>
        <v>0</v>
      </c>
      <c r="F151" s="486">
        <f t="shared" si="187"/>
        <v>0</v>
      </c>
      <c r="G151" s="232">
        <f>SUM(G152:G158)</f>
        <v>0</v>
      </c>
      <c r="H151" s="121">
        <f t="shared" ref="H151:I151" si="188">SUM(H152:H158)</f>
        <v>0</v>
      </c>
      <c r="I151" s="114">
        <f t="shared" si="188"/>
        <v>0</v>
      </c>
      <c r="J151" s="121">
        <f>SUM(J152:J158)</f>
        <v>0</v>
      </c>
      <c r="K151" s="113">
        <f t="shared" ref="K151:L151" si="189">SUM(K152:K158)</f>
        <v>0</v>
      </c>
      <c r="L151" s="114">
        <f t="shared" si="189"/>
        <v>0</v>
      </c>
      <c r="M151" s="58">
        <f>SUM(M152:M158)</f>
        <v>0</v>
      </c>
      <c r="N151" s="113">
        <f t="shared" ref="N151:O151" si="190">SUM(N152:N158)</f>
        <v>0</v>
      </c>
      <c r="O151" s="114">
        <f t="shared" si="190"/>
        <v>0</v>
      </c>
      <c r="P151" s="111"/>
    </row>
    <row r="152" spans="1:16" hidden="1" x14ac:dyDescent="0.25">
      <c r="A152" s="37">
        <v>2361</v>
      </c>
      <c r="B152" s="57" t="s">
        <v>133</v>
      </c>
      <c r="C152" s="58">
        <f t="shared" si="186"/>
        <v>0</v>
      </c>
      <c r="D152" s="231"/>
      <c r="E152" s="528"/>
      <c r="F152" s="486">
        <f t="shared" ref="F152:F159" si="191">D152+E152</f>
        <v>0</v>
      </c>
      <c r="G152" s="231"/>
      <c r="H152" s="263"/>
      <c r="I152" s="114">
        <f t="shared" ref="I152:I159" si="192">G152+H152</f>
        <v>0</v>
      </c>
      <c r="J152" s="263"/>
      <c r="K152" s="60"/>
      <c r="L152" s="114">
        <f t="shared" ref="L152:L159" si="193">J152+K152</f>
        <v>0</v>
      </c>
      <c r="M152" s="325"/>
      <c r="N152" s="60"/>
      <c r="O152" s="114">
        <f t="shared" ref="O152:O159" si="194">M152+N152</f>
        <v>0</v>
      </c>
      <c r="P152" s="111"/>
    </row>
    <row r="153" spans="1:16" ht="24" hidden="1" x14ac:dyDescent="0.25">
      <c r="A153" s="37">
        <v>2362</v>
      </c>
      <c r="B153" s="57" t="s">
        <v>134</v>
      </c>
      <c r="C153" s="58">
        <f t="shared" si="186"/>
        <v>0</v>
      </c>
      <c r="D153" s="231"/>
      <c r="E153" s="528"/>
      <c r="F153" s="486">
        <f t="shared" si="191"/>
        <v>0</v>
      </c>
      <c r="G153" s="231"/>
      <c r="H153" s="263"/>
      <c r="I153" s="114">
        <f t="shared" si="192"/>
        <v>0</v>
      </c>
      <c r="J153" s="263"/>
      <c r="K153" s="60"/>
      <c r="L153" s="114">
        <f t="shared" si="193"/>
        <v>0</v>
      </c>
      <c r="M153" s="325"/>
      <c r="N153" s="60"/>
      <c r="O153" s="114">
        <f t="shared" si="194"/>
        <v>0</v>
      </c>
      <c r="P153" s="111"/>
    </row>
    <row r="154" spans="1:16" hidden="1" x14ac:dyDescent="0.25">
      <c r="A154" s="37">
        <v>2363</v>
      </c>
      <c r="B154" s="57" t="s">
        <v>135</v>
      </c>
      <c r="C154" s="58">
        <f t="shared" si="186"/>
        <v>0</v>
      </c>
      <c r="D154" s="231"/>
      <c r="E154" s="528"/>
      <c r="F154" s="486">
        <f t="shared" si="191"/>
        <v>0</v>
      </c>
      <c r="G154" s="231"/>
      <c r="H154" s="263"/>
      <c r="I154" s="114">
        <f t="shared" si="192"/>
        <v>0</v>
      </c>
      <c r="J154" s="263"/>
      <c r="K154" s="60"/>
      <c r="L154" s="114">
        <f t="shared" si="193"/>
        <v>0</v>
      </c>
      <c r="M154" s="325"/>
      <c r="N154" s="60"/>
      <c r="O154" s="114">
        <f t="shared" si="194"/>
        <v>0</v>
      </c>
      <c r="P154" s="111"/>
    </row>
    <row r="155" spans="1:16" hidden="1" x14ac:dyDescent="0.25">
      <c r="A155" s="37">
        <v>2364</v>
      </c>
      <c r="B155" s="57" t="s">
        <v>136</v>
      </c>
      <c r="C155" s="58">
        <f t="shared" si="186"/>
        <v>0</v>
      </c>
      <c r="D155" s="231"/>
      <c r="E155" s="528"/>
      <c r="F155" s="486">
        <f t="shared" si="191"/>
        <v>0</v>
      </c>
      <c r="G155" s="231"/>
      <c r="H155" s="263"/>
      <c r="I155" s="114">
        <f t="shared" si="192"/>
        <v>0</v>
      </c>
      <c r="J155" s="263"/>
      <c r="K155" s="60"/>
      <c r="L155" s="114">
        <f t="shared" si="193"/>
        <v>0</v>
      </c>
      <c r="M155" s="325"/>
      <c r="N155" s="60"/>
      <c r="O155" s="114">
        <f t="shared" si="194"/>
        <v>0</v>
      </c>
      <c r="P155" s="111"/>
    </row>
    <row r="156" spans="1:16" ht="12.75" hidden="1" customHeight="1" x14ac:dyDescent="0.25">
      <c r="A156" s="37">
        <v>2365</v>
      </c>
      <c r="B156" s="57" t="s">
        <v>137</v>
      </c>
      <c r="C156" s="58">
        <f t="shared" si="186"/>
        <v>0</v>
      </c>
      <c r="D156" s="231"/>
      <c r="E156" s="528"/>
      <c r="F156" s="486">
        <f t="shared" si="191"/>
        <v>0</v>
      </c>
      <c r="G156" s="231"/>
      <c r="H156" s="263"/>
      <c r="I156" s="114">
        <f t="shared" si="192"/>
        <v>0</v>
      </c>
      <c r="J156" s="263"/>
      <c r="K156" s="60"/>
      <c r="L156" s="114">
        <f t="shared" si="193"/>
        <v>0</v>
      </c>
      <c r="M156" s="325"/>
      <c r="N156" s="60"/>
      <c r="O156" s="114">
        <f t="shared" si="194"/>
        <v>0</v>
      </c>
      <c r="P156" s="111"/>
    </row>
    <row r="157" spans="1:16" ht="36" hidden="1" x14ac:dyDescent="0.25">
      <c r="A157" s="37">
        <v>2366</v>
      </c>
      <c r="B157" s="57" t="s">
        <v>138</v>
      </c>
      <c r="C157" s="58">
        <f t="shared" si="186"/>
        <v>0</v>
      </c>
      <c r="D157" s="231"/>
      <c r="E157" s="528"/>
      <c r="F157" s="486">
        <f t="shared" si="191"/>
        <v>0</v>
      </c>
      <c r="G157" s="231"/>
      <c r="H157" s="263"/>
      <c r="I157" s="114">
        <f t="shared" si="192"/>
        <v>0</v>
      </c>
      <c r="J157" s="263"/>
      <c r="K157" s="60"/>
      <c r="L157" s="114">
        <f t="shared" si="193"/>
        <v>0</v>
      </c>
      <c r="M157" s="325"/>
      <c r="N157" s="60"/>
      <c r="O157" s="114">
        <f t="shared" si="194"/>
        <v>0</v>
      </c>
      <c r="P157" s="111"/>
    </row>
    <row r="158" spans="1:16" ht="48" hidden="1" x14ac:dyDescent="0.25">
      <c r="A158" s="37">
        <v>2369</v>
      </c>
      <c r="B158" s="57" t="s">
        <v>139</v>
      </c>
      <c r="C158" s="58">
        <f t="shared" si="186"/>
        <v>0</v>
      </c>
      <c r="D158" s="231"/>
      <c r="E158" s="528"/>
      <c r="F158" s="486">
        <f t="shared" si="191"/>
        <v>0</v>
      </c>
      <c r="G158" s="231"/>
      <c r="H158" s="263"/>
      <c r="I158" s="114">
        <f t="shared" si="192"/>
        <v>0</v>
      </c>
      <c r="J158" s="263"/>
      <c r="K158" s="60"/>
      <c r="L158" s="114">
        <f t="shared" si="193"/>
        <v>0</v>
      </c>
      <c r="M158" s="325"/>
      <c r="N158" s="60"/>
      <c r="O158" s="114">
        <f t="shared" si="194"/>
        <v>0</v>
      </c>
      <c r="P158" s="111"/>
    </row>
    <row r="159" spans="1:16" hidden="1" x14ac:dyDescent="0.25">
      <c r="A159" s="107">
        <v>2370</v>
      </c>
      <c r="B159" s="78" t="s">
        <v>140</v>
      </c>
      <c r="C159" s="84">
        <f t="shared" si="186"/>
        <v>0</v>
      </c>
      <c r="D159" s="233"/>
      <c r="E159" s="530"/>
      <c r="F159" s="525">
        <f t="shared" si="191"/>
        <v>0</v>
      </c>
      <c r="G159" s="233"/>
      <c r="H159" s="264"/>
      <c r="I159" s="109">
        <f t="shared" si="192"/>
        <v>0</v>
      </c>
      <c r="J159" s="264"/>
      <c r="K159" s="115"/>
      <c r="L159" s="109">
        <f t="shared" si="193"/>
        <v>0</v>
      </c>
      <c r="M159" s="326"/>
      <c r="N159" s="115"/>
      <c r="O159" s="109">
        <f t="shared" si="194"/>
        <v>0</v>
      </c>
      <c r="P159" s="116"/>
    </row>
    <row r="160" spans="1:16" hidden="1" x14ac:dyDescent="0.25">
      <c r="A160" s="107">
        <v>2380</v>
      </c>
      <c r="B160" s="78" t="s">
        <v>141</v>
      </c>
      <c r="C160" s="84">
        <f t="shared" si="186"/>
        <v>0</v>
      </c>
      <c r="D160" s="132">
        <f>SUM(D161:D162)</f>
        <v>0</v>
      </c>
      <c r="E160" s="524">
        <f t="shared" ref="E160:F160" si="195">SUM(E161:E162)</f>
        <v>0</v>
      </c>
      <c r="F160" s="525">
        <f t="shared" si="195"/>
        <v>0</v>
      </c>
      <c r="G160" s="132">
        <f>SUM(G161:G162)</f>
        <v>0</v>
      </c>
      <c r="H160" s="207">
        <f t="shared" ref="H160:I160" si="196">SUM(H161:H162)</f>
        <v>0</v>
      </c>
      <c r="I160" s="109">
        <f t="shared" si="196"/>
        <v>0</v>
      </c>
      <c r="J160" s="207">
        <f>SUM(J161:J162)</f>
        <v>0</v>
      </c>
      <c r="K160" s="108">
        <f t="shared" ref="K160:L160" si="197">SUM(K161:K162)</f>
        <v>0</v>
      </c>
      <c r="L160" s="109">
        <f t="shared" si="197"/>
        <v>0</v>
      </c>
      <c r="M160" s="84">
        <f>SUM(M161:M162)</f>
        <v>0</v>
      </c>
      <c r="N160" s="108">
        <f t="shared" ref="N160:O160" si="198">SUM(N161:N162)</f>
        <v>0</v>
      </c>
      <c r="O160" s="109">
        <f t="shared" si="198"/>
        <v>0</v>
      </c>
      <c r="P160" s="116"/>
    </row>
    <row r="161" spans="1:16" hidden="1" x14ac:dyDescent="0.25">
      <c r="A161" s="32">
        <v>2381</v>
      </c>
      <c r="B161" s="52" t="s">
        <v>142</v>
      </c>
      <c r="C161" s="53">
        <f t="shared" si="186"/>
        <v>0</v>
      </c>
      <c r="D161" s="230"/>
      <c r="E161" s="526"/>
      <c r="F161" s="527">
        <f t="shared" ref="F161:F164" si="199">D161+E161</f>
        <v>0</v>
      </c>
      <c r="G161" s="230"/>
      <c r="H161" s="262"/>
      <c r="I161" s="120">
        <f t="shared" ref="I161:I164" si="200">G161+H161</f>
        <v>0</v>
      </c>
      <c r="J161" s="262"/>
      <c r="K161" s="55"/>
      <c r="L161" s="120">
        <f t="shared" ref="L161:L164" si="201">J161+K161</f>
        <v>0</v>
      </c>
      <c r="M161" s="324"/>
      <c r="N161" s="55"/>
      <c r="O161" s="120">
        <f t="shared" ref="O161:O164" si="202">M161+N161</f>
        <v>0</v>
      </c>
      <c r="P161" s="110"/>
    </row>
    <row r="162" spans="1:16" ht="24" hidden="1" x14ac:dyDescent="0.25">
      <c r="A162" s="37">
        <v>2389</v>
      </c>
      <c r="B162" s="57" t="s">
        <v>143</v>
      </c>
      <c r="C162" s="58">
        <f t="shared" si="186"/>
        <v>0</v>
      </c>
      <c r="D162" s="231"/>
      <c r="E162" s="528"/>
      <c r="F162" s="486">
        <f t="shared" si="199"/>
        <v>0</v>
      </c>
      <c r="G162" s="231"/>
      <c r="H162" s="263"/>
      <c r="I162" s="114">
        <f t="shared" si="200"/>
        <v>0</v>
      </c>
      <c r="J162" s="263"/>
      <c r="K162" s="60"/>
      <c r="L162" s="114">
        <f t="shared" si="201"/>
        <v>0</v>
      </c>
      <c r="M162" s="325"/>
      <c r="N162" s="60"/>
      <c r="O162" s="114">
        <f t="shared" si="202"/>
        <v>0</v>
      </c>
      <c r="P162" s="111"/>
    </row>
    <row r="163" spans="1:16" hidden="1" x14ac:dyDescent="0.25">
      <c r="A163" s="107">
        <v>2390</v>
      </c>
      <c r="B163" s="78" t="s">
        <v>144</v>
      </c>
      <c r="C163" s="84">
        <f t="shared" si="186"/>
        <v>0</v>
      </c>
      <c r="D163" s="233"/>
      <c r="E163" s="530"/>
      <c r="F163" s="525">
        <f t="shared" si="199"/>
        <v>0</v>
      </c>
      <c r="G163" s="233"/>
      <c r="H163" s="264"/>
      <c r="I163" s="109">
        <f t="shared" si="200"/>
        <v>0</v>
      </c>
      <c r="J163" s="264"/>
      <c r="K163" s="115"/>
      <c r="L163" s="109">
        <f t="shared" si="201"/>
        <v>0</v>
      </c>
      <c r="M163" s="326"/>
      <c r="N163" s="115"/>
      <c r="O163" s="109">
        <f t="shared" si="202"/>
        <v>0</v>
      </c>
      <c r="P163" s="116"/>
    </row>
    <row r="164" spans="1:16" hidden="1" x14ac:dyDescent="0.25">
      <c r="A164" s="45">
        <v>2400</v>
      </c>
      <c r="B164" s="105" t="s">
        <v>145</v>
      </c>
      <c r="C164" s="46">
        <f t="shared" si="186"/>
        <v>0</v>
      </c>
      <c r="D164" s="235"/>
      <c r="E164" s="532"/>
      <c r="F164" s="490">
        <f t="shared" si="199"/>
        <v>0</v>
      </c>
      <c r="G164" s="235"/>
      <c r="H164" s="266"/>
      <c r="I164" s="117">
        <f t="shared" si="200"/>
        <v>0</v>
      </c>
      <c r="J164" s="266"/>
      <c r="K164" s="122"/>
      <c r="L164" s="117">
        <f t="shared" si="201"/>
        <v>0</v>
      </c>
      <c r="M164" s="327"/>
      <c r="N164" s="122"/>
      <c r="O164" s="117">
        <f t="shared" si="202"/>
        <v>0</v>
      </c>
      <c r="P164" s="123"/>
    </row>
    <row r="165" spans="1:16" ht="24" hidden="1" x14ac:dyDescent="0.25">
      <c r="A165" s="45">
        <v>2500</v>
      </c>
      <c r="B165" s="105" t="s">
        <v>146</v>
      </c>
      <c r="C165" s="46">
        <f t="shared" si="186"/>
        <v>0</v>
      </c>
      <c r="D165" s="229">
        <f>SUM(D166,D171)</f>
        <v>0</v>
      </c>
      <c r="E165" s="523">
        <f t="shared" ref="E165:O165" si="203">SUM(E166,E171)</f>
        <v>0</v>
      </c>
      <c r="F165" s="490">
        <f t="shared" si="203"/>
        <v>0</v>
      </c>
      <c r="G165" s="229">
        <f t="shared" si="203"/>
        <v>0</v>
      </c>
      <c r="H165" s="106">
        <f t="shared" si="203"/>
        <v>0</v>
      </c>
      <c r="I165" s="117">
        <f t="shared" si="203"/>
        <v>0</v>
      </c>
      <c r="J165" s="106">
        <f t="shared" si="203"/>
        <v>0</v>
      </c>
      <c r="K165" s="50">
        <f t="shared" si="203"/>
        <v>0</v>
      </c>
      <c r="L165" s="117">
        <f t="shared" si="203"/>
        <v>0</v>
      </c>
      <c r="M165" s="130">
        <f t="shared" si="203"/>
        <v>0</v>
      </c>
      <c r="N165" s="131">
        <f t="shared" si="203"/>
        <v>0</v>
      </c>
      <c r="O165" s="294">
        <f t="shared" si="203"/>
        <v>0</v>
      </c>
      <c r="P165" s="348"/>
    </row>
    <row r="166" spans="1:16" ht="16.5" hidden="1" customHeight="1" x14ac:dyDescent="0.25">
      <c r="A166" s="373">
        <v>2510</v>
      </c>
      <c r="B166" s="52" t="s">
        <v>147</v>
      </c>
      <c r="C166" s="53">
        <f t="shared" si="186"/>
        <v>0</v>
      </c>
      <c r="D166" s="234">
        <f>SUM(D167:D170)</f>
        <v>0</v>
      </c>
      <c r="E166" s="531">
        <f t="shared" ref="E166:O166" si="204">SUM(E167:E170)</f>
        <v>0</v>
      </c>
      <c r="F166" s="527">
        <f t="shared" si="204"/>
        <v>0</v>
      </c>
      <c r="G166" s="234">
        <f t="shared" si="204"/>
        <v>0</v>
      </c>
      <c r="H166" s="265">
        <f t="shared" si="204"/>
        <v>0</v>
      </c>
      <c r="I166" s="120">
        <f t="shared" si="204"/>
        <v>0</v>
      </c>
      <c r="J166" s="265">
        <f t="shared" si="204"/>
        <v>0</v>
      </c>
      <c r="K166" s="119">
        <f t="shared" si="204"/>
        <v>0</v>
      </c>
      <c r="L166" s="120">
        <f t="shared" si="204"/>
        <v>0</v>
      </c>
      <c r="M166" s="64">
        <f t="shared" si="204"/>
        <v>0</v>
      </c>
      <c r="N166" s="304">
        <f t="shared" si="204"/>
        <v>0</v>
      </c>
      <c r="O166" s="309">
        <f t="shared" si="204"/>
        <v>0</v>
      </c>
      <c r="P166" s="155"/>
    </row>
    <row r="167" spans="1:16" ht="24" hidden="1" x14ac:dyDescent="0.25">
      <c r="A167" s="38">
        <v>2512</v>
      </c>
      <c r="B167" s="57" t="s">
        <v>148</v>
      </c>
      <c r="C167" s="58">
        <f t="shared" si="186"/>
        <v>0</v>
      </c>
      <c r="D167" s="231"/>
      <c r="E167" s="528"/>
      <c r="F167" s="486">
        <f t="shared" ref="F167:F172" si="205">D167+E167</f>
        <v>0</v>
      </c>
      <c r="G167" s="231"/>
      <c r="H167" s="263"/>
      <c r="I167" s="114">
        <f t="shared" ref="I167:I172" si="206">G167+H167</f>
        <v>0</v>
      </c>
      <c r="J167" s="263"/>
      <c r="K167" s="60"/>
      <c r="L167" s="114">
        <f t="shared" ref="L167:L172" si="207">J167+K167</f>
        <v>0</v>
      </c>
      <c r="M167" s="325"/>
      <c r="N167" s="60"/>
      <c r="O167" s="114">
        <f t="shared" ref="O167:O172" si="208">M167+N167</f>
        <v>0</v>
      </c>
      <c r="P167" s="111"/>
    </row>
    <row r="168" spans="1:16" ht="36" hidden="1" x14ac:dyDescent="0.25">
      <c r="A168" s="38">
        <v>2513</v>
      </c>
      <c r="B168" s="57" t="s">
        <v>149</v>
      </c>
      <c r="C168" s="58">
        <f t="shared" si="186"/>
        <v>0</v>
      </c>
      <c r="D168" s="231"/>
      <c r="E168" s="528"/>
      <c r="F168" s="486">
        <f t="shared" si="205"/>
        <v>0</v>
      </c>
      <c r="G168" s="231"/>
      <c r="H168" s="263"/>
      <c r="I168" s="114">
        <f t="shared" si="206"/>
        <v>0</v>
      </c>
      <c r="J168" s="263"/>
      <c r="K168" s="60"/>
      <c r="L168" s="114">
        <f t="shared" si="207"/>
        <v>0</v>
      </c>
      <c r="M168" s="325"/>
      <c r="N168" s="60"/>
      <c r="O168" s="114">
        <f t="shared" si="208"/>
        <v>0</v>
      </c>
      <c r="P168" s="111"/>
    </row>
    <row r="169" spans="1:16" ht="24" hidden="1" x14ac:dyDescent="0.25">
      <c r="A169" s="38">
        <v>2515</v>
      </c>
      <c r="B169" s="57" t="s">
        <v>150</v>
      </c>
      <c r="C169" s="58">
        <f t="shared" si="186"/>
        <v>0</v>
      </c>
      <c r="D169" s="231"/>
      <c r="E169" s="528"/>
      <c r="F169" s="486">
        <f t="shared" si="205"/>
        <v>0</v>
      </c>
      <c r="G169" s="231"/>
      <c r="H169" s="263"/>
      <c r="I169" s="114">
        <f t="shared" si="206"/>
        <v>0</v>
      </c>
      <c r="J169" s="263"/>
      <c r="K169" s="60"/>
      <c r="L169" s="114">
        <f t="shared" si="207"/>
        <v>0</v>
      </c>
      <c r="M169" s="325"/>
      <c r="N169" s="60"/>
      <c r="O169" s="114">
        <f t="shared" si="208"/>
        <v>0</v>
      </c>
      <c r="P169" s="111"/>
    </row>
    <row r="170" spans="1:16" ht="24" hidden="1" x14ac:dyDescent="0.25">
      <c r="A170" s="38">
        <v>2519</v>
      </c>
      <c r="B170" s="57" t="s">
        <v>151</v>
      </c>
      <c r="C170" s="58">
        <f t="shared" si="186"/>
        <v>0</v>
      </c>
      <c r="D170" s="231"/>
      <c r="E170" s="528"/>
      <c r="F170" s="486">
        <f t="shared" si="205"/>
        <v>0</v>
      </c>
      <c r="G170" s="231"/>
      <c r="H170" s="263"/>
      <c r="I170" s="114">
        <f t="shared" si="206"/>
        <v>0</v>
      </c>
      <c r="J170" s="263"/>
      <c r="K170" s="60"/>
      <c r="L170" s="114">
        <f t="shared" si="207"/>
        <v>0</v>
      </c>
      <c r="M170" s="325"/>
      <c r="N170" s="60"/>
      <c r="O170" s="114">
        <f t="shared" si="208"/>
        <v>0</v>
      </c>
      <c r="P170" s="111"/>
    </row>
    <row r="171" spans="1:16" ht="24" hidden="1" x14ac:dyDescent="0.25">
      <c r="A171" s="112">
        <v>2520</v>
      </c>
      <c r="B171" s="57" t="s">
        <v>152</v>
      </c>
      <c r="C171" s="58">
        <f t="shared" si="186"/>
        <v>0</v>
      </c>
      <c r="D171" s="231"/>
      <c r="E171" s="528"/>
      <c r="F171" s="486">
        <f t="shared" si="205"/>
        <v>0</v>
      </c>
      <c r="G171" s="231"/>
      <c r="H171" s="263"/>
      <c r="I171" s="114">
        <f t="shared" si="206"/>
        <v>0</v>
      </c>
      <c r="J171" s="263"/>
      <c r="K171" s="60"/>
      <c r="L171" s="114">
        <f t="shared" si="207"/>
        <v>0</v>
      </c>
      <c r="M171" s="325"/>
      <c r="N171" s="60"/>
      <c r="O171" s="114">
        <f t="shared" si="208"/>
        <v>0</v>
      </c>
      <c r="P171" s="111"/>
    </row>
    <row r="172" spans="1:16" s="124" customFormat="1" ht="36" hidden="1" customHeight="1" x14ac:dyDescent="0.25">
      <c r="A172" s="17">
        <v>2800</v>
      </c>
      <c r="B172" s="52" t="s">
        <v>153</v>
      </c>
      <c r="C172" s="53">
        <f t="shared" si="186"/>
        <v>0</v>
      </c>
      <c r="D172" s="214"/>
      <c r="E172" s="483"/>
      <c r="F172" s="484">
        <f t="shared" si="205"/>
        <v>0</v>
      </c>
      <c r="G172" s="214"/>
      <c r="H172" s="249"/>
      <c r="I172" s="356">
        <f t="shared" si="206"/>
        <v>0</v>
      </c>
      <c r="J172" s="249"/>
      <c r="K172" s="35"/>
      <c r="L172" s="356">
        <f t="shared" si="207"/>
        <v>0</v>
      </c>
      <c r="M172" s="315"/>
      <c r="N172" s="35"/>
      <c r="O172" s="356">
        <f t="shared" si="208"/>
        <v>0</v>
      </c>
      <c r="P172" s="36"/>
    </row>
    <row r="173" spans="1:16" hidden="1" x14ac:dyDescent="0.25">
      <c r="A173" s="101">
        <v>3000</v>
      </c>
      <c r="B173" s="101" t="s">
        <v>154</v>
      </c>
      <c r="C173" s="102">
        <f t="shared" si="186"/>
        <v>0</v>
      </c>
      <c r="D173" s="228">
        <f>SUM(D174,D184)</f>
        <v>0</v>
      </c>
      <c r="E173" s="521">
        <f t="shared" ref="E173:F173" si="209">SUM(E174,E184)</f>
        <v>0</v>
      </c>
      <c r="F173" s="522">
        <f t="shared" si="209"/>
        <v>0</v>
      </c>
      <c r="G173" s="228">
        <f>SUM(G174,G184)</f>
        <v>0</v>
      </c>
      <c r="H173" s="261">
        <f t="shared" ref="H173:I173" si="210">SUM(H174,H184)</f>
        <v>0</v>
      </c>
      <c r="I173" s="104">
        <f t="shared" si="210"/>
        <v>0</v>
      </c>
      <c r="J173" s="261">
        <f>SUM(J174,J184)</f>
        <v>0</v>
      </c>
      <c r="K173" s="103">
        <f t="shared" ref="K173:L173" si="211">SUM(K174,K184)</f>
        <v>0</v>
      </c>
      <c r="L173" s="104">
        <f t="shared" si="211"/>
        <v>0</v>
      </c>
      <c r="M173" s="102">
        <f>SUM(M174,M184)</f>
        <v>0</v>
      </c>
      <c r="N173" s="103">
        <f t="shared" ref="N173:O173" si="212">SUM(N174,N184)</f>
        <v>0</v>
      </c>
      <c r="O173" s="104">
        <f t="shared" si="212"/>
        <v>0</v>
      </c>
      <c r="P173" s="347"/>
    </row>
    <row r="174" spans="1:16" ht="24" hidden="1" x14ac:dyDescent="0.25">
      <c r="A174" s="45">
        <v>3200</v>
      </c>
      <c r="B174" s="125" t="s">
        <v>155</v>
      </c>
      <c r="C174" s="46">
        <f t="shared" si="186"/>
        <v>0</v>
      </c>
      <c r="D174" s="229">
        <f>SUM(D175,D179)</f>
        <v>0</v>
      </c>
      <c r="E174" s="523">
        <f t="shared" ref="E174:O174" si="213">SUM(E175,E179)</f>
        <v>0</v>
      </c>
      <c r="F174" s="490">
        <f t="shared" si="213"/>
        <v>0</v>
      </c>
      <c r="G174" s="229">
        <f t="shared" si="213"/>
        <v>0</v>
      </c>
      <c r="H174" s="106">
        <f t="shared" si="213"/>
        <v>0</v>
      </c>
      <c r="I174" s="117">
        <f t="shared" si="213"/>
        <v>0</v>
      </c>
      <c r="J174" s="106">
        <f t="shared" si="213"/>
        <v>0</v>
      </c>
      <c r="K174" s="50">
        <f t="shared" si="213"/>
        <v>0</v>
      </c>
      <c r="L174" s="117">
        <f t="shared" si="213"/>
        <v>0</v>
      </c>
      <c r="M174" s="130">
        <f t="shared" si="213"/>
        <v>0</v>
      </c>
      <c r="N174" s="131">
        <f t="shared" si="213"/>
        <v>0</v>
      </c>
      <c r="O174" s="294">
        <f t="shared" si="213"/>
        <v>0</v>
      </c>
      <c r="P174" s="348"/>
    </row>
    <row r="175" spans="1:16" ht="36" hidden="1" x14ac:dyDescent="0.25">
      <c r="A175" s="373">
        <v>3260</v>
      </c>
      <c r="B175" s="52" t="s">
        <v>156</v>
      </c>
      <c r="C175" s="53">
        <f t="shared" si="186"/>
        <v>0</v>
      </c>
      <c r="D175" s="234">
        <f>SUM(D176:D178)</f>
        <v>0</v>
      </c>
      <c r="E175" s="531">
        <f t="shared" ref="E175:F175" si="214">SUM(E176:E178)</f>
        <v>0</v>
      </c>
      <c r="F175" s="527">
        <f t="shared" si="214"/>
        <v>0</v>
      </c>
      <c r="G175" s="234">
        <f>SUM(G176:G178)</f>
        <v>0</v>
      </c>
      <c r="H175" s="265">
        <f t="shared" ref="H175:I175" si="215">SUM(H176:H178)</f>
        <v>0</v>
      </c>
      <c r="I175" s="120">
        <f t="shared" si="215"/>
        <v>0</v>
      </c>
      <c r="J175" s="265">
        <f>SUM(J176:J178)</f>
        <v>0</v>
      </c>
      <c r="K175" s="119">
        <f t="shared" ref="K175:L175" si="216">SUM(K176:K178)</f>
        <v>0</v>
      </c>
      <c r="L175" s="120">
        <f t="shared" si="216"/>
        <v>0</v>
      </c>
      <c r="M175" s="53">
        <f>SUM(M176:M178)</f>
        <v>0</v>
      </c>
      <c r="N175" s="119">
        <f t="shared" ref="N175:O175" si="217">SUM(N176:N178)</f>
        <v>0</v>
      </c>
      <c r="O175" s="120">
        <f t="shared" si="217"/>
        <v>0</v>
      </c>
      <c r="P175" s="110"/>
    </row>
    <row r="176" spans="1:16" ht="24" hidden="1" x14ac:dyDescent="0.25">
      <c r="A176" s="38">
        <v>3261</v>
      </c>
      <c r="B176" s="57" t="s">
        <v>157</v>
      </c>
      <c r="C176" s="58">
        <f t="shared" si="186"/>
        <v>0</v>
      </c>
      <c r="D176" s="231"/>
      <c r="E176" s="528"/>
      <c r="F176" s="486">
        <f t="shared" ref="F176:F178" si="218">D176+E176</f>
        <v>0</v>
      </c>
      <c r="G176" s="231"/>
      <c r="H176" s="263"/>
      <c r="I176" s="114">
        <f t="shared" ref="I176:I178" si="219">G176+H176</f>
        <v>0</v>
      </c>
      <c r="J176" s="263"/>
      <c r="K176" s="60"/>
      <c r="L176" s="114">
        <f t="shared" ref="L176:L178" si="220">J176+K176</f>
        <v>0</v>
      </c>
      <c r="M176" s="325"/>
      <c r="N176" s="60"/>
      <c r="O176" s="114">
        <f t="shared" ref="O176:O178" si="221">M176+N176</f>
        <v>0</v>
      </c>
      <c r="P176" s="111"/>
    </row>
    <row r="177" spans="1:16" ht="36" hidden="1" x14ac:dyDescent="0.25">
      <c r="A177" s="38">
        <v>3262</v>
      </c>
      <c r="B177" s="57" t="s">
        <v>158</v>
      </c>
      <c r="C177" s="58">
        <f t="shared" si="186"/>
        <v>0</v>
      </c>
      <c r="D177" s="231"/>
      <c r="E177" s="528"/>
      <c r="F177" s="486">
        <f t="shared" si="218"/>
        <v>0</v>
      </c>
      <c r="G177" s="231"/>
      <c r="H177" s="263"/>
      <c r="I177" s="114">
        <f t="shared" si="219"/>
        <v>0</v>
      </c>
      <c r="J177" s="263"/>
      <c r="K177" s="60"/>
      <c r="L177" s="114">
        <f t="shared" si="220"/>
        <v>0</v>
      </c>
      <c r="M177" s="325"/>
      <c r="N177" s="60"/>
      <c r="O177" s="114">
        <f t="shared" si="221"/>
        <v>0</v>
      </c>
      <c r="P177" s="111"/>
    </row>
    <row r="178" spans="1:16" ht="24" hidden="1" x14ac:dyDescent="0.25">
      <c r="A178" s="38">
        <v>3263</v>
      </c>
      <c r="B178" s="57" t="s">
        <v>159</v>
      </c>
      <c r="C178" s="58">
        <f t="shared" si="186"/>
        <v>0</v>
      </c>
      <c r="D178" s="231"/>
      <c r="E178" s="528"/>
      <c r="F178" s="486">
        <f t="shared" si="218"/>
        <v>0</v>
      </c>
      <c r="G178" s="231"/>
      <c r="H178" s="263"/>
      <c r="I178" s="114">
        <f t="shared" si="219"/>
        <v>0</v>
      </c>
      <c r="J178" s="263"/>
      <c r="K178" s="60"/>
      <c r="L178" s="114">
        <f t="shared" si="220"/>
        <v>0</v>
      </c>
      <c r="M178" s="325"/>
      <c r="N178" s="60"/>
      <c r="O178" s="114">
        <f t="shared" si="221"/>
        <v>0</v>
      </c>
      <c r="P178" s="111"/>
    </row>
    <row r="179" spans="1:16" ht="84" hidden="1" x14ac:dyDescent="0.25">
      <c r="A179" s="373">
        <v>3290</v>
      </c>
      <c r="B179" s="52" t="s">
        <v>286</v>
      </c>
      <c r="C179" s="127">
        <f t="shared" si="186"/>
        <v>0</v>
      </c>
      <c r="D179" s="234">
        <f>SUM(D180:D183)</f>
        <v>0</v>
      </c>
      <c r="E179" s="531">
        <f t="shared" ref="E179:O179" si="222">SUM(E180:E183)</f>
        <v>0</v>
      </c>
      <c r="F179" s="527">
        <f t="shared" si="222"/>
        <v>0</v>
      </c>
      <c r="G179" s="234">
        <f t="shared" si="222"/>
        <v>0</v>
      </c>
      <c r="H179" s="265">
        <f t="shared" si="222"/>
        <v>0</v>
      </c>
      <c r="I179" s="120">
        <f t="shared" si="222"/>
        <v>0</v>
      </c>
      <c r="J179" s="265">
        <f t="shared" si="222"/>
        <v>0</v>
      </c>
      <c r="K179" s="119">
        <f t="shared" si="222"/>
        <v>0</v>
      </c>
      <c r="L179" s="120">
        <f t="shared" si="222"/>
        <v>0</v>
      </c>
      <c r="M179" s="127">
        <f t="shared" si="222"/>
        <v>0</v>
      </c>
      <c r="N179" s="305">
        <f t="shared" si="222"/>
        <v>0</v>
      </c>
      <c r="O179" s="310">
        <f t="shared" si="222"/>
        <v>0</v>
      </c>
      <c r="P179" s="158"/>
    </row>
    <row r="180" spans="1:16" ht="72" hidden="1" x14ac:dyDescent="0.25">
      <c r="A180" s="38">
        <v>3291</v>
      </c>
      <c r="B180" s="57" t="s">
        <v>160</v>
      </c>
      <c r="C180" s="58">
        <f t="shared" si="186"/>
        <v>0</v>
      </c>
      <c r="D180" s="231"/>
      <c r="E180" s="528"/>
      <c r="F180" s="486">
        <f t="shared" ref="F180:F183" si="223">D180+E180</f>
        <v>0</v>
      </c>
      <c r="G180" s="231"/>
      <c r="H180" s="263"/>
      <c r="I180" s="114">
        <f t="shared" ref="I180:I183" si="224">G180+H180</f>
        <v>0</v>
      </c>
      <c r="J180" s="263"/>
      <c r="K180" s="60"/>
      <c r="L180" s="114">
        <f t="shared" ref="L180:L183" si="225">J180+K180</f>
        <v>0</v>
      </c>
      <c r="M180" s="325"/>
      <c r="N180" s="60"/>
      <c r="O180" s="114">
        <f t="shared" ref="O180:O183" si="226">M180+N180</f>
        <v>0</v>
      </c>
      <c r="P180" s="111"/>
    </row>
    <row r="181" spans="1:16" ht="72" hidden="1" x14ac:dyDescent="0.25">
      <c r="A181" s="38">
        <v>3292</v>
      </c>
      <c r="B181" s="57" t="s">
        <v>161</v>
      </c>
      <c r="C181" s="58">
        <f t="shared" si="186"/>
        <v>0</v>
      </c>
      <c r="D181" s="231"/>
      <c r="E181" s="528"/>
      <c r="F181" s="486">
        <f t="shared" si="223"/>
        <v>0</v>
      </c>
      <c r="G181" s="231"/>
      <c r="H181" s="263"/>
      <c r="I181" s="114">
        <f t="shared" si="224"/>
        <v>0</v>
      </c>
      <c r="J181" s="263"/>
      <c r="K181" s="60"/>
      <c r="L181" s="114">
        <f t="shared" si="225"/>
        <v>0</v>
      </c>
      <c r="M181" s="325"/>
      <c r="N181" s="60"/>
      <c r="O181" s="114">
        <f t="shared" si="226"/>
        <v>0</v>
      </c>
      <c r="P181" s="111"/>
    </row>
    <row r="182" spans="1:16" ht="72" hidden="1" x14ac:dyDescent="0.25">
      <c r="A182" s="38">
        <v>3293</v>
      </c>
      <c r="B182" s="57" t="s">
        <v>162</v>
      </c>
      <c r="C182" s="58">
        <f t="shared" si="186"/>
        <v>0</v>
      </c>
      <c r="D182" s="231"/>
      <c r="E182" s="528"/>
      <c r="F182" s="486">
        <f t="shared" si="223"/>
        <v>0</v>
      </c>
      <c r="G182" s="231"/>
      <c r="H182" s="263"/>
      <c r="I182" s="114">
        <f t="shared" si="224"/>
        <v>0</v>
      </c>
      <c r="J182" s="263"/>
      <c r="K182" s="60"/>
      <c r="L182" s="114">
        <f t="shared" si="225"/>
        <v>0</v>
      </c>
      <c r="M182" s="325"/>
      <c r="N182" s="60"/>
      <c r="O182" s="114">
        <f t="shared" si="226"/>
        <v>0</v>
      </c>
      <c r="P182" s="111"/>
    </row>
    <row r="183" spans="1:16" ht="60" hidden="1" x14ac:dyDescent="0.25">
      <c r="A183" s="128">
        <v>3294</v>
      </c>
      <c r="B183" s="57" t="s">
        <v>163</v>
      </c>
      <c r="C183" s="127">
        <f t="shared" si="186"/>
        <v>0</v>
      </c>
      <c r="D183" s="236"/>
      <c r="E183" s="533"/>
      <c r="F183" s="534">
        <f t="shared" si="223"/>
        <v>0</v>
      </c>
      <c r="G183" s="236"/>
      <c r="H183" s="267"/>
      <c r="I183" s="310">
        <f t="shared" si="224"/>
        <v>0</v>
      </c>
      <c r="J183" s="267"/>
      <c r="K183" s="129"/>
      <c r="L183" s="310">
        <f t="shared" si="225"/>
        <v>0</v>
      </c>
      <c r="M183" s="328"/>
      <c r="N183" s="129"/>
      <c r="O183" s="310">
        <f t="shared" si="226"/>
        <v>0</v>
      </c>
      <c r="P183" s="158"/>
    </row>
    <row r="184" spans="1:16" ht="48" hidden="1" x14ac:dyDescent="0.25">
      <c r="A184" s="69">
        <v>3300</v>
      </c>
      <c r="B184" s="125" t="s">
        <v>164</v>
      </c>
      <c r="C184" s="130">
        <f t="shared" si="186"/>
        <v>0</v>
      </c>
      <c r="D184" s="237">
        <f>SUM(D185:D186)</f>
        <v>0</v>
      </c>
      <c r="E184" s="535">
        <f t="shared" ref="E184:O184" si="227">SUM(E185:E186)</f>
        <v>0</v>
      </c>
      <c r="F184" s="536">
        <f t="shared" si="227"/>
        <v>0</v>
      </c>
      <c r="G184" s="237">
        <f t="shared" si="227"/>
        <v>0</v>
      </c>
      <c r="H184" s="268">
        <f t="shared" si="227"/>
        <v>0</v>
      </c>
      <c r="I184" s="294">
        <f t="shared" si="227"/>
        <v>0</v>
      </c>
      <c r="J184" s="268">
        <f t="shared" si="227"/>
        <v>0</v>
      </c>
      <c r="K184" s="131">
        <f t="shared" si="227"/>
        <v>0</v>
      </c>
      <c r="L184" s="294">
        <f t="shared" si="227"/>
        <v>0</v>
      </c>
      <c r="M184" s="130">
        <f t="shared" si="227"/>
        <v>0</v>
      </c>
      <c r="N184" s="131">
        <f t="shared" si="227"/>
        <v>0</v>
      </c>
      <c r="O184" s="294">
        <f t="shared" si="227"/>
        <v>0</v>
      </c>
      <c r="P184" s="348"/>
    </row>
    <row r="185" spans="1:16" ht="48" hidden="1" x14ac:dyDescent="0.25">
      <c r="A185" s="77">
        <v>3310</v>
      </c>
      <c r="B185" s="78" t="s">
        <v>165</v>
      </c>
      <c r="C185" s="84">
        <f t="shared" si="186"/>
        <v>0</v>
      </c>
      <c r="D185" s="233"/>
      <c r="E185" s="530"/>
      <c r="F185" s="525">
        <f t="shared" ref="F185:F186" si="228">D185+E185</f>
        <v>0</v>
      </c>
      <c r="G185" s="233"/>
      <c r="H185" s="264"/>
      <c r="I185" s="109">
        <f t="shared" ref="I185:I186" si="229">G185+H185</f>
        <v>0</v>
      </c>
      <c r="J185" s="264"/>
      <c r="K185" s="115"/>
      <c r="L185" s="109">
        <f t="shared" ref="L185:L186" si="230">J185+K185</f>
        <v>0</v>
      </c>
      <c r="M185" s="326"/>
      <c r="N185" s="115"/>
      <c r="O185" s="109">
        <f t="shared" ref="O185:O186" si="231">M185+N185</f>
        <v>0</v>
      </c>
      <c r="P185" s="116"/>
    </row>
    <row r="186" spans="1:16" ht="48.75" hidden="1" customHeight="1" x14ac:dyDescent="0.25">
      <c r="A186" s="33">
        <v>3320</v>
      </c>
      <c r="B186" s="52" t="s">
        <v>166</v>
      </c>
      <c r="C186" s="53">
        <f t="shared" si="186"/>
        <v>0</v>
      </c>
      <c r="D186" s="230"/>
      <c r="E186" s="526"/>
      <c r="F186" s="527">
        <f t="shared" si="228"/>
        <v>0</v>
      </c>
      <c r="G186" s="230"/>
      <c r="H186" s="262"/>
      <c r="I186" s="120">
        <f t="shared" si="229"/>
        <v>0</v>
      </c>
      <c r="J186" s="262"/>
      <c r="K186" s="55"/>
      <c r="L186" s="120">
        <f t="shared" si="230"/>
        <v>0</v>
      </c>
      <c r="M186" s="324"/>
      <c r="N186" s="55"/>
      <c r="O186" s="120">
        <f t="shared" si="231"/>
        <v>0</v>
      </c>
      <c r="P186" s="110"/>
    </row>
    <row r="187" spans="1:16" hidden="1" x14ac:dyDescent="0.25">
      <c r="A187" s="133">
        <v>4000</v>
      </c>
      <c r="B187" s="101" t="s">
        <v>167</v>
      </c>
      <c r="C187" s="102">
        <f t="shared" si="186"/>
        <v>0</v>
      </c>
      <c r="D187" s="228">
        <f>SUM(D188,D191)</f>
        <v>0</v>
      </c>
      <c r="E187" s="521">
        <f t="shared" ref="E187:F187" si="232">SUM(E188,E191)</f>
        <v>0</v>
      </c>
      <c r="F187" s="522">
        <f t="shared" si="232"/>
        <v>0</v>
      </c>
      <c r="G187" s="228">
        <f>SUM(G188,G191)</f>
        <v>0</v>
      </c>
      <c r="H187" s="261">
        <f t="shared" ref="H187:I187" si="233">SUM(H188,H191)</f>
        <v>0</v>
      </c>
      <c r="I187" s="104">
        <f t="shared" si="233"/>
        <v>0</v>
      </c>
      <c r="J187" s="261">
        <f>SUM(J188,J191)</f>
        <v>0</v>
      </c>
      <c r="K187" s="103">
        <f t="shared" ref="K187:L187" si="234">SUM(K188,K191)</f>
        <v>0</v>
      </c>
      <c r="L187" s="104">
        <f t="shared" si="234"/>
        <v>0</v>
      </c>
      <c r="M187" s="102">
        <f>SUM(M188,M191)</f>
        <v>0</v>
      </c>
      <c r="N187" s="103">
        <f t="shared" ref="N187:O187" si="235">SUM(N188,N191)</f>
        <v>0</v>
      </c>
      <c r="O187" s="104">
        <f t="shared" si="235"/>
        <v>0</v>
      </c>
      <c r="P187" s="347"/>
    </row>
    <row r="188" spans="1:16" ht="24" hidden="1" x14ac:dyDescent="0.25">
      <c r="A188" s="134">
        <v>4200</v>
      </c>
      <c r="B188" s="105" t="s">
        <v>168</v>
      </c>
      <c r="C188" s="46">
        <f t="shared" si="186"/>
        <v>0</v>
      </c>
      <c r="D188" s="229">
        <f>SUM(D189,D190)</f>
        <v>0</v>
      </c>
      <c r="E188" s="523">
        <f t="shared" ref="E188:F188" si="236">SUM(E189,E190)</f>
        <v>0</v>
      </c>
      <c r="F188" s="490">
        <f t="shared" si="236"/>
        <v>0</v>
      </c>
      <c r="G188" s="229">
        <f>SUM(G189,G190)</f>
        <v>0</v>
      </c>
      <c r="H188" s="106">
        <f t="shared" ref="H188:I188" si="237">SUM(H189,H190)</f>
        <v>0</v>
      </c>
      <c r="I188" s="117">
        <f t="shared" si="237"/>
        <v>0</v>
      </c>
      <c r="J188" s="106">
        <f>SUM(J189,J190)</f>
        <v>0</v>
      </c>
      <c r="K188" s="50">
        <f t="shared" ref="K188:L188" si="238">SUM(K189,K190)</f>
        <v>0</v>
      </c>
      <c r="L188" s="117">
        <f t="shared" si="238"/>
        <v>0</v>
      </c>
      <c r="M188" s="46">
        <f>SUM(M189,M190)</f>
        <v>0</v>
      </c>
      <c r="N188" s="50">
        <f t="shared" ref="N188:O188" si="239">SUM(N189,N190)</f>
        <v>0</v>
      </c>
      <c r="O188" s="117">
        <f t="shared" si="239"/>
        <v>0</v>
      </c>
      <c r="P188" s="123"/>
    </row>
    <row r="189" spans="1:16" ht="36" hidden="1" x14ac:dyDescent="0.25">
      <c r="A189" s="373">
        <v>4240</v>
      </c>
      <c r="B189" s="52" t="s">
        <v>169</v>
      </c>
      <c r="C189" s="53">
        <f t="shared" si="186"/>
        <v>0</v>
      </c>
      <c r="D189" s="230"/>
      <c r="E189" s="526"/>
      <c r="F189" s="527">
        <f t="shared" ref="F189:F190" si="240">D189+E189</f>
        <v>0</v>
      </c>
      <c r="G189" s="230"/>
      <c r="H189" s="262"/>
      <c r="I189" s="120">
        <f t="shared" ref="I189:I190" si="241">G189+H189</f>
        <v>0</v>
      </c>
      <c r="J189" s="262"/>
      <c r="K189" s="55"/>
      <c r="L189" s="120">
        <f t="shared" ref="L189:L190" si="242">J189+K189</f>
        <v>0</v>
      </c>
      <c r="M189" s="324"/>
      <c r="N189" s="55"/>
      <c r="O189" s="120">
        <f t="shared" ref="O189:O190" si="243">M189+N189</f>
        <v>0</v>
      </c>
      <c r="P189" s="110"/>
    </row>
    <row r="190" spans="1:16" ht="24" hidden="1" x14ac:dyDescent="0.25">
      <c r="A190" s="112">
        <v>4250</v>
      </c>
      <c r="B190" s="57" t="s">
        <v>170</v>
      </c>
      <c r="C190" s="58">
        <f t="shared" si="186"/>
        <v>0</v>
      </c>
      <c r="D190" s="231"/>
      <c r="E190" s="528"/>
      <c r="F190" s="486">
        <f t="shared" si="240"/>
        <v>0</v>
      </c>
      <c r="G190" s="231"/>
      <c r="H190" s="263"/>
      <c r="I190" s="114">
        <f t="shared" si="241"/>
        <v>0</v>
      </c>
      <c r="J190" s="263"/>
      <c r="K190" s="60"/>
      <c r="L190" s="114">
        <f t="shared" si="242"/>
        <v>0</v>
      </c>
      <c r="M190" s="325"/>
      <c r="N190" s="60"/>
      <c r="O190" s="114">
        <f t="shared" si="243"/>
        <v>0</v>
      </c>
      <c r="P190" s="111"/>
    </row>
    <row r="191" spans="1:16" hidden="1" x14ac:dyDescent="0.25">
      <c r="A191" s="45">
        <v>4300</v>
      </c>
      <c r="B191" s="105" t="s">
        <v>171</v>
      </c>
      <c r="C191" s="46">
        <f t="shared" si="186"/>
        <v>0</v>
      </c>
      <c r="D191" s="229">
        <f>SUM(D192)</f>
        <v>0</v>
      </c>
      <c r="E191" s="523">
        <f t="shared" ref="E191:F191" si="244">SUM(E192)</f>
        <v>0</v>
      </c>
      <c r="F191" s="490">
        <f t="shared" si="244"/>
        <v>0</v>
      </c>
      <c r="G191" s="229">
        <f>SUM(G192)</f>
        <v>0</v>
      </c>
      <c r="H191" s="106">
        <f t="shared" ref="H191:I191" si="245">SUM(H192)</f>
        <v>0</v>
      </c>
      <c r="I191" s="117">
        <f t="shared" si="245"/>
        <v>0</v>
      </c>
      <c r="J191" s="106">
        <f>SUM(J192)</f>
        <v>0</v>
      </c>
      <c r="K191" s="50">
        <f t="shared" ref="K191:L191" si="246">SUM(K192)</f>
        <v>0</v>
      </c>
      <c r="L191" s="117">
        <f t="shared" si="246"/>
        <v>0</v>
      </c>
      <c r="M191" s="46">
        <f>SUM(M192)</f>
        <v>0</v>
      </c>
      <c r="N191" s="50">
        <f t="shared" ref="N191:O191" si="247">SUM(N192)</f>
        <v>0</v>
      </c>
      <c r="O191" s="117">
        <f t="shared" si="247"/>
        <v>0</v>
      </c>
      <c r="P191" s="123"/>
    </row>
    <row r="192" spans="1:16" ht="24" hidden="1" x14ac:dyDescent="0.25">
      <c r="A192" s="373">
        <v>4310</v>
      </c>
      <c r="B192" s="52" t="s">
        <v>172</v>
      </c>
      <c r="C192" s="53">
        <f t="shared" si="186"/>
        <v>0</v>
      </c>
      <c r="D192" s="234">
        <f>SUM(D193:D193)</f>
        <v>0</v>
      </c>
      <c r="E192" s="531">
        <f t="shared" ref="E192:F192" si="248">SUM(E193:E193)</f>
        <v>0</v>
      </c>
      <c r="F192" s="527">
        <f t="shared" si="248"/>
        <v>0</v>
      </c>
      <c r="G192" s="234">
        <f>SUM(G193:G193)</f>
        <v>0</v>
      </c>
      <c r="H192" s="265">
        <f t="shared" ref="H192:I192" si="249">SUM(H193:H193)</f>
        <v>0</v>
      </c>
      <c r="I192" s="120">
        <f t="shared" si="249"/>
        <v>0</v>
      </c>
      <c r="J192" s="265">
        <f>SUM(J193:J193)</f>
        <v>0</v>
      </c>
      <c r="K192" s="119">
        <f t="shared" ref="K192:L192" si="250">SUM(K193:K193)</f>
        <v>0</v>
      </c>
      <c r="L192" s="120">
        <f t="shared" si="250"/>
        <v>0</v>
      </c>
      <c r="M192" s="53">
        <f>SUM(M193:M193)</f>
        <v>0</v>
      </c>
      <c r="N192" s="119">
        <f t="shared" ref="N192:O192" si="251">SUM(N193:N193)</f>
        <v>0</v>
      </c>
      <c r="O192" s="120">
        <f t="shared" si="251"/>
        <v>0</v>
      </c>
      <c r="P192" s="110"/>
    </row>
    <row r="193" spans="1:16" ht="36" hidden="1" x14ac:dyDescent="0.25">
      <c r="A193" s="38">
        <v>4311</v>
      </c>
      <c r="B193" s="57" t="s">
        <v>173</v>
      </c>
      <c r="C193" s="58">
        <f t="shared" si="186"/>
        <v>0</v>
      </c>
      <c r="D193" s="231"/>
      <c r="E193" s="528"/>
      <c r="F193" s="486">
        <f>D193+E193</f>
        <v>0</v>
      </c>
      <c r="G193" s="231"/>
      <c r="H193" s="263"/>
      <c r="I193" s="114">
        <f>G193+H193</f>
        <v>0</v>
      </c>
      <c r="J193" s="263"/>
      <c r="K193" s="60"/>
      <c r="L193" s="114">
        <f>J193+K193</f>
        <v>0</v>
      </c>
      <c r="M193" s="325"/>
      <c r="N193" s="60"/>
      <c r="O193" s="114">
        <f>M193+N193</f>
        <v>0</v>
      </c>
      <c r="P193" s="111"/>
    </row>
    <row r="194" spans="1:16" s="21" customFormat="1" ht="24" hidden="1" x14ac:dyDescent="0.25">
      <c r="A194" s="135"/>
      <c r="B194" s="17" t="s">
        <v>174</v>
      </c>
      <c r="C194" s="98">
        <f t="shared" si="186"/>
        <v>0</v>
      </c>
      <c r="D194" s="227">
        <f>SUM(D195,D230,D269)</f>
        <v>0</v>
      </c>
      <c r="E194" s="519">
        <f t="shared" ref="E194:F194" si="252">SUM(E195,E230,E269)</f>
        <v>0</v>
      </c>
      <c r="F194" s="520">
        <f t="shared" si="252"/>
        <v>0</v>
      </c>
      <c r="G194" s="227">
        <f>SUM(G195,G230,G269)</f>
        <v>0</v>
      </c>
      <c r="H194" s="260">
        <f t="shared" ref="H194:I194" si="253">SUM(H195,H230,H269)</f>
        <v>0</v>
      </c>
      <c r="I194" s="100">
        <f t="shared" si="253"/>
        <v>0</v>
      </c>
      <c r="J194" s="260">
        <f>SUM(J195,J230,J269)</f>
        <v>0</v>
      </c>
      <c r="K194" s="99">
        <f t="shared" ref="K194:L194" si="254">SUM(K195,K230,K269)</f>
        <v>0</v>
      </c>
      <c r="L194" s="100">
        <f t="shared" si="254"/>
        <v>0</v>
      </c>
      <c r="M194" s="329">
        <f>SUM(M195,M230,M269)</f>
        <v>0</v>
      </c>
      <c r="N194" s="306">
        <f t="shared" ref="N194:O194" si="255">SUM(N195,N230,N269)</f>
        <v>0</v>
      </c>
      <c r="O194" s="311">
        <f t="shared" si="255"/>
        <v>0</v>
      </c>
      <c r="P194" s="350"/>
    </row>
    <row r="195" spans="1:16" hidden="1" x14ac:dyDescent="0.25">
      <c r="A195" s="101">
        <v>5000</v>
      </c>
      <c r="B195" s="101" t="s">
        <v>175</v>
      </c>
      <c r="C195" s="102">
        <f t="shared" si="186"/>
        <v>0</v>
      </c>
      <c r="D195" s="228">
        <f>D196+D204</f>
        <v>0</v>
      </c>
      <c r="E195" s="521">
        <f t="shared" ref="E195:F195" si="256">E196+E204</f>
        <v>0</v>
      </c>
      <c r="F195" s="522">
        <f t="shared" si="256"/>
        <v>0</v>
      </c>
      <c r="G195" s="228">
        <f>G196+G204</f>
        <v>0</v>
      </c>
      <c r="H195" s="261">
        <f t="shared" ref="H195:I195" si="257">H196+H204</f>
        <v>0</v>
      </c>
      <c r="I195" s="104">
        <f t="shared" si="257"/>
        <v>0</v>
      </c>
      <c r="J195" s="261">
        <f>J196+J204</f>
        <v>0</v>
      </c>
      <c r="K195" s="103">
        <f t="shared" ref="K195:L195" si="258">K196+K204</f>
        <v>0</v>
      </c>
      <c r="L195" s="104">
        <f t="shared" si="258"/>
        <v>0</v>
      </c>
      <c r="M195" s="102">
        <f>M196+M204</f>
        <v>0</v>
      </c>
      <c r="N195" s="103">
        <f t="shared" ref="N195:O195" si="259">N196+N204</f>
        <v>0</v>
      </c>
      <c r="O195" s="104">
        <f t="shared" si="259"/>
        <v>0</v>
      </c>
      <c r="P195" s="347"/>
    </row>
    <row r="196" spans="1:16" hidden="1" x14ac:dyDescent="0.25">
      <c r="A196" s="45">
        <v>5100</v>
      </c>
      <c r="B196" s="105" t="s">
        <v>176</v>
      </c>
      <c r="C196" s="46">
        <f t="shared" si="186"/>
        <v>0</v>
      </c>
      <c r="D196" s="229">
        <f>D197+D198+D201+D202+D203</f>
        <v>0</v>
      </c>
      <c r="E196" s="523">
        <f t="shared" ref="E196:F196" si="260">E197+E198+E201+E202+E203</f>
        <v>0</v>
      </c>
      <c r="F196" s="490">
        <f t="shared" si="260"/>
        <v>0</v>
      </c>
      <c r="G196" s="229">
        <f>G197+G198+G201+G202+G203</f>
        <v>0</v>
      </c>
      <c r="H196" s="106">
        <f t="shared" ref="H196:I196" si="261">H197+H198+H201+H202+H203</f>
        <v>0</v>
      </c>
      <c r="I196" s="117">
        <f t="shared" si="261"/>
        <v>0</v>
      </c>
      <c r="J196" s="106">
        <f>J197+J198+J201+J202+J203</f>
        <v>0</v>
      </c>
      <c r="K196" s="50">
        <f t="shared" ref="K196:L196" si="262">K197+K198+K201+K202+K203</f>
        <v>0</v>
      </c>
      <c r="L196" s="117">
        <f t="shared" si="262"/>
        <v>0</v>
      </c>
      <c r="M196" s="46">
        <f>M197+M198+M201+M202+M203</f>
        <v>0</v>
      </c>
      <c r="N196" s="50">
        <f t="shared" ref="N196:O196" si="263">N197+N198+N201+N202+N203</f>
        <v>0</v>
      </c>
      <c r="O196" s="117">
        <f t="shared" si="263"/>
        <v>0</v>
      </c>
      <c r="P196" s="123"/>
    </row>
    <row r="197" spans="1:16" hidden="1" x14ac:dyDescent="0.25">
      <c r="A197" s="373">
        <v>5110</v>
      </c>
      <c r="B197" s="52" t="s">
        <v>177</v>
      </c>
      <c r="C197" s="53">
        <f t="shared" si="186"/>
        <v>0</v>
      </c>
      <c r="D197" s="230"/>
      <c r="E197" s="526"/>
      <c r="F197" s="527">
        <f>D197+E197</f>
        <v>0</v>
      </c>
      <c r="G197" s="230"/>
      <c r="H197" s="262"/>
      <c r="I197" s="120">
        <f>G197+H197</f>
        <v>0</v>
      </c>
      <c r="J197" s="262"/>
      <c r="K197" s="55"/>
      <c r="L197" s="120">
        <f>J197+K197</f>
        <v>0</v>
      </c>
      <c r="M197" s="324"/>
      <c r="N197" s="55"/>
      <c r="O197" s="120">
        <f>M197+N197</f>
        <v>0</v>
      </c>
      <c r="P197" s="110"/>
    </row>
    <row r="198" spans="1:16" ht="24" hidden="1" x14ac:dyDescent="0.25">
      <c r="A198" s="112">
        <v>5120</v>
      </c>
      <c r="B198" s="57" t="s">
        <v>178</v>
      </c>
      <c r="C198" s="58">
        <f t="shared" si="186"/>
        <v>0</v>
      </c>
      <c r="D198" s="232">
        <f>D199+D200</f>
        <v>0</v>
      </c>
      <c r="E198" s="529">
        <f t="shared" ref="E198:F198" si="264">E199+E200</f>
        <v>0</v>
      </c>
      <c r="F198" s="486">
        <f t="shared" si="264"/>
        <v>0</v>
      </c>
      <c r="G198" s="232">
        <f>G199+G200</f>
        <v>0</v>
      </c>
      <c r="H198" s="121">
        <f t="shared" ref="H198:I198" si="265">H199+H200</f>
        <v>0</v>
      </c>
      <c r="I198" s="114">
        <f t="shared" si="265"/>
        <v>0</v>
      </c>
      <c r="J198" s="121">
        <f>J199+J200</f>
        <v>0</v>
      </c>
      <c r="K198" s="113">
        <f t="shared" ref="K198:L198" si="266">K199+K200</f>
        <v>0</v>
      </c>
      <c r="L198" s="114">
        <f t="shared" si="266"/>
        <v>0</v>
      </c>
      <c r="M198" s="58">
        <f>M199+M200</f>
        <v>0</v>
      </c>
      <c r="N198" s="113">
        <f t="shared" ref="N198:O198" si="267">N199+N200</f>
        <v>0</v>
      </c>
      <c r="O198" s="114">
        <f t="shared" si="267"/>
        <v>0</v>
      </c>
      <c r="P198" s="111"/>
    </row>
    <row r="199" spans="1:16" hidden="1" x14ac:dyDescent="0.25">
      <c r="A199" s="38">
        <v>5121</v>
      </c>
      <c r="B199" s="57" t="s">
        <v>179</v>
      </c>
      <c r="C199" s="58">
        <f t="shared" si="186"/>
        <v>0</v>
      </c>
      <c r="D199" s="231"/>
      <c r="E199" s="528"/>
      <c r="F199" s="486">
        <f t="shared" ref="F199:F203" si="268">D199+E199</f>
        <v>0</v>
      </c>
      <c r="G199" s="231"/>
      <c r="H199" s="263"/>
      <c r="I199" s="114">
        <f t="shared" ref="I199:I203" si="269">G199+H199</f>
        <v>0</v>
      </c>
      <c r="J199" s="263"/>
      <c r="K199" s="60"/>
      <c r="L199" s="114">
        <f t="shared" ref="L199:L203" si="270">J199+K199</f>
        <v>0</v>
      </c>
      <c r="M199" s="325"/>
      <c r="N199" s="60"/>
      <c r="O199" s="114">
        <f t="shared" ref="O199:O203" si="271">M199+N199</f>
        <v>0</v>
      </c>
      <c r="P199" s="111"/>
    </row>
    <row r="200" spans="1:16" ht="24" hidden="1" x14ac:dyDescent="0.25">
      <c r="A200" s="38">
        <v>5129</v>
      </c>
      <c r="B200" s="57" t="s">
        <v>180</v>
      </c>
      <c r="C200" s="58">
        <f t="shared" si="186"/>
        <v>0</v>
      </c>
      <c r="D200" s="231"/>
      <c r="E200" s="528"/>
      <c r="F200" s="486">
        <f t="shared" si="268"/>
        <v>0</v>
      </c>
      <c r="G200" s="231"/>
      <c r="H200" s="263"/>
      <c r="I200" s="114">
        <f t="shared" si="269"/>
        <v>0</v>
      </c>
      <c r="J200" s="263"/>
      <c r="K200" s="60"/>
      <c r="L200" s="114">
        <f t="shared" si="270"/>
        <v>0</v>
      </c>
      <c r="M200" s="325"/>
      <c r="N200" s="60"/>
      <c r="O200" s="114">
        <f t="shared" si="271"/>
        <v>0</v>
      </c>
      <c r="P200" s="111"/>
    </row>
    <row r="201" spans="1:16" hidden="1" x14ac:dyDescent="0.25">
      <c r="A201" s="112">
        <v>5130</v>
      </c>
      <c r="B201" s="57" t="s">
        <v>181</v>
      </c>
      <c r="C201" s="58">
        <f t="shared" si="186"/>
        <v>0</v>
      </c>
      <c r="D201" s="231"/>
      <c r="E201" s="528"/>
      <c r="F201" s="486">
        <f t="shared" si="268"/>
        <v>0</v>
      </c>
      <c r="G201" s="231"/>
      <c r="H201" s="263"/>
      <c r="I201" s="114">
        <f t="shared" si="269"/>
        <v>0</v>
      </c>
      <c r="J201" s="263"/>
      <c r="K201" s="60"/>
      <c r="L201" s="114">
        <f t="shared" si="270"/>
        <v>0</v>
      </c>
      <c r="M201" s="325"/>
      <c r="N201" s="60"/>
      <c r="O201" s="114">
        <f t="shared" si="271"/>
        <v>0</v>
      </c>
      <c r="P201" s="111"/>
    </row>
    <row r="202" spans="1:16" hidden="1" x14ac:dyDescent="0.25">
      <c r="A202" s="112">
        <v>5140</v>
      </c>
      <c r="B202" s="57" t="s">
        <v>182</v>
      </c>
      <c r="C202" s="58">
        <f t="shared" si="186"/>
        <v>0</v>
      </c>
      <c r="D202" s="231"/>
      <c r="E202" s="528"/>
      <c r="F202" s="486">
        <f t="shared" si="268"/>
        <v>0</v>
      </c>
      <c r="G202" s="231"/>
      <c r="H202" s="263"/>
      <c r="I202" s="114">
        <f t="shared" si="269"/>
        <v>0</v>
      </c>
      <c r="J202" s="263"/>
      <c r="K202" s="60"/>
      <c r="L202" s="114">
        <f t="shared" si="270"/>
        <v>0</v>
      </c>
      <c r="M202" s="325"/>
      <c r="N202" s="60"/>
      <c r="O202" s="114">
        <f t="shared" si="271"/>
        <v>0</v>
      </c>
      <c r="P202" s="111"/>
    </row>
    <row r="203" spans="1:16" ht="24" hidden="1" x14ac:dyDescent="0.25">
      <c r="A203" s="112">
        <v>5170</v>
      </c>
      <c r="B203" s="57" t="s">
        <v>183</v>
      </c>
      <c r="C203" s="58">
        <f t="shared" si="186"/>
        <v>0</v>
      </c>
      <c r="D203" s="231"/>
      <c r="E203" s="528"/>
      <c r="F203" s="486">
        <f t="shared" si="268"/>
        <v>0</v>
      </c>
      <c r="G203" s="231"/>
      <c r="H203" s="263"/>
      <c r="I203" s="114">
        <f t="shared" si="269"/>
        <v>0</v>
      </c>
      <c r="J203" s="263"/>
      <c r="K203" s="60"/>
      <c r="L203" s="114">
        <f t="shared" si="270"/>
        <v>0</v>
      </c>
      <c r="M203" s="325"/>
      <c r="N203" s="60"/>
      <c r="O203" s="114">
        <f t="shared" si="271"/>
        <v>0</v>
      </c>
      <c r="P203" s="111"/>
    </row>
    <row r="204" spans="1:16" hidden="1" x14ac:dyDescent="0.25">
      <c r="A204" s="45">
        <v>5200</v>
      </c>
      <c r="B204" s="105" t="s">
        <v>184</v>
      </c>
      <c r="C204" s="46">
        <f t="shared" si="186"/>
        <v>0</v>
      </c>
      <c r="D204" s="229">
        <f>D205+D215+D216+D225+D226+D227+D229</f>
        <v>0</v>
      </c>
      <c r="E204" s="523">
        <f t="shared" ref="E204:F204" si="272">E205+E215+E216+E225+E226+E227+E229</f>
        <v>0</v>
      </c>
      <c r="F204" s="490">
        <f t="shared" si="272"/>
        <v>0</v>
      </c>
      <c r="G204" s="229">
        <f>G205+G215+G216+G225+G226+G227+G229</f>
        <v>0</v>
      </c>
      <c r="H204" s="106">
        <f t="shared" ref="H204:I204" si="273">H205+H215+H216+H225+H226+H227+H229</f>
        <v>0</v>
      </c>
      <c r="I204" s="117">
        <f t="shared" si="273"/>
        <v>0</v>
      </c>
      <c r="J204" s="106">
        <f>J205+J215+J216+J225+J226+J227+J229</f>
        <v>0</v>
      </c>
      <c r="K204" s="50">
        <f t="shared" ref="K204:L204" si="274">K205+K215+K216+K225+K226+K227+K229</f>
        <v>0</v>
      </c>
      <c r="L204" s="117">
        <f t="shared" si="274"/>
        <v>0</v>
      </c>
      <c r="M204" s="46">
        <f>M205+M215+M216+M225+M226+M227+M229</f>
        <v>0</v>
      </c>
      <c r="N204" s="50">
        <f t="shared" ref="N204:O204" si="275">N205+N215+N216+N225+N226+N227+N229</f>
        <v>0</v>
      </c>
      <c r="O204" s="117">
        <f t="shared" si="275"/>
        <v>0</v>
      </c>
      <c r="P204" s="123"/>
    </row>
    <row r="205" spans="1:16" hidden="1" x14ac:dyDescent="0.25">
      <c r="A205" s="107">
        <v>5210</v>
      </c>
      <c r="B205" s="78" t="s">
        <v>185</v>
      </c>
      <c r="C205" s="84">
        <f t="shared" si="186"/>
        <v>0</v>
      </c>
      <c r="D205" s="132">
        <f>SUM(D206:D214)</f>
        <v>0</v>
      </c>
      <c r="E205" s="524">
        <f t="shared" ref="E205:F205" si="276">SUM(E206:E214)</f>
        <v>0</v>
      </c>
      <c r="F205" s="525">
        <f t="shared" si="276"/>
        <v>0</v>
      </c>
      <c r="G205" s="132">
        <f>SUM(G206:G214)</f>
        <v>0</v>
      </c>
      <c r="H205" s="207">
        <f t="shared" ref="H205:I205" si="277">SUM(H206:H214)</f>
        <v>0</v>
      </c>
      <c r="I205" s="109">
        <f t="shared" si="277"/>
        <v>0</v>
      </c>
      <c r="J205" s="207">
        <f>SUM(J206:J214)</f>
        <v>0</v>
      </c>
      <c r="K205" s="108">
        <f t="shared" ref="K205:L205" si="278">SUM(K206:K214)</f>
        <v>0</v>
      </c>
      <c r="L205" s="109">
        <f t="shared" si="278"/>
        <v>0</v>
      </c>
      <c r="M205" s="84">
        <f>SUM(M206:M214)</f>
        <v>0</v>
      </c>
      <c r="N205" s="108">
        <f t="shared" ref="N205:O205" si="279">SUM(N206:N214)</f>
        <v>0</v>
      </c>
      <c r="O205" s="109">
        <f t="shared" si="279"/>
        <v>0</v>
      </c>
      <c r="P205" s="116"/>
    </row>
    <row r="206" spans="1:16" hidden="1" x14ac:dyDescent="0.25">
      <c r="A206" s="33">
        <v>5211</v>
      </c>
      <c r="B206" s="52" t="s">
        <v>186</v>
      </c>
      <c r="C206" s="53">
        <f t="shared" si="186"/>
        <v>0</v>
      </c>
      <c r="D206" s="230"/>
      <c r="E206" s="526"/>
      <c r="F206" s="527">
        <f t="shared" ref="F206:F215" si="280">D206+E206</f>
        <v>0</v>
      </c>
      <c r="G206" s="230"/>
      <c r="H206" s="262"/>
      <c r="I206" s="120">
        <f t="shared" ref="I206:I215" si="281">G206+H206</f>
        <v>0</v>
      </c>
      <c r="J206" s="262"/>
      <c r="K206" s="55"/>
      <c r="L206" s="120">
        <f t="shared" ref="L206:L215" si="282">J206+K206</f>
        <v>0</v>
      </c>
      <c r="M206" s="324"/>
      <c r="N206" s="55"/>
      <c r="O206" s="120">
        <f t="shared" ref="O206:O215" si="283">M206+N206</f>
        <v>0</v>
      </c>
      <c r="P206" s="110"/>
    </row>
    <row r="207" spans="1:16" hidden="1" x14ac:dyDescent="0.25">
      <c r="A207" s="38">
        <v>5212</v>
      </c>
      <c r="B207" s="57" t="s">
        <v>187</v>
      </c>
      <c r="C207" s="58">
        <f t="shared" si="186"/>
        <v>0</v>
      </c>
      <c r="D207" s="231"/>
      <c r="E207" s="528"/>
      <c r="F207" s="486">
        <f t="shared" si="280"/>
        <v>0</v>
      </c>
      <c r="G207" s="231"/>
      <c r="H207" s="263"/>
      <c r="I207" s="114">
        <f t="shared" si="281"/>
        <v>0</v>
      </c>
      <c r="J207" s="263"/>
      <c r="K207" s="60"/>
      <c r="L207" s="114">
        <f t="shared" si="282"/>
        <v>0</v>
      </c>
      <c r="M207" s="325"/>
      <c r="N207" s="60"/>
      <c r="O207" s="114">
        <f t="shared" si="283"/>
        <v>0</v>
      </c>
      <c r="P207" s="111"/>
    </row>
    <row r="208" spans="1:16" hidden="1" x14ac:dyDescent="0.25">
      <c r="A208" s="38">
        <v>5213</v>
      </c>
      <c r="B208" s="57" t="s">
        <v>188</v>
      </c>
      <c r="C208" s="58">
        <f t="shared" si="186"/>
        <v>0</v>
      </c>
      <c r="D208" s="231"/>
      <c r="E208" s="528"/>
      <c r="F208" s="486">
        <f t="shared" si="280"/>
        <v>0</v>
      </c>
      <c r="G208" s="231"/>
      <c r="H208" s="263"/>
      <c r="I208" s="114">
        <f t="shared" si="281"/>
        <v>0</v>
      </c>
      <c r="J208" s="263"/>
      <c r="K208" s="60"/>
      <c r="L208" s="114">
        <f t="shared" si="282"/>
        <v>0</v>
      </c>
      <c r="M208" s="325"/>
      <c r="N208" s="60"/>
      <c r="O208" s="114">
        <f t="shared" si="283"/>
        <v>0</v>
      </c>
      <c r="P208" s="111"/>
    </row>
    <row r="209" spans="1:16" hidden="1" x14ac:dyDescent="0.25">
      <c r="A209" s="38">
        <v>5214</v>
      </c>
      <c r="B209" s="57" t="s">
        <v>189</v>
      </c>
      <c r="C209" s="58">
        <f t="shared" si="186"/>
        <v>0</v>
      </c>
      <c r="D209" s="231"/>
      <c r="E209" s="528"/>
      <c r="F209" s="486">
        <f t="shared" si="280"/>
        <v>0</v>
      </c>
      <c r="G209" s="231"/>
      <c r="H209" s="263"/>
      <c r="I209" s="114">
        <f t="shared" si="281"/>
        <v>0</v>
      </c>
      <c r="J209" s="263"/>
      <c r="K209" s="60"/>
      <c r="L209" s="114">
        <f t="shared" si="282"/>
        <v>0</v>
      </c>
      <c r="M209" s="325"/>
      <c r="N209" s="60"/>
      <c r="O209" s="114">
        <f t="shared" si="283"/>
        <v>0</v>
      </c>
      <c r="P209" s="111"/>
    </row>
    <row r="210" spans="1:16" hidden="1" x14ac:dyDescent="0.25">
      <c r="A210" s="38">
        <v>5215</v>
      </c>
      <c r="B210" s="57" t="s">
        <v>190</v>
      </c>
      <c r="C210" s="58">
        <f t="shared" si="186"/>
        <v>0</v>
      </c>
      <c r="D210" s="231"/>
      <c r="E210" s="528"/>
      <c r="F210" s="486">
        <f t="shared" si="280"/>
        <v>0</v>
      </c>
      <c r="G210" s="231"/>
      <c r="H210" s="263"/>
      <c r="I210" s="114">
        <f t="shared" si="281"/>
        <v>0</v>
      </c>
      <c r="J210" s="263"/>
      <c r="K210" s="60"/>
      <c r="L210" s="114">
        <f t="shared" si="282"/>
        <v>0</v>
      </c>
      <c r="M210" s="325"/>
      <c r="N210" s="60"/>
      <c r="O210" s="114">
        <f t="shared" si="283"/>
        <v>0</v>
      </c>
      <c r="P210" s="111"/>
    </row>
    <row r="211" spans="1:16" ht="14.25" hidden="1" customHeight="1" x14ac:dyDescent="0.25">
      <c r="A211" s="38">
        <v>5216</v>
      </c>
      <c r="B211" s="57" t="s">
        <v>191</v>
      </c>
      <c r="C211" s="58">
        <f t="shared" si="186"/>
        <v>0</v>
      </c>
      <c r="D211" s="231"/>
      <c r="E211" s="528"/>
      <c r="F211" s="486">
        <f t="shared" si="280"/>
        <v>0</v>
      </c>
      <c r="G211" s="231"/>
      <c r="H211" s="263"/>
      <c r="I211" s="114">
        <f t="shared" si="281"/>
        <v>0</v>
      </c>
      <c r="J211" s="263"/>
      <c r="K211" s="60"/>
      <c r="L211" s="114">
        <f t="shared" si="282"/>
        <v>0</v>
      </c>
      <c r="M211" s="325"/>
      <c r="N211" s="60"/>
      <c r="O211" s="114">
        <f t="shared" si="283"/>
        <v>0</v>
      </c>
      <c r="P211" s="111"/>
    </row>
    <row r="212" spans="1:16" hidden="1" x14ac:dyDescent="0.25">
      <c r="A212" s="38">
        <v>5217</v>
      </c>
      <c r="B212" s="57" t="s">
        <v>192</v>
      </c>
      <c r="C212" s="58">
        <f t="shared" si="186"/>
        <v>0</v>
      </c>
      <c r="D212" s="231"/>
      <c r="E212" s="528"/>
      <c r="F212" s="486">
        <f t="shared" si="280"/>
        <v>0</v>
      </c>
      <c r="G212" s="231"/>
      <c r="H212" s="263"/>
      <c r="I212" s="114">
        <f t="shared" si="281"/>
        <v>0</v>
      </c>
      <c r="J212" s="263"/>
      <c r="K212" s="60"/>
      <c r="L212" s="114">
        <f t="shared" si="282"/>
        <v>0</v>
      </c>
      <c r="M212" s="325"/>
      <c r="N212" s="60"/>
      <c r="O212" s="114">
        <f t="shared" si="283"/>
        <v>0</v>
      </c>
      <c r="P212" s="111"/>
    </row>
    <row r="213" spans="1:16" hidden="1" x14ac:dyDescent="0.25">
      <c r="A213" s="38">
        <v>5218</v>
      </c>
      <c r="B213" s="57" t="s">
        <v>193</v>
      </c>
      <c r="C213" s="58">
        <f t="shared" ref="C213:C276" si="284">F213+I213+L213+O213</f>
        <v>0</v>
      </c>
      <c r="D213" s="231"/>
      <c r="E213" s="528"/>
      <c r="F213" s="486">
        <f t="shared" si="280"/>
        <v>0</v>
      </c>
      <c r="G213" s="231"/>
      <c r="H213" s="263"/>
      <c r="I213" s="114">
        <f t="shared" si="281"/>
        <v>0</v>
      </c>
      <c r="J213" s="263"/>
      <c r="K213" s="60"/>
      <c r="L213" s="114">
        <f t="shared" si="282"/>
        <v>0</v>
      </c>
      <c r="M213" s="325"/>
      <c r="N213" s="60"/>
      <c r="O213" s="114">
        <f t="shared" si="283"/>
        <v>0</v>
      </c>
      <c r="P213" s="111"/>
    </row>
    <row r="214" spans="1:16" hidden="1" x14ac:dyDescent="0.25">
      <c r="A214" s="38">
        <v>5219</v>
      </c>
      <c r="B214" s="57" t="s">
        <v>194</v>
      </c>
      <c r="C214" s="58">
        <f t="shared" si="284"/>
        <v>0</v>
      </c>
      <c r="D214" s="231"/>
      <c r="E214" s="528"/>
      <c r="F214" s="486">
        <f t="shared" si="280"/>
        <v>0</v>
      </c>
      <c r="G214" s="231"/>
      <c r="H214" s="263"/>
      <c r="I214" s="114">
        <f t="shared" si="281"/>
        <v>0</v>
      </c>
      <c r="J214" s="263"/>
      <c r="K214" s="60"/>
      <c r="L214" s="114">
        <f t="shared" si="282"/>
        <v>0</v>
      </c>
      <c r="M214" s="325"/>
      <c r="N214" s="60"/>
      <c r="O214" s="114">
        <f t="shared" si="283"/>
        <v>0</v>
      </c>
      <c r="P214" s="111"/>
    </row>
    <row r="215" spans="1:16" ht="13.5" hidden="1" customHeight="1" x14ac:dyDescent="0.25">
      <c r="A215" s="112">
        <v>5220</v>
      </c>
      <c r="B215" s="57" t="s">
        <v>195</v>
      </c>
      <c r="C215" s="58">
        <f t="shared" si="284"/>
        <v>0</v>
      </c>
      <c r="D215" s="231"/>
      <c r="E215" s="528"/>
      <c r="F215" s="486">
        <f t="shared" si="280"/>
        <v>0</v>
      </c>
      <c r="G215" s="231"/>
      <c r="H215" s="263"/>
      <c r="I215" s="114">
        <f t="shared" si="281"/>
        <v>0</v>
      </c>
      <c r="J215" s="263"/>
      <c r="K215" s="60"/>
      <c r="L215" s="114">
        <f t="shared" si="282"/>
        <v>0</v>
      </c>
      <c r="M215" s="325"/>
      <c r="N215" s="60"/>
      <c r="O215" s="114">
        <f t="shared" si="283"/>
        <v>0</v>
      </c>
      <c r="P215" s="111"/>
    </row>
    <row r="216" spans="1:16" hidden="1" x14ac:dyDescent="0.25">
      <c r="A216" s="112">
        <v>5230</v>
      </c>
      <c r="B216" s="57" t="s">
        <v>196</v>
      </c>
      <c r="C216" s="58">
        <f t="shared" si="284"/>
        <v>0</v>
      </c>
      <c r="D216" s="232">
        <f>SUM(D217:D224)</f>
        <v>0</v>
      </c>
      <c r="E216" s="529">
        <f t="shared" ref="E216:F216" si="285">SUM(E217:E224)</f>
        <v>0</v>
      </c>
      <c r="F216" s="486">
        <f t="shared" si="285"/>
        <v>0</v>
      </c>
      <c r="G216" s="232">
        <f>SUM(G217:G224)</f>
        <v>0</v>
      </c>
      <c r="H216" s="121">
        <f t="shared" ref="H216:I216" si="286">SUM(H217:H224)</f>
        <v>0</v>
      </c>
      <c r="I216" s="114">
        <f t="shared" si="286"/>
        <v>0</v>
      </c>
      <c r="J216" s="121">
        <f>SUM(J217:J224)</f>
        <v>0</v>
      </c>
      <c r="K216" s="113">
        <f t="shared" ref="K216:L216" si="287">SUM(K217:K224)</f>
        <v>0</v>
      </c>
      <c r="L216" s="114">
        <f t="shared" si="287"/>
        <v>0</v>
      </c>
      <c r="M216" s="58">
        <f>SUM(M217:M224)</f>
        <v>0</v>
      </c>
      <c r="N216" s="113">
        <f t="shared" ref="N216:O216" si="288">SUM(N217:N224)</f>
        <v>0</v>
      </c>
      <c r="O216" s="114">
        <f t="shared" si="288"/>
        <v>0</v>
      </c>
      <c r="P216" s="111"/>
    </row>
    <row r="217" spans="1:16" hidden="1" x14ac:dyDescent="0.25">
      <c r="A217" s="38">
        <v>5231</v>
      </c>
      <c r="B217" s="57" t="s">
        <v>197</v>
      </c>
      <c r="C217" s="58">
        <f t="shared" si="284"/>
        <v>0</v>
      </c>
      <c r="D217" s="231"/>
      <c r="E217" s="528"/>
      <c r="F217" s="486">
        <f t="shared" ref="F217:F226" si="289">D217+E217</f>
        <v>0</v>
      </c>
      <c r="G217" s="231"/>
      <c r="H217" s="263"/>
      <c r="I217" s="114">
        <f t="shared" ref="I217:I226" si="290">G217+H217</f>
        <v>0</v>
      </c>
      <c r="J217" s="263"/>
      <c r="K217" s="60"/>
      <c r="L217" s="114">
        <f t="shared" ref="L217:L226" si="291">J217+K217</f>
        <v>0</v>
      </c>
      <c r="M217" s="325"/>
      <c r="N217" s="60"/>
      <c r="O217" s="114">
        <f t="shared" ref="O217:O226" si="292">M217+N217</f>
        <v>0</v>
      </c>
      <c r="P217" s="111"/>
    </row>
    <row r="218" spans="1:16" hidden="1" x14ac:dyDescent="0.25">
      <c r="A218" s="38">
        <v>5232</v>
      </c>
      <c r="B218" s="57" t="s">
        <v>198</v>
      </c>
      <c r="C218" s="58">
        <f t="shared" si="284"/>
        <v>0</v>
      </c>
      <c r="D218" s="231"/>
      <c r="E218" s="528"/>
      <c r="F218" s="486">
        <f t="shared" si="289"/>
        <v>0</v>
      </c>
      <c r="G218" s="231"/>
      <c r="H218" s="263"/>
      <c r="I218" s="114">
        <f t="shared" si="290"/>
        <v>0</v>
      </c>
      <c r="J218" s="263"/>
      <c r="K218" s="60"/>
      <c r="L218" s="114">
        <f t="shared" si="291"/>
        <v>0</v>
      </c>
      <c r="M218" s="325"/>
      <c r="N218" s="60"/>
      <c r="O218" s="114">
        <f t="shared" si="292"/>
        <v>0</v>
      </c>
      <c r="P218" s="111"/>
    </row>
    <row r="219" spans="1:16" hidden="1" x14ac:dyDescent="0.25">
      <c r="A219" s="38">
        <v>5233</v>
      </c>
      <c r="B219" s="57" t="s">
        <v>199</v>
      </c>
      <c r="C219" s="58">
        <f t="shared" si="284"/>
        <v>0</v>
      </c>
      <c r="D219" s="231"/>
      <c r="E219" s="528"/>
      <c r="F219" s="486">
        <f t="shared" si="289"/>
        <v>0</v>
      </c>
      <c r="G219" s="231"/>
      <c r="H219" s="263"/>
      <c r="I219" s="114">
        <f t="shared" si="290"/>
        <v>0</v>
      </c>
      <c r="J219" s="263"/>
      <c r="K219" s="60"/>
      <c r="L219" s="114">
        <f t="shared" si="291"/>
        <v>0</v>
      </c>
      <c r="M219" s="325"/>
      <c r="N219" s="60"/>
      <c r="O219" s="114">
        <f t="shared" si="292"/>
        <v>0</v>
      </c>
      <c r="P219" s="111"/>
    </row>
    <row r="220" spans="1:16" ht="24" hidden="1" x14ac:dyDescent="0.25">
      <c r="A220" s="38">
        <v>5234</v>
      </c>
      <c r="B220" s="57" t="s">
        <v>200</v>
      </c>
      <c r="C220" s="58">
        <f t="shared" si="284"/>
        <v>0</v>
      </c>
      <c r="D220" s="231"/>
      <c r="E220" s="528"/>
      <c r="F220" s="486">
        <f t="shared" si="289"/>
        <v>0</v>
      </c>
      <c r="G220" s="231"/>
      <c r="H220" s="263"/>
      <c r="I220" s="114">
        <f t="shared" si="290"/>
        <v>0</v>
      </c>
      <c r="J220" s="263"/>
      <c r="K220" s="60"/>
      <c r="L220" s="114">
        <f t="shared" si="291"/>
        <v>0</v>
      </c>
      <c r="M220" s="325"/>
      <c r="N220" s="60"/>
      <c r="O220" s="114">
        <f t="shared" si="292"/>
        <v>0</v>
      </c>
      <c r="P220" s="111"/>
    </row>
    <row r="221" spans="1:16" ht="14.25" hidden="1" customHeight="1" x14ac:dyDescent="0.25">
      <c r="A221" s="38">
        <v>5236</v>
      </c>
      <c r="B221" s="57" t="s">
        <v>201</v>
      </c>
      <c r="C221" s="58">
        <f t="shared" si="284"/>
        <v>0</v>
      </c>
      <c r="D221" s="231"/>
      <c r="E221" s="528"/>
      <c r="F221" s="486">
        <f t="shared" si="289"/>
        <v>0</v>
      </c>
      <c r="G221" s="231"/>
      <c r="H221" s="263"/>
      <c r="I221" s="114">
        <f t="shared" si="290"/>
        <v>0</v>
      </c>
      <c r="J221" s="263"/>
      <c r="K221" s="60"/>
      <c r="L221" s="114">
        <f t="shared" si="291"/>
        <v>0</v>
      </c>
      <c r="M221" s="325"/>
      <c r="N221" s="60"/>
      <c r="O221" s="114">
        <f t="shared" si="292"/>
        <v>0</v>
      </c>
      <c r="P221" s="111"/>
    </row>
    <row r="222" spans="1:16" ht="14.25" hidden="1" customHeight="1" x14ac:dyDescent="0.25">
      <c r="A222" s="38">
        <v>5237</v>
      </c>
      <c r="B222" s="57" t="s">
        <v>202</v>
      </c>
      <c r="C222" s="58">
        <f t="shared" si="284"/>
        <v>0</v>
      </c>
      <c r="D222" s="231"/>
      <c r="E222" s="528"/>
      <c r="F222" s="486">
        <f t="shared" si="289"/>
        <v>0</v>
      </c>
      <c r="G222" s="231"/>
      <c r="H222" s="263"/>
      <c r="I222" s="114">
        <f t="shared" si="290"/>
        <v>0</v>
      </c>
      <c r="J222" s="263"/>
      <c r="K222" s="60"/>
      <c r="L222" s="114">
        <f t="shared" si="291"/>
        <v>0</v>
      </c>
      <c r="M222" s="325"/>
      <c r="N222" s="60"/>
      <c r="O222" s="114">
        <f t="shared" si="292"/>
        <v>0</v>
      </c>
      <c r="P222" s="111"/>
    </row>
    <row r="223" spans="1:16" ht="24" hidden="1" x14ac:dyDescent="0.25">
      <c r="A223" s="38">
        <v>5238</v>
      </c>
      <c r="B223" s="57" t="s">
        <v>203</v>
      </c>
      <c r="C223" s="58">
        <f t="shared" si="284"/>
        <v>0</v>
      </c>
      <c r="D223" s="231"/>
      <c r="E223" s="528"/>
      <c r="F223" s="486">
        <f t="shared" si="289"/>
        <v>0</v>
      </c>
      <c r="G223" s="231"/>
      <c r="H223" s="263"/>
      <c r="I223" s="114">
        <f t="shared" si="290"/>
        <v>0</v>
      </c>
      <c r="J223" s="263"/>
      <c r="K223" s="60"/>
      <c r="L223" s="114">
        <f t="shared" si="291"/>
        <v>0</v>
      </c>
      <c r="M223" s="325"/>
      <c r="N223" s="60"/>
      <c r="O223" s="114">
        <f t="shared" si="292"/>
        <v>0</v>
      </c>
      <c r="P223" s="111"/>
    </row>
    <row r="224" spans="1:16" ht="24" hidden="1" x14ac:dyDescent="0.25">
      <c r="A224" s="38">
        <v>5239</v>
      </c>
      <c r="B224" s="57" t="s">
        <v>204</v>
      </c>
      <c r="C224" s="58">
        <f t="shared" si="284"/>
        <v>0</v>
      </c>
      <c r="D224" s="231"/>
      <c r="E224" s="528"/>
      <c r="F224" s="486">
        <f t="shared" si="289"/>
        <v>0</v>
      </c>
      <c r="G224" s="231"/>
      <c r="H224" s="263"/>
      <c r="I224" s="114">
        <f t="shared" si="290"/>
        <v>0</v>
      </c>
      <c r="J224" s="263"/>
      <c r="K224" s="60"/>
      <c r="L224" s="114">
        <f t="shared" si="291"/>
        <v>0</v>
      </c>
      <c r="M224" s="325"/>
      <c r="N224" s="60"/>
      <c r="O224" s="114">
        <f t="shared" si="292"/>
        <v>0</v>
      </c>
      <c r="P224" s="111"/>
    </row>
    <row r="225" spans="1:16" ht="24" hidden="1" x14ac:dyDescent="0.25">
      <c r="A225" s="112">
        <v>5240</v>
      </c>
      <c r="B225" s="57" t="s">
        <v>205</v>
      </c>
      <c r="C225" s="58">
        <f t="shared" si="284"/>
        <v>0</v>
      </c>
      <c r="D225" s="231"/>
      <c r="E225" s="528"/>
      <c r="F225" s="486">
        <f t="shared" si="289"/>
        <v>0</v>
      </c>
      <c r="G225" s="231"/>
      <c r="H225" s="263"/>
      <c r="I225" s="114">
        <f t="shared" si="290"/>
        <v>0</v>
      </c>
      <c r="J225" s="263"/>
      <c r="K225" s="60"/>
      <c r="L225" s="114">
        <f t="shared" si="291"/>
        <v>0</v>
      </c>
      <c r="M225" s="325"/>
      <c r="N225" s="60"/>
      <c r="O225" s="114">
        <f t="shared" si="292"/>
        <v>0</v>
      </c>
      <c r="P225" s="111"/>
    </row>
    <row r="226" spans="1:16" hidden="1" x14ac:dyDescent="0.25">
      <c r="A226" s="112">
        <v>5250</v>
      </c>
      <c r="B226" s="57" t="s">
        <v>206</v>
      </c>
      <c r="C226" s="58">
        <f t="shared" si="284"/>
        <v>0</v>
      </c>
      <c r="D226" s="231"/>
      <c r="E226" s="528"/>
      <c r="F226" s="486">
        <f t="shared" si="289"/>
        <v>0</v>
      </c>
      <c r="G226" s="231"/>
      <c r="H226" s="263"/>
      <c r="I226" s="114">
        <f t="shared" si="290"/>
        <v>0</v>
      </c>
      <c r="J226" s="263"/>
      <c r="K226" s="60"/>
      <c r="L226" s="114">
        <f t="shared" si="291"/>
        <v>0</v>
      </c>
      <c r="M226" s="325"/>
      <c r="N226" s="60"/>
      <c r="O226" s="114">
        <f t="shared" si="292"/>
        <v>0</v>
      </c>
      <c r="P226" s="111"/>
    </row>
    <row r="227" spans="1:16" hidden="1" x14ac:dyDescent="0.25">
      <c r="A227" s="112">
        <v>5260</v>
      </c>
      <c r="B227" s="57" t="s">
        <v>207</v>
      </c>
      <c r="C227" s="58">
        <f t="shared" si="284"/>
        <v>0</v>
      </c>
      <c r="D227" s="232">
        <f>SUM(D228)</f>
        <v>0</v>
      </c>
      <c r="E227" s="529">
        <f t="shared" ref="E227:F227" si="293">SUM(E228)</f>
        <v>0</v>
      </c>
      <c r="F227" s="486">
        <f t="shared" si="293"/>
        <v>0</v>
      </c>
      <c r="G227" s="232">
        <f>SUM(G228)</f>
        <v>0</v>
      </c>
      <c r="H227" s="121">
        <f t="shared" ref="H227:I227" si="294">SUM(H228)</f>
        <v>0</v>
      </c>
      <c r="I227" s="114">
        <f t="shared" si="294"/>
        <v>0</v>
      </c>
      <c r="J227" s="121">
        <f>SUM(J228)</f>
        <v>0</v>
      </c>
      <c r="K227" s="113">
        <f t="shared" ref="K227:L227" si="295">SUM(K228)</f>
        <v>0</v>
      </c>
      <c r="L227" s="114">
        <f t="shared" si="295"/>
        <v>0</v>
      </c>
      <c r="M227" s="58">
        <f>SUM(M228)</f>
        <v>0</v>
      </c>
      <c r="N227" s="113">
        <f t="shared" ref="N227:O227" si="296">SUM(N228)</f>
        <v>0</v>
      </c>
      <c r="O227" s="114">
        <f t="shared" si="296"/>
        <v>0</v>
      </c>
      <c r="P227" s="111"/>
    </row>
    <row r="228" spans="1:16" ht="24" hidden="1" x14ac:dyDescent="0.25">
      <c r="A228" s="38">
        <v>5269</v>
      </c>
      <c r="B228" s="57" t="s">
        <v>208</v>
      </c>
      <c r="C228" s="58">
        <f t="shared" si="284"/>
        <v>0</v>
      </c>
      <c r="D228" s="231"/>
      <c r="E228" s="528"/>
      <c r="F228" s="486">
        <f t="shared" ref="F228:F229" si="297">D228+E228</f>
        <v>0</v>
      </c>
      <c r="G228" s="231"/>
      <c r="H228" s="263"/>
      <c r="I228" s="114">
        <f t="shared" ref="I228:I229" si="298">G228+H228</f>
        <v>0</v>
      </c>
      <c r="J228" s="263"/>
      <c r="K228" s="60"/>
      <c r="L228" s="114">
        <f t="shared" ref="L228:L229" si="299">J228+K228</f>
        <v>0</v>
      </c>
      <c r="M228" s="325"/>
      <c r="N228" s="60"/>
      <c r="O228" s="114">
        <f t="shared" ref="O228:O229" si="300">M228+N228</f>
        <v>0</v>
      </c>
      <c r="P228" s="111"/>
    </row>
    <row r="229" spans="1:16" ht="24" hidden="1" x14ac:dyDescent="0.25">
      <c r="A229" s="107">
        <v>5270</v>
      </c>
      <c r="B229" s="78" t="s">
        <v>209</v>
      </c>
      <c r="C229" s="84">
        <f t="shared" si="284"/>
        <v>0</v>
      </c>
      <c r="D229" s="233"/>
      <c r="E229" s="530"/>
      <c r="F229" s="525">
        <f t="shared" si="297"/>
        <v>0</v>
      </c>
      <c r="G229" s="233"/>
      <c r="H229" s="264"/>
      <c r="I229" s="109">
        <f t="shared" si="298"/>
        <v>0</v>
      </c>
      <c r="J229" s="264"/>
      <c r="K229" s="115"/>
      <c r="L229" s="109">
        <f t="shared" si="299"/>
        <v>0</v>
      </c>
      <c r="M229" s="326"/>
      <c r="N229" s="115"/>
      <c r="O229" s="109">
        <f t="shared" si="300"/>
        <v>0</v>
      </c>
      <c r="P229" s="116"/>
    </row>
    <row r="230" spans="1:16" hidden="1" x14ac:dyDescent="0.25">
      <c r="A230" s="101">
        <v>6000</v>
      </c>
      <c r="B230" s="101" t="s">
        <v>210</v>
      </c>
      <c r="C230" s="102">
        <f t="shared" si="284"/>
        <v>0</v>
      </c>
      <c r="D230" s="228">
        <f>D231+D251+D259</f>
        <v>0</v>
      </c>
      <c r="E230" s="521">
        <f t="shared" ref="E230:F230" si="301">E231+E251+E259</f>
        <v>0</v>
      </c>
      <c r="F230" s="522">
        <f t="shared" si="301"/>
        <v>0</v>
      </c>
      <c r="G230" s="228">
        <f>G231+G251+G259</f>
        <v>0</v>
      </c>
      <c r="H230" s="261">
        <f t="shared" ref="H230:I230" si="302">H231+H251+H259</f>
        <v>0</v>
      </c>
      <c r="I230" s="104">
        <f t="shared" si="302"/>
        <v>0</v>
      </c>
      <c r="J230" s="261">
        <f>J231+J251+J259</f>
        <v>0</v>
      </c>
      <c r="K230" s="103">
        <f t="shared" ref="K230:L230" si="303">K231+K251+K259</f>
        <v>0</v>
      </c>
      <c r="L230" s="104">
        <f t="shared" si="303"/>
        <v>0</v>
      </c>
      <c r="M230" s="102">
        <f>M231+M251+M259</f>
        <v>0</v>
      </c>
      <c r="N230" s="103">
        <f t="shared" ref="N230:O230" si="304">N231+N251+N259</f>
        <v>0</v>
      </c>
      <c r="O230" s="104">
        <f t="shared" si="304"/>
        <v>0</v>
      </c>
      <c r="P230" s="347"/>
    </row>
    <row r="231" spans="1:16" ht="14.25" hidden="1" customHeight="1" x14ac:dyDescent="0.25">
      <c r="A231" s="69">
        <v>6200</v>
      </c>
      <c r="B231" s="125" t="s">
        <v>211</v>
      </c>
      <c r="C231" s="130">
        <f t="shared" si="284"/>
        <v>0</v>
      </c>
      <c r="D231" s="237">
        <f>SUM(D232,D233,D235,D238,D244,D245,D246)</f>
        <v>0</v>
      </c>
      <c r="E231" s="535">
        <f t="shared" ref="E231:F231" si="305">SUM(E232,E233,E235,E238,E244,E245,E246)</f>
        <v>0</v>
      </c>
      <c r="F231" s="536">
        <f t="shared" si="305"/>
        <v>0</v>
      </c>
      <c r="G231" s="237">
        <f>SUM(G232,G233,G235,G238,G244,G245,G246)</f>
        <v>0</v>
      </c>
      <c r="H231" s="268">
        <f t="shared" ref="H231:I231" si="306">SUM(H232,H233,H235,H238,H244,H245,H246)</f>
        <v>0</v>
      </c>
      <c r="I231" s="294">
        <f t="shared" si="306"/>
        <v>0</v>
      </c>
      <c r="J231" s="268">
        <f>SUM(J232,J233,J235,J238,J244,J245,J246)</f>
        <v>0</v>
      </c>
      <c r="K231" s="131">
        <f t="shared" ref="K231:L231" si="307">SUM(K232,K233,K235,K238,K244,K245,K246)</f>
        <v>0</v>
      </c>
      <c r="L231" s="294">
        <f t="shared" si="307"/>
        <v>0</v>
      </c>
      <c r="M231" s="130">
        <f>SUM(M232,M233,M235,M238,M244,M245,M246)</f>
        <v>0</v>
      </c>
      <c r="N231" s="131">
        <f t="shared" ref="N231:O231" si="308">SUM(N232,N233,N235,N238,N244,N245,N246)</f>
        <v>0</v>
      </c>
      <c r="O231" s="294">
        <f t="shared" si="308"/>
        <v>0</v>
      </c>
      <c r="P231" s="348"/>
    </row>
    <row r="232" spans="1:16" ht="24" hidden="1" x14ac:dyDescent="0.25">
      <c r="A232" s="373">
        <v>6220</v>
      </c>
      <c r="B232" s="52" t="s">
        <v>212</v>
      </c>
      <c r="C232" s="53">
        <f t="shared" si="284"/>
        <v>0</v>
      </c>
      <c r="D232" s="230"/>
      <c r="E232" s="526"/>
      <c r="F232" s="527">
        <f>D232+E232</f>
        <v>0</v>
      </c>
      <c r="G232" s="230"/>
      <c r="H232" s="262"/>
      <c r="I232" s="120">
        <f>G232+H232</f>
        <v>0</v>
      </c>
      <c r="J232" s="262"/>
      <c r="K232" s="55"/>
      <c r="L232" s="120">
        <f>J232+K232</f>
        <v>0</v>
      </c>
      <c r="M232" s="324"/>
      <c r="N232" s="55"/>
      <c r="O232" s="120">
        <f>M232+N232</f>
        <v>0</v>
      </c>
      <c r="P232" s="110"/>
    </row>
    <row r="233" spans="1:16" hidden="1" x14ac:dyDescent="0.25">
      <c r="A233" s="112">
        <v>6230</v>
      </c>
      <c r="B233" s="57" t="s">
        <v>213</v>
      </c>
      <c r="C233" s="58">
        <f t="shared" si="284"/>
        <v>0</v>
      </c>
      <c r="D233" s="232">
        <f>SUM(D234)</f>
        <v>0</v>
      </c>
      <c r="E233" s="529">
        <f t="shared" ref="E233:O233" si="309">SUM(E234)</f>
        <v>0</v>
      </c>
      <c r="F233" s="486">
        <f t="shared" si="309"/>
        <v>0</v>
      </c>
      <c r="G233" s="232">
        <f t="shared" si="309"/>
        <v>0</v>
      </c>
      <c r="H233" s="121">
        <f t="shared" si="309"/>
        <v>0</v>
      </c>
      <c r="I233" s="114">
        <f t="shared" si="309"/>
        <v>0</v>
      </c>
      <c r="J233" s="121">
        <f t="shared" si="309"/>
        <v>0</v>
      </c>
      <c r="K233" s="113">
        <f t="shared" si="309"/>
        <v>0</v>
      </c>
      <c r="L233" s="114">
        <f t="shared" si="309"/>
        <v>0</v>
      </c>
      <c r="M233" s="58">
        <f t="shared" si="309"/>
        <v>0</v>
      </c>
      <c r="N233" s="113">
        <f t="shared" si="309"/>
        <v>0</v>
      </c>
      <c r="O233" s="114">
        <f t="shared" si="309"/>
        <v>0</v>
      </c>
      <c r="P233" s="111"/>
    </row>
    <row r="234" spans="1:16" ht="24" hidden="1" x14ac:dyDescent="0.25">
      <c r="A234" s="38">
        <v>6239</v>
      </c>
      <c r="B234" s="52" t="s">
        <v>214</v>
      </c>
      <c r="C234" s="58">
        <f t="shared" si="284"/>
        <v>0</v>
      </c>
      <c r="D234" s="230"/>
      <c r="E234" s="526"/>
      <c r="F234" s="527">
        <f>D234+E234</f>
        <v>0</v>
      </c>
      <c r="G234" s="230"/>
      <c r="H234" s="262"/>
      <c r="I234" s="120">
        <f>G234+H234</f>
        <v>0</v>
      </c>
      <c r="J234" s="262"/>
      <c r="K234" s="55"/>
      <c r="L234" s="120">
        <f>J234+K234</f>
        <v>0</v>
      </c>
      <c r="M234" s="324"/>
      <c r="N234" s="55"/>
      <c r="O234" s="120">
        <f>M234+N234</f>
        <v>0</v>
      </c>
      <c r="P234" s="110"/>
    </row>
    <row r="235" spans="1:16" ht="24" hidden="1" x14ac:dyDescent="0.25">
      <c r="A235" s="112">
        <v>6240</v>
      </c>
      <c r="B235" s="57" t="s">
        <v>215</v>
      </c>
      <c r="C235" s="58">
        <f t="shared" si="284"/>
        <v>0</v>
      </c>
      <c r="D235" s="232">
        <f>SUM(D236:D237)</f>
        <v>0</v>
      </c>
      <c r="E235" s="529">
        <f t="shared" ref="E235:F235" si="310">SUM(E236:E237)</f>
        <v>0</v>
      </c>
      <c r="F235" s="486">
        <f t="shared" si="310"/>
        <v>0</v>
      </c>
      <c r="G235" s="232">
        <f>SUM(G236:G237)</f>
        <v>0</v>
      </c>
      <c r="H235" s="121">
        <f t="shared" ref="H235:I235" si="311">SUM(H236:H237)</f>
        <v>0</v>
      </c>
      <c r="I235" s="114">
        <f t="shared" si="311"/>
        <v>0</v>
      </c>
      <c r="J235" s="121">
        <f>SUM(J236:J237)</f>
        <v>0</v>
      </c>
      <c r="K235" s="113">
        <f t="shared" ref="K235:L235" si="312">SUM(K236:K237)</f>
        <v>0</v>
      </c>
      <c r="L235" s="114">
        <f t="shared" si="312"/>
        <v>0</v>
      </c>
      <c r="M235" s="58">
        <f>SUM(M236:M237)</f>
        <v>0</v>
      </c>
      <c r="N235" s="113">
        <f t="shared" ref="N235:O235" si="313">SUM(N236:N237)</f>
        <v>0</v>
      </c>
      <c r="O235" s="114">
        <f t="shared" si="313"/>
        <v>0</v>
      </c>
      <c r="P235" s="111"/>
    </row>
    <row r="236" spans="1:16" hidden="1" x14ac:dyDescent="0.25">
      <c r="A236" s="38">
        <v>6241</v>
      </c>
      <c r="B236" s="57" t="s">
        <v>216</v>
      </c>
      <c r="C236" s="58">
        <f t="shared" si="284"/>
        <v>0</v>
      </c>
      <c r="D236" s="231"/>
      <c r="E236" s="528"/>
      <c r="F236" s="486">
        <f t="shared" ref="F236:F237" si="314">D236+E236</f>
        <v>0</v>
      </c>
      <c r="G236" s="231"/>
      <c r="H236" s="263"/>
      <c r="I236" s="114">
        <f t="shared" ref="I236:I237" si="315">G236+H236</f>
        <v>0</v>
      </c>
      <c r="J236" s="263"/>
      <c r="K236" s="60"/>
      <c r="L236" s="114">
        <f t="shared" ref="L236:L237" si="316">J236+K236</f>
        <v>0</v>
      </c>
      <c r="M236" s="325"/>
      <c r="N236" s="60"/>
      <c r="O236" s="114">
        <f t="shared" ref="O236:O237" si="317">M236+N236</f>
        <v>0</v>
      </c>
      <c r="P236" s="111"/>
    </row>
    <row r="237" spans="1:16" hidden="1" x14ac:dyDescent="0.25">
      <c r="A237" s="38">
        <v>6242</v>
      </c>
      <c r="B237" s="57" t="s">
        <v>217</v>
      </c>
      <c r="C237" s="58">
        <f t="shared" si="284"/>
        <v>0</v>
      </c>
      <c r="D237" s="231"/>
      <c r="E237" s="528"/>
      <c r="F237" s="486">
        <f t="shared" si="314"/>
        <v>0</v>
      </c>
      <c r="G237" s="231"/>
      <c r="H237" s="263"/>
      <c r="I237" s="114">
        <f t="shared" si="315"/>
        <v>0</v>
      </c>
      <c r="J237" s="263"/>
      <c r="K237" s="60"/>
      <c r="L237" s="114">
        <f t="shared" si="316"/>
        <v>0</v>
      </c>
      <c r="M237" s="325"/>
      <c r="N237" s="60"/>
      <c r="O237" s="114">
        <f t="shared" si="317"/>
        <v>0</v>
      </c>
      <c r="P237" s="111"/>
    </row>
    <row r="238" spans="1:16" ht="25.5" hidden="1" customHeight="1" x14ac:dyDescent="0.25">
      <c r="A238" s="112">
        <v>6250</v>
      </c>
      <c r="B238" s="57" t="s">
        <v>218</v>
      </c>
      <c r="C238" s="58">
        <f t="shared" si="284"/>
        <v>0</v>
      </c>
      <c r="D238" s="232">
        <f>SUM(D239:D243)</f>
        <v>0</v>
      </c>
      <c r="E238" s="529">
        <f t="shared" ref="E238:F238" si="318">SUM(E239:E243)</f>
        <v>0</v>
      </c>
      <c r="F238" s="486">
        <f t="shared" si="318"/>
        <v>0</v>
      </c>
      <c r="G238" s="232">
        <f>SUM(G239:G243)</f>
        <v>0</v>
      </c>
      <c r="H238" s="121">
        <f t="shared" ref="H238:I238" si="319">SUM(H239:H243)</f>
        <v>0</v>
      </c>
      <c r="I238" s="114">
        <f t="shared" si="319"/>
        <v>0</v>
      </c>
      <c r="J238" s="121">
        <f>SUM(J239:J243)</f>
        <v>0</v>
      </c>
      <c r="K238" s="113">
        <f t="shared" ref="K238:L238" si="320">SUM(K239:K243)</f>
        <v>0</v>
      </c>
      <c r="L238" s="114">
        <f t="shared" si="320"/>
        <v>0</v>
      </c>
      <c r="M238" s="58">
        <f>SUM(M239:M243)</f>
        <v>0</v>
      </c>
      <c r="N238" s="113">
        <f t="shared" ref="N238:O238" si="321">SUM(N239:N243)</f>
        <v>0</v>
      </c>
      <c r="O238" s="114">
        <f t="shared" si="321"/>
        <v>0</v>
      </c>
      <c r="P238" s="111"/>
    </row>
    <row r="239" spans="1:16" ht="14.25" hidden="1" customHeight="1" x14ac:dyDescent="0.25">
      <c r="A239" s="38">
        <v>6252</v>
      </c>
      <c r="B239" s="57" t="s">
        <v>219</v>
      </c>
      <c r="C239" s="58">
        <f t="shared" si="284"/>
        <v>0</v>
      </c>
      <c r="D239" s="231"/>
      <c r="E239" s="528"/>
      <c r="F239" s="486">
        <f t="shared" ref="F239:F245" si="322">D239+E239</f>
        <v>0</v>
      </c>
      <c r="G239" s="231"/>
      <c r="H239" s="263"/>
      <c r="I239" s="114">
        <f t="shared" ref="I239:I245" si="323">G239+H239</f>
        <v>0</v>
      </c>
      <c r="J239" s="263"/>
      <c r="K239" s="60"/>
      <c r="L239" s="114">
        <f t="shared" ref="L239:L245" si="324">J239+K239</f>
        <v>0</v>
      </c>
      <c r="M239" s="325"/>
      <c r="N239" s="60"/>
      <c r="O239" s="114">
        <f t="shared" ref="O239:O245" si="325">M239+N239</f>
        <v>0</v>
      </c>
      <c r="P239" s="111"/>
    </row>
    <row r="240" spans="1:16" ht="14.25" hidden="1" customHeight="1" x14ac:dyDescent="0.25">
      <c r="A240" s="38">
        <v>6253</v>
      </c>
      <c r="B240" s="57" t="s">
        <v>220</v>
      </c>
      <c r="C240" s="58">
        <f t="shared" si="284"/>
        <v>0</v>
      </c>
      <c r="D240" s="231"/>
      <c r="E240" s="528"/>
      <c r="F240" s="486">
        <f t="shared" si="322"/>
        <v>0</v>
      </c>
      <c r="G240" s="231"/>
      <c r="H240" s="263"/>
      <c r="I240" s="114">
        <f t="shared" si="323"/>
        <v>0</v>
      </c>
      <c r="J240" s="263"/>
      <c r="K240" s="60"/>
      <c r="L240" s="114">
        <f t="shared" si="324"/>
        <v>0</v>
      </c>
      <c r="M240" s="325"/>
      <c r="N240" s="60"/>
      <c r="O240" s="114">
        <f t="shared" si="325"/>
        <v>0</v>
      </c>
      <c r="P240" s="111"/>
    </row>
    <row r="241" spans="1:16" ht="24" hidden="1" x14ac:dyDescent="0.25">
      <c r="A241" s="38">
        <v>6254</v>
      </c>
      <c r="B241" s="57" t="s">
        <v>221</v>
      </c>
      <c r="C241" s="58">
        <f t="shared" si="284"/>
        <v>0</v>
      </c>
      <c r="D241" s="231"/>
      <c r="E241" s="528"/>
      <c r="F241" s="486">
        <f t="shared" si="322"/>
        <v>0</v>
      </c>
      <c r="G241" s="231"/>
      <c r="H241" s="263"/>
      <c r="I241" s="114">
        <f t="shared" si="323"/>
        <v>0</v>
      </c>
      <c r="J241" s="263"/>
      <c r="K241" s="60"/>
      <c r="L241" s="114">
        <f t="shared" si="324"/>
        <v>0</v>
      </c>
      <c r="M241" s="325"/>
      <c r="N241" s="60"/>
      <c r="O241" s="114">
        <f t="shared" si="325"/>
        <v>0</v>
      </c>
      <c r="P241" s="111"/>
    </row>
    <row r="242" spans="1:16" ht="24" hidden="1" x14ac:dyDescent="0.25">
      <c r="A242" s="38">
        <v>6255</v>
      </c>
      <c r="B242" s="57" t="s">
        <v>222</v>
      </c>
      <c r="C242" s="58">
        <f t="shared" si="284"/>
        <v>0</v>
      </c>
      <c r="D242" s="231"/>
      <c r="E242" s="528"/>
      <c r="F242" s="486">
        <f t="shared" si="322"/>
        <v>0</v>
      </c>
      <c r="G242" s="231"/>
      <c r="H242" s="263"/>
      <c r="I242" s="114">
        <f t="shared" si="323"/>
        <v>0</v>
      </c>
      <c r="J242" s="263"/>
      <c r="K242" s="60"/>
      <c r="L242" s="114">
        <f t="shared" si="324"/>
        <v>0</v>
      </c>
      <c r="M242" s="325"/>
      <c r="N242" s="60"/>
      <c r="O242" s="114">
        <f t="shared" si="325"/>
        <v>0</v>
      </c>
      <c r="P242" s="111"/>
    </row>
    <row r="243" spans="1:16" hidden="1" x14ac:dyDescent="0.25">
      <c r="A243" s="38">
        <v>6259</v>
      </c>
      <c r="B243" s="57" t="s">
        <v>223</v>
      </c>
      <c r="C243" s="58">
        <f t="shared" si="284"/>
        <v>0</v>
      </c>
      <c r="D243" s="231"/>
      <c r="E243" s="528"/>
      <c r="F243" s="486">
        <f t="shared" si="322"/>
        <v>0</v>
      </c>
      <c r="G243" s="231"/>
      <c r="H243" s="263"/>
      <c r="I243" s="114">
        <f t="shared" si="323"/>
        <v>0</v>
      </c>
      <c r="J243" s="263"/>
      <c r="K243" s="60"/>
      <c r="L243" s="114">
        <f t="shared" si="324"/>
        <v>0</v>
      </c>
      <c r="M243" s="325"/>
      <c r="N243" s="60"/>
      <c r="O243" s="114">
        <f t="shared" si="325"/>
        <v>0</v>
      </c>
      <c r="P243" s="111"/>
    </row>
    <row r="244" spans="1:16" ht="24" hidden="1" x14ac:dyDescent="0.25">
      <c r="A244" s="112">
        <v>6260</v>
      </c>
      <c r="B244" s="57" t="s">
        <v>224</v>
      </c>
      <c r="C244" s="58">
        <f t="shared" si="284"/>
        <v>0</v>
      </c>
      <c r="D244" s="231"/>
      <c r="E244" s="528"/>
      <c r="F244" s="486">
        <f t="shared" si="322"/>
        <v>0</v>
      </c>
      <c r="G244" s="231"/>
      <c r="H244" s="263"/>
      <c r="I244" s="114">
        <f t="shared" si="323"/>
        <v>0</v>
      </c>
      <c r="J244" s="263"/>
      <c r="K244" s="60"/>
      <c r="L244" s="114">
        <f t="shared" si="324"/>
        <v>0</v>
      </c>
      <c r="M244" s="325"/>
      <c r="N244" s="60"/>
      <c r="O244" s="114">
        <f t="shared" si="325"/>
        <v>0</v>
      </c>
      <c r="P244" s="111"/>
    </row>
    <row r="245" spans="1:16" hidden="1" x14ac:dyDescent="0.25">
      <c r="A245" s="112">
        <v>6270</v>
      </c>
      <c r="B245" s="57" t="s">
        <v>225</v>
      </c>
      <c r="C245" s="58">
        <f t="shared" si="284"/>
        <v>0</v>
      </c>
      <c r="D245" s="231"/>
      <c r="E245" s="528"/>
      <c r="F245" s="486">
        <f t="shared" si="322"/>
        <v>0</v>
      </c>
      <c r="G245" s="231"/>
      <c r="H245" s="263"/>
      <c r="I245" s="114">
        <f t="shared" si="323"/>
        <v>0</v>
      </c>
      <c r="J245" s="263"/>
      <c r="K245" s="60"/>
      <c r="L245" s="114">
        <f t="shared" si="324"/>
        <v>0</v>
      </c>
      <c r="M245" s="325"/>
      <c r="N245" s="60"/>
      <c r="O245" s="114">
        <f t="shared" si="325"/>
        <v>0</v>
      </c>
      <c r="P245" s="111"/>
    </row>
    <row r="246" spans="1:16" ht="24" hidden="1" x14ac:dyDescent="0.25">
      <c r="A246" s="373">
        <v>6290</v>
      </c>
      <c r="B246" s="52" t="s">
        <v>226</v>
      </c>
      <c r="C246" s="127">
        <f t="shared" si="284"/>
        <v>0</v>
      </c>
      <c r="D246" s="234">
        <f>SUM(D247:D250)</f>
        <v>0</v>
      </c>
      <c r="E246" s="531">
        <f t="shared" ref="E246:O246" si="326">SUM(E247:E250)</f>
        <v>0</v>
      </c>
      <c r="F246" s="527">
        <f t="shared" si="326"/>
        <v>0</v>
      </c>
      <c r="G246" s="234">
        <f t="shared" si="326"/>
        <v>0</v>
      </c>
      <c r="H246" s="265">
        <f t="shared" si="326"/>
        <v>0</v>
      </c>
      <c r="I246" s="120">
        <f t="shared" si="326"/>
        <v>0</v>
      </c>
      <c r="J246" s="265">
        <f t="shared" si="326"/>
        <v>0</v>
      </c>
      <c r="K246" s="119">
        <f t="shared" si="326"/>
        <v>0</v>
      </c>
      <c r="L246" s="120">
        <f t="shared" si="326"/>
        <v>0</v>
      </c>
      <c r="M246" s="127">
        <f t="shared" si="326"/>
        <v>0</v>
      </c>
      <c r="N246" s="305">
        <f t="shared" si="326"/>
        <v>0</v>
      </c>
      <c r="O246" s="310">
        <f t="shared" si="326"/>
        <v>0</v>
      </c>
      <c r="P246" s="158"/>
    </row>
    <row r="247" spans="1:16" hidden="1" x14ac:dyDescent="0.25">
      <c r="A247" s="38">
        <v>6291</v>
      </c>
      <c r="B247" s="57" t="s">
        <v>227</v>
      </c>
      <c r="C247" s="58">
        <f t="shared" si="284"/>
        <v>0</v>
      </c>
      <c r="D247" s="231"/>
      <c r="E247" s="528"/>
      <c r="F247" s="486">
        <f t="shared" ref="F247:F250" si="327">D247+E247</f>
        <v>0</v>
      </c>
      <c r="G247" s="231"/>
      <c r="H247" s="263"/>
      <c r="I247" s="114">
        <f t="shared" ref="I247:I250" si="328">G247+H247</f>
        <v>0</v>
      </c>
      <c r="J247" s="263"/>
      <c r="K247" s="60"/>
      <c r="L247" s="114">
        <f t="shared" ref="L247:L250" si="329">J247+K247</f>
        <v>0</v>
      </c>
      <c r="M247" s="325"/>
      <c r="N247" s="60"/>
      <c r="O247" s="114">
        <f t="shared" ref="O247:O250" si="330">M247+N247</f>
        <v>0</v>
      </c>
      <c r="P247" s="111"/>
    </row>
    <row r="248" spans="1:16" hidden="1" x14ac:dyDescent="0.25">
      <c r="A248" s="38">
        <v>6292</v>
      </c>
      <c r="B248" s="57" t="s">
        <v>228</v>
      </c>
      <c r="C248" s="58">
        <f t="shared" si="284"/>
        <v>0</v>
      </c>
      <c r="D248" s="231"/>
      <c r="E248" s="528"/>
      <c r="F248" s="486">
        <f t="shared" si="327"/>
        <v>0</v>
      </c>
      <c r="G248" s="231"/>
      <c r="H248" s="263"/>
      <c r="I248" s="114">
        <f t="shared" si="328"/>
        <v>0</v>
      </c>
      <c r="J248" s="263"/>
      <c r="K248" s="60"/>
      <c r="L248" s="114">
        <f t="shared" si="329"/>
        <v>0</v>
      </c>
      <c r="M248" s="325"/>
      <c r="N248" s="60"/>
      <c r="O248" s="114">
        <f t="shared" si="330"/>
        <v>0</v>
      </c>
      <c r="P248" s="111"/>
    </row>
    <row r="249" spans="1:16" ht="72" hidden="1" x14ac:dyDescent="0.25">
      <c r="A249" s="38">
        <v>6296</v>
      </c>
      <c r="B249" s="57" t="s">
        <v>229</v>
      </c>
      <c r="C249" s="58">
        <f t="shared" si="284"/>
        <v>0</v>
      </c>
      <c r="D249" s="231"/>
      <c r="E249" s="528"/>
      <c r="F249" s="486">
        <f t="shared" si="327"/>
        <v>0</v>
      </c>
      <c r="G249" s="231"/>
      <c r="H249" s="263"/>
      <c r="I249" s="114">
        <f t="shared" si="328"/>
        <v>0</v>
      </c>
      <c r="J249" s="263"/>
      <c r="K249" s="60"/>
      <c r="L249" s="114">
        <f t="shared" si="329"/>
        <v>0</v>
      </c>
      <c r="M249" s="325"/>
      <c r="N249" s="60"/>
      <c r="O249" s="114">
        <f t="shared" si="330"/>
        <v>0</v>
      </c>
      <c r="P249" s="111"/>
    </row>
    <row r="250" spans="1:16" ht="39.75" hidden="1" customHeight="1" x14ac:dyDescent="0.25">
      <c r="A250" s="38">
        <v>6299</v>
      </c>
      <c r="B250" s="57" t="s">
        <v>230</v>
      </c>
      <c r="C250" s="58">
        <f t="shared" si="284"/>
        <v>0</v>
      </c>
      <c r="D250" s="231"/>
      <c r="E250" s="528"/>
      <c r="F250" s="486">
        <f t="shared" si="327"/>
        <v>0</v>
      </c>
      <c r="G250" s="231"/>
      <c r="H250" s="263"/>
      <c r="I250" s="114">
        <f t="shared" si="328"/>
        <v>0</v>
      </c>
      <c r="J250" s="263"/>
      <c r="K250" s="60"/>
      <c r="L250" s="114">
        <f t="shared" si="329"/>
        <v>0</v>
      </c>
      <c r="M250" s="325"/>
      <c r="N250" s="60"/>
      <c r="O250" s="114">
        <f t="shared" si="330"/>
        <v>0</v>
      </c>
      <c r="P250" s="111"/>
    </row>
    <row r="251" spans="1:16" hidden="1" x14ac:dyDescent="0.25">
      <c r="A251" s="45">
        <v>6300</v>
      </c>
      <c r="B251" s="105" t="s">
        <v>231</v>
      </c>
      <c r="C251" s="46">
        <f t="shared" si="284"/>
        <v>0</v>
      </c>
      <c r="D251" s="229">
        <f>SUM(D252,D257,D258)</f>
        <v>0</v>
      </c>
      <c r="E251" s="523">
        <f t="shared" ref="E251:O251" si="331">SUM(E252,E257,E258)</f>
        <v>0</v>
      </c>
      <c r="F251" s="490">
        <f t="shared" si="331"/>
        <v>0</v>
      </c>
      <c r="G251" s="229">
        <f t="shared" si="331"/>
        <v>0</v>
      </c>
      <c r="H251" s="106">
        <f t="shared" si="331"/>
        <v>0</v>
      </c>
      <c r="I251" s="117">
        <f t="shared" si="331"/>
        <v>0</v>
      </c>
      <c r="J251" s="106">
        <f t="shared" si="331"/>
        <v>0</v>
      </c>
      <c r="K251" s="50">
        <f t="shared" si="331"/>
        <v>0</v>
      </c>
      <c r="L251" s="117">
        <f t="shared" si="331"/>
        <v>0</v>
      </c>
      <c r="M251" s="166">
        <f t="shared" si="331"/>
        <v>0</v>
      </c>
      <c r="N251" s="167">
        <f t="shared" si="331"/>
        <v>0</v>
      </c>
      <c r="O251" s="168">
        <f t="shared" si="331"/>
        <v>0</v>
      </c>
      <c r="P251" s="349"/>
    </row>
    <row r="252" spans="1:16" ht="24" hidden="1" x14ac:dyDescent="0.25">
      <c r="A252" s="373">
        <v>6320</v>
      </c>
      <c r="B252" s="52" t="s">
        <v>303</v>
      </c>
      <c r="C252" s="127">
        <f t="shared" si="284"/>
        <v>0</v>
      </c>
      <c r="D252" s="234">
        <f>SUM(D253:D256)</f>
        <v>0</v>
      </c>
      <c r="E252" s="531">
        <f t="shared" ref="E252:O252" si="332">SUM(E253:E256)</f>
        <v>0</v>
      </c>
      <c r="F252" s="527">
        <f t="shared" si="332"/>
        <v>0</v>
      </c>
      <c r="G252" s="234">
        <f t="shared" si="332"/>
        <v>0</v>
      </c>
      <c r="H252" s="265">
        <f t="shared" si="332"/>
        <v>0</v>
      </c>
      <c r="I252" s="120">
        <f t="shared" si="332"/>
        <v>0</v>
      </c>
      <c r="J252" s="265">
        <f t="shared" si="332"/>
        <v>0</v>
      </c>
      <c r="K252" s="119">
        <f t="shared" si="332"/>
        <v>0</v>
      </c>
      <c r="L252" s="120">
        <f t="shared" si="332"/>
        <v>0</v>
      </c>
      <c r="M252" s="53">
        <f t="shared" si="332"/>
        <v>0</v>
      </c>
      <c r="N252" s="119">
        <f t="shared" si="332"/>
        <v>0</v>
      </c>
      <c r="O252" s="120">
        <f t="shared" si="332"/>
        <v>0</v>
      </c>
      <c r="P252" s="110"/>
    </row>
    <row r="253" spans="1:16" hidden="1" x14ac:dyDescent="0.25">
      <c r="A253" s="38">
        <v>6322</v>
      </c>
      <c r="B253" s="57" t="s">
        <v>232</v>
      </c>
      <c r="C253" s="58">
        <f t="shared" si="284"/>
        <v>0</v>
      </c>
      <c r="D253" s="231"/>
      <c r="E253" s="528"/>
      <c r="F253" s="486">
        <f t="shared" ref="F253:F258" si="333">D253+E253</f>
        <v>0</v>
      </c>
      <c r="G253" s="231"/>
      <c r="H253" s="263"/>
      <c r="I253" s="114">
        <f t="shared" ref="I253:I258" si="334">G253+H253</f>
        <v>0</v>
      </c>
      <c r="J253" s="263"/>
      <c r="K253" s="60"/>
      <c r="L253" s="114">
        <f t="shared" ref="L253:L258" si="335">J253+K253</f>
        <v>0</v>
      </c>
      <c r="M253" s="325"/>
      <c r="N253" s="60"/>
      <c r="O253" s="114">
        <f t="shared" ref="O253:O258" si="336">M253+N253</f>
        <v>0</v>
      </c>
      <c r="P253" s="111"/>
    </row>
    <row r="254" spans="1:16" ht="24" hidden="1" x14ac:dyDescent="0.25">
      <c r="A254" s="38">
        <v>6323</v>
      </c>
      <c r="B254" s="57" t="s">
        <v>233</v>
      </c>
      <c r="C254" s="58">
        <f t="shared" si="284"/>
        <v>0</v>
      </c>
      <c r="D254" s="231"/>
      <c r="E254" s="528"/>
      <c r="F254" s="486">
        <f t="shared" si="333"/>
        <v>0</v>
      </c>
      <c r="G254" s="231"/>
      <c r="H254" s="263"/>
      <c r="I254" s="114">
        <f t="shared" si="334"/>
        <v>0</v>
      </c>
      <c r="J254" s="263"/>
      <c r="K254" s="60"/>
      <c r="L254" s="114">
        <f t="shared" si="335"/>
        <v>0</v>
      </c>
      <c r="M254" s="325"/>
      <c r="N254" s="60"/>
      <c r="O254" s="114">
        <f t="shared" si="336"/>
        <v>0</v>
      </c>
      <c r="P254" s="111"/>
    </row>
    <row r="255" spans="1:16" ht="24" hidden="1" x14ac:dyDescent="0.25">
      <c r="A255" s="38">
        <v>6324</v>
      </c>
      <c r="B255" s="57" t="s">
        <v>287</v>
      </c>
      <c r="C255" s="58">
        <f t="shared" si="284"/>
        <v>0</v>
      </c>
      <c r="D255" s="231"/>
      <c r="E255" s="528"/>
      <c r="F255" s="486">
        <f t="shared" si="333"/>
        <v>0</v>
      </c>
      <c r="G255" s="231"/>
      <c r="H255" s="263"/>
      <c r="I255" s="114">
        <f t="shared" si="334"/>
        <v>0</v>
      </c>
      <c r="J255" s="263"/>
      <c r="K255" s="60"/>
      <c r="L255" s="114">
        <f t="shared" si="335"/>
        <v>0</v>
      </c>
      <c r="M255" s="325"/>
      <c r="N255" s="60"/>
      <c r="O255" s="114">
        <f t="shared" si="336"/>
        <v>0</v>
      </c>
      <c r="P255" s="111"/>
    </row>
    <row r="256" spans="1:16" hidden="1" x14ac:dyDescent="0.25">
      <c r="A256" s="33">
        <v>6329</v>
      </c>
      <c r="B256" s="52" t="s">
        <v>288</v>
      </c>
      <c r="C256" s="53">
        <f t="shared" si="284"/>
        <v>0</v>
      </c>
      <c r="D256" s="230"/>
      <c r="E256" s="526"/>
      <c r="F256" s="527">
        <f t="shared" si="333"/>
        <v>0</v>
      </c>
      <c r="G256" s="230"/>
      <c r="H256" s="262"/>
      <c r="I256" s="120">
        <f t="shared" si="334"/>
        <v>0</v>
      </c>
      <c r="J256" s="262"/>
      <c r="K256" s="55"/>
      <c r="L256" s="120">
        <f t="shared" si="335"/>
        <v>0</v>
      </c>
      <c r="M256" s="324"/>
      <c r="N256" s="55"/>
      <c r="O256" s="120">
        <f t="shared" si="336"/>
        <v>0</v>
      </c>
      <c r="P256" s="110"/>
    </row>
    <row r="257" spans="1:16" ht="24" hidden="1" x14ac:dyDescent="0.25">
      <c r="A257" s="143">
        <v>6330</v>
      </c>
      <c r="B257" s="144" t="s">
        <v>234</v>
      </c>
      <c r="C257" s="127">
        <f t="shared" si="284"/>
        <v>0</v>
      </c>
      <c r="D257" s="236"/>
      <c r="E257" s="533"/>
      <c r="F257" s="534">
        <f t="shared" si="333"/>
        <v>0</v>
      </c>
      <c r="G257" s="236"/>
      <c r="H257" s="267"/>
      <c r="I257" s="310">
        <f t="shared" si="334"/>
        <v>0</v>
      </c>
      <c r="J257" s="267"/>
      <c r="K257" s="129"/>
      <c r="L257" s="310">
        <f t="shared" si="335"/>
        <v>0</v>
      </c>
      <c r="M257" s="328"/>
      <c r="N257" s="129"/>
      <c r="O257" s="310">
        <f t="shared" si="336"/>
        <v>0</v>
      </c>
      <c r="P257" s="158"/>
    </row>
    <row r="258" spans="1:16" hidden="1" x14ac:dyDescent="0.25">
      <c r="A258" s="112">
        <v>6360</v>
      </c>
      <c r="B258" s="57" t="s">
        <v>235</v>
      </c>
      <c r="C258" s="58">
        <f t="shared" si="284"/>
        <v>0</v>
      </c>
      <c r="D258" s="231"/>
      <c r="E258" s="528"/>
      <c r="F258" s="486">
        <f t="shared" si="333"/>
        <v>0</v>
      </c>
      <c r="G258" s="231"/>
      <c r="H258" s="263"/>
      <c r="I258" s="114">
        <f t="shared" si="334"/>
        <v>0</v>
      </c>
      <c r="J258" s="263"/>
      <c r="K258" s="60"/>
      <c r="L258" s="114">
        <f t="shared" si="335"/>
        <v>0</v>
      </c>
      <c r="M258" s="325"/>
      <c r="N258" s="60"/>
      <c r="O258" s="114">
        <f t="shared" si="336"/>
        <v>0</v>
      </c>
      <c r="P258" s="111"/>
    </row>
    <row r="259" spans="1:16" ht="36" hidden="1" x14ac:dyDescent="0.25">
      <c r="A259" s="45">
        <v>6400</v>
      </c>
      <c r="B259" s="105" t="s">
        <v>236</v>
      </c>
      <c r="C259" s="46">
        <f t="shared" si="284"/>
        <v>0</v>
      </c>
      <c r="D259" s="229">
        <f>SUM(D260,D264)</f>
        <v>0</v>
      </c>
      <c r="E259" s="523">
        <f t="shared" ref="E259:O259" si="337">SUM(E260,E264)</f>
        <v>0</v>
      </c>
      <c r="F259" s="490">
        <f t="shared" si="337"/>
        <v>0</v>
      </c>
      <c r="G259" s="229">
        <f t="shared" si="337"/>
        <v>0</v>
      </c>
      <c r="H259" s="106">
        <f t="shared" si="337"/>
        <v>0</v>
      </c>
      <c r="I259" s="117">
        <f t="shared" si="337"/>
        <v>0</v>
      </c>
      <c r="J259" s="106">
        <f t="shared" si="337"/>
        <v>0</v>
      </c>
      <c r="K259" s="50">
        <f t="shared" si="337"/>
        <v>0</v>
      </c>
      <c r="L259" s="117">
        <f t="shared" si="337"/>
        <v>0</v>
      </c>
      <c r="M259" s="166">
        <f t="shared" si="337"/>
        <v>0</v>
      </c>
      <c r="N259" s="167">
        <f t="shared" si="337"/>
        <v>0</v>
      </c>
      <c r="O259" s="168">
        <f t="shared" si="337"/>
        <v>0</v>
      </c>
      <c r="P259" s="349"/>
    </row>
    <row r="260" spans="1:16" ht="24" hidden="1" x14ac:dyDescent="0.25">
      <c r="A260" s="373">
        <v>6410</v>
      </c>
      <c r="B260" s="52" t="s">
        <v>237</v>
      </c>
      <c r="C260" s="53">
        <f t="shared" si="284"/>
        <v>0</v>
      </c>
      <c r="D260" s="234">
        <f>SUM(D261:D263)</f>
        <v>0</v>
      </c>
      <c r="E260" s="531">
        <f t="shared" ref="E260:O260" si="338">SUM(E261:E263)</f>
        <v>0</v>
      </c>
      <c r="F260" s="527">
        <f t="shared" si="338"/>
        <v>0</v>
      </c>
      <c r="G260" s="234">
        <f t="shared" si="338"/>
        <v>0</v>
      </c>
      <c r="H260" s="265">
        <f t="shared" si="338"/>
        <v>0</v>
      </c>
      <c r="I260" s="120">
        <f t="shared" si="338"/>
        <v>0</v>
      </c>
      <c r="J260" s="265">
        <f t="shared" si="338"/>
        <v>0</v>
      </c>
      <c r="K260" s="119">
        <f t="shared" si="338"/>
        <v>0</v>
      </c>
      <c r="L260" s="120">
        <f t="shared" si="338"/>
        <v>0</v>
      </c>
      <c r="M260" s="64">
        <f t="shared" si="338"/>
        <v>0</v>
      </c>
      <c r="N260" s="304">
        <f t="shared" si="338"/>
        <v>0</v>
      </c>
      <c r="O260" s="309">
        <f t="shared" si="338"/>
        <v>0</v>
      </c>
      <c r="P260" s="155"/>
    </row>
    <row r="261" spans="1:16" hidden="1" x14ac:dyDescent="0.25">
      <c r="A261" s="38">
        <v>6411</v>
      </c>
      <c r="B261" s="146" t="s">
        <v>238</v>
      </c>
      <c r="C261" s="58">
        <f t="shared" si="284"/>
        <v>0</v>
      </c>
      <c r="D261" s="231"/>
      <c r="E261" s="528"/>
      <c r="F261" s="486">
        <f t="shared" ref="F261:F263" si="339">D261+E261</f>
        <v>0</v>
      </c>
      <c r="G261" s="231"/>
      <c r="H261" s="263"/>
      <c r="I261" s="114">
        <f t="shared" ref="I261:I263" si="340">G261+H261</f>
        <v>0</v>
      </c>
      <c r="J261" s="263"/>
      <c r="K261" s="60"/>
      <c r="L261" s="114">
        <f t="shared" ref="L261:L263" si="341">J261+K261</f>
        <v>0</v>
      </c>
      <c r="M261" s="325"/>
      <c r="N261" s="60"/>
      <c r="O261" s="114">
        <f t="shared" ref="O261:O263" si="342">M261+N261</f>
        <v>0</v>
      </c>
      <c r="P261" s="111"/>
    </row>
    <row r="262" spans="1:16" ht="36" hidden="1" x14ac:dyDescent="0.25">
      <c r="A262" s="38">
        <v>6412</v>
      </c>
      <c r="B262" s="57" t="s">
        <v>239</v>
      </c>
      <c r="C262" s="58">
        <f t="shared" si="284"/>
        <v>0</v>
      </c>
      <c r="D262" s="231"/>
      <c r="E262" s="528"/>
      <c r="F262" s="486">
        <f t="shared" si="339"/>
        <v>0</v>
      </c>
      <c r="G262" s="231"/>
      <c r="H262" s="263"/>
      <c r="I262" s="114">
        <f t="shared" si="340"/>
        <v>0</v>
      </c>
      <c r="J262" s="263"/>
      <c r="K262" s="60"/>
      <c r="L262" s="114">
        <f t="shared" si="341"/>
        <v>0</v>
      </c>
      <c r="M262" s="325"/>
      <c r="N262" s="60"/>
      <c r="O262" s="114">
        <f t="shared" si="342"/>
        <v>0</v>
      </c>
      <c r="P262" s="111"/>
    </row>
    <row r="263" spans="1:16" ht="36" hidden="1" x14ac:dyDescent="0.25">
      <c r="A263" s="38">
        <v>6419</v>
      </c>
      <c r="B263" s="57" t="s">
        <v>240</v>
      </c>
      <c r="C263" s="58">
        <f t="shared" si="284"/>
        <v>0</v>
      </c>
      <c r="D263" s="231"/>
      <c r="E263" s="528"/>
      <c r="F263" s="486">
        <f t="shared" si="339"/>
        <v>0</v>
      </c>
      <c r="G263" s="231"/>
      <c r="H263" s="263"/>
      <c r="I263" s="114">
        <f t="shared" si="340"/>
        <v>0</v>
      </c>
      <c r="J263" s="263"/>
      <c r="K263" s="60"/>
      <c r="L263" s="114">
        <f t="shared" si="341"/>
        <v>0</v>
      </c>
      <c r="M263" s="325"/>
      <c r="N263" s="60"/>
      <c r="O263" s="114">
        <f t="shared" si="342"/>
        <v>0</v>
      </c>
      <c r="P263" s="111"/>
    </row>
    <row r="264" spans="1:16" ht="36" hidden="1" x14ac:dyDescent="0.25">
      <c r="A264" s="112">
        <v>6420</v>
      </c>
      <c r="B264" s="57" t="s">
        <v>241</v>
      </c>
      <c r="C264" s="58">
        <f t="shared" si="284"/>
        <v>0</v>
      </c>
      <c r="D264" s="232">
        <f>SUM(D265:D268)</f>
        <v>0</v>
      </c>
      <c r="E264" s="529">
        <f t="shared" ref="E264:F264" si="343">SUM(E265:E268)</f>
        <v>0</v>
      </c>
      <c r="F264" s="486">
        <f t="shared" si="343"/>
        <v>0</v>
      </c>
      <c r="G264" s="232">
        <f>SUM(G265:G268)</f>
        <v>0</v>
      </c>
      <c r="H264" s="121">
        <f t="shared" ref="H264:I264" si="344">SUM(H265:H268)</f>
        <v>0</v>
      </c>
      <c r="I264" s="114">
        <f t="shared" si="344"/>
        <v>0</v>
      </c>
      <c r="J264" s="121">
        <f>SUM(J265:J268)</f>
        <v>0</v>
      </c>
      <c r="K264" s="113">
        <f t="shared" ref="K264:L264" si="345">SUM(K265:K268)</f>
        <v>0</v>
      </c>
      <c r="L264" s="114">
        <f t="shared" si="345"/>
        <v>0</v>
      </c>
      <c r="M264" s="58">
        <f>SUM(M265:M268)</f>
        <v>0</v>
      </c>
      <c r="N264" s="113">
        <f t="shared" ref="N264:O264" si="346">SUM(N265:N268)</f>
        <v>0</v>
      </c>
      <c r="O264" s="114">
        <f t="shared" si="346"/>
        <v>0</v>
      </c>
      <c r="P264" s="111"/>
    </row>
    <row r="265" spans="1:16" hidden="1" x14ac:dyDescent="0.25">
      <c r="A265" s="38">
        <v>6421</v>
      </c>
      <c r="B265" s="57" t="s">
        <v>242</v>
      </c>
      <c r="C265" s="58">
        <f t="shared" si="284"/>
        <v>0</v>
      </c>
      <c r="D265" s="231"/>
      <c r="E265" s="528"/>
      <c r="F265" s="486">
        <f t="shared" ref="F265:F268" si="347">D265+E265</f>
        <v>0</v>
      </c>
      <c r="G265" s="231"/>
      <c r="H265" s="263"/>
      <c r="I265" s="114">
        <f t="shared" ref="I265:I268" si="348">G265+H265</f>
        <v>0</v>
      </c>
      <c r="J265" s="263"/>
      <c r="K265" s="60"/>
      <c r="L265" s="114">
        <f t="shared" ref="L265:L268" si="349">J265+K265</f>
        <v>0</v>
      </c>
      <c r="M265" s="325"/>
      <c r="N265" s="60"/>
      <c r="O265" s="114">
        <f t="shared" ref="O265:O268" si="350">M265+N265</f>
        <v>0</v>
      </c>
      <c r="P265" s="111"/>
    </row>
    <row r="266" spans="1:16" hidden="1" x14ac:dyDescent="0.25">
      <c r="A266" s="38">
        <v>6422</v>
      </c>
      <c r="B266" s="57" t="s">
        <v>243</v>
      </c>
      <c r="C266" s="58">
        <f t="shared" si="284"/>
        <v>0</v>
      </c>
      <c r="D266" s="231"/>
      <c r="E266" s="528"/>
      <c r="F266" s="486">
        <f t="shared" si="347"/>
        <v>0</v>
      </c>
      <c r="G266" s="231"/>
      <c r="H266" s="263"/>
      <c r="I266" s="114">
        <f t="shared" si="348"/>
        <v>0</v>
      </c>
      <c r="J266" s="263"/>
      <c r="K266" s="60"/>
      <c r="L266" s="114">
        <f t="shared" si="349"/>
        <v>0</v>
      </c>
      <c r="M266" s="325"/>
      <c r="N266" s="60"/>
      <c r="O266" s="114">
        <f t="shared" si="350"/>
        <v>0</v>
      </c>
      <c r="P266" s="111"/>
    </row>
    <row r="267" spans="1:16" ht="13.5" hidden="1" customHeight="1" x14ac:dyDescent="0.25">
      <c r="A267" s="38">
        <v>6423</v>
      </c>
      <c r="B267" s="57" t="s">
        <v>244</v>
      </c>
      <c r="C267" s="58">
        <f t="shared" si="284"/>
        <v>0</v>
      </c>
      <c r="D267" s="231"/>
      <c r="E267" s="528"/>
      <c r="F267" s="486">
        <f t="shared" si="347"/>
        <v>0</v>
      </c>
      <c r="G267" s="231"/>
      <c r="H267" s="263"/>
      <c r="I267" s="114">
        <f t="shared" si="348"/>
        <v>0</v>
      </c>
      <c r="J267" s="263"/>
      <c r="K267" s="60"/>
      <c r="L267" s="114">
        <f t="shared" si="349"/>
        <v>0</v>
      </c>
      <c r="M267" s="325"/>
      <c r="N267" s="60"/>
      <c r="O267" s="114">
        <f t="shared" si="350"/>
        <v>0</v>
      </c>
      <c r="P267" s="111"/>
    </row>
    <row r="268" spans="1:16" ht="36" hidden="1" x14ac:dyDescent="0.25">
      <c r="A268" s="38">
        <v>6424</v>
      </c>
      <c r="B268" s="57" t="s">
        <v>245</v>
      </c>
      <c r="C268" s="58">
        <f t="shared" si="284"/>
        <v>0</v>
      </c>
      <c r="D268" s="231"/>
      <c r="E268" s="528"/>
      <c r="F268" s="486">
        <f t="shared" si="347"/>
        <v>0</v>
      </c>
      <c r="G268" s="231"/>
      <c r="H268" s="263"/>
      <c r="I268" s="114">
        <f t="shared" si="348"/>
        <v>0</v>
      </c>
      <c r="J268" s="263"/>
      <c r="K268" s="60"/>
      <c r="L268" s="114">
        <f t="shared" si="349"/>
        <v>0</v>
      </c>
      <c r="M268" s="325"/>
      <c r="N268" s="60"/>
      <c r="O268" s="114">
        <f t="shared" si="350"/>
        <v>0</v>
      </c>
      <c r="P268" s="111"/>
    </row>
    <row r="269" spans="1:16" ht="36" hidden="1" x14ac:dyDescent="0.25">
      <c r="A269" s="149">
        <v>7000</v>
      </c>
      <c r="B269" s="149" t="s">
        <v>246</v>
      </c>
      <c r="C269" s="152">
        <f t="shared" si="284"/>
        <v>0</v>
      </c>
      <c r="D269" s="238">
        <f>SUM(D270,D281)</f>
        <v>0</v>
      </c>
      <c r="E269" s="537">
        <f t="shared" ref="E269:F269" si="351">SUM(E270,E281)</f>
        <v>0</v>
      </c>
      <c r="F269" s="538">
        <f t="shared" si="351"/>
        <v>0</v>
      </c>
      <c r="G269" s="238">
        <f>SUM(G270,G281)</f>
        <v>0</v>
      </c>
      <c r="H269" s="269">
        <f t="shared" ref="H269:I269" si="352">SUM(H270,H281)</f>
        <v>0</v>
      </c>
      <c r="I269" s="295">
        <f t="shared" si="352"/>
        <v>0</v>
      </c>
      <c r="J269" s="269">
        <f>SUM(J270,J281)</f>
        <v>0</v>
      </c>
      <c r="K269" s="151">
        <f t="shared" ref="K269:L269" si="353">SUM(K270,K281)</f>
        <v>0</v>
      </c>
      <c r="L269" s="295">
        <f t="shared" si="353"/>
        <v>0</v>
      </c>
      <c r="M269" s="330">
        <f>SUM(M270,M281)</f>
        <v>0</v>
      </c>
      <c r="N269" s="307">
        <f t="shared" ref="N269:O269" si="354">SUM(N270,N281)</f>
        <v>0</v>
      </c>
      <c r="O269" s="312">
        <f t="shared" si="354"/>
        <v>0</v>
      </c>
      <c r="P269" s="351"/>
    </row>
    <row r="270" spans="1:16" ht="24" hidden="1" x14ac:dyDescent="0.25">
      <c r="A270" s="45">
        <v>7200</v>
      </c>
      <c r="B270" s="105" t="s">
        <v>247</v>
      </c>
      <c r="C270" s="46">
        <f t="shared" si="284"/>
        <v>0</v>
      </c>
      <c r="D270" s="229">
        <f>SUM(D271,D272,D275,D276,D280)</f>
        <v>0</v>
      </c>
      <c r="E270" s="523">
        <f t="shared" ref="E270:F270" si="355">SUM(E271,E272,E275,E276,E280)</f>
        <v>0</v>
      </c>
      <c r="F270" s="490">
        <f t="shared" si="355"/>
        <v>0</v>
      </c>
      <c r="G270" s="229">
        <f>SUM(G271,G272,G275,G276,G280)</f>
        <v>0</v>
      </c>
      <c r="H270" s="106">
        <f t="shared" ref="H270:I270" si="356">SUM(H271,H272,H275,H276,H280)</f>
        <v>0</v>
      </c>
      <c r="I270" s="117">
        <f t="shared" si="356"/>
        <v>0</v>
      </c>
      <c r="J270" s="106">
        <f>SUM(J271,J272,J275,J276,J280)</f>
        <v>0</v>
      </c>
      <c r="K270" s="50">
        <f t="shared" ref="K270:L270" si="357">SUM(K271,K272,K275,K276,K280)</f>
        <v>0</v>
      </c>
      <c r="L270" s="117">
        <f t="shared" si="357"/>
        <v>0</v>
      </c>
      <c r="M270" s="130">
        <f>SUM(M271,M272,M275,M276,M280)</f>
        <v>0</v>
      </c>
      <c r="N270" s="131">
        <f t="shared" ref="N270:O270" si="358">SUM(N271,N272,N275,N276,N280)</f>
        <v>0</v>
      </c>
      <c r="O270" s="294">
        <f t="shared" si="358"/>
        <v>0</v>
      </c>
      <c r="P270" s="348"/>
    </row>
    <row r="271" spans="1:16" ht="24" hidden="1" x14ac:dyDescent="0.25">
      <c r="A271" s="373">
        <v>7210</v>
      </c>
      <c r="B271" s="52" t="s">
        <v>248</v>
      </c>
      <c r="C271" s="53">
        <f t="shared" si="284"/>
        <v>0</v>
      </c>
      <c r="D271" s="230"/>
      <c r="E271" s="526"/>
      <c r="F271" s="527">
        <f>D271+E271</f>
        <v>0</v>
      </c>
      <c r="G271" s="230"/>
      <c r="H271" s="262"/>
      <c r="I271" s="120">
        <f>G271+H271</f>
        <v>0</v>
      </c>
      <c r="J271" s="262"/>
      <c r="K271" s="55"/>
      <c r="L271" s="120">
        <f>J271+K271</f>
        <v>0</v>
      </c>
      <c r="M271" s="324"/>
      <c r="N271" s="55"/>
      <c r="O271" s="120">
        <f>M271+N271</f>
        <v>0</v>
      </c>
      <c r="P271" s="110"/>
    </row>
    <row r="272" spans="1:16" s="148" customFormat="1" ht="36" hidden="1" x14ac:dyDescent="0.25">
      <c r="A272" s="112">
        <v>7220</v>
      </c>
      <c r="B272" s="57" t="s">
        <v>249</v>
      </c>
      <c r="C272" s="58">
        <f t="shared" si="284"/>
        <v>0</v>
      </c>
      <c r="D272" s="232">
        <f>SUM(D273:D274)</f>
        <v>0</v>
      </c>
      <c r="E272" s="529">
        <f t="shared" ref="E272:F272" si="359">SUM(E273:E274)</f>
        <v>0</v>
      </c>
      <c r="F272" s="486">
        <f t="shared" si="359"/>
        <v>0</v>
      </c>
      <c r="G272" s="232">
        <f>SUM(G273:G274)</f>
        <v>0</v>
      </c>
      <c r="H272" s="121">
        <f t="shared" ref="H272:I272" si="360">SUM(H273:H274)</f>
        <v>0</v>
      </c>
      <c r="I272" s="114">
        <f t="shared" si="360"/>
        <v>0</v>
      </c>
      <c r="J272" s="121">
        <f>SUM(J273:J274)</f>
        <v>0</v>
      </c>
      <c r="K272" s="113">
        <f t="shared" ref="K272:L272" si="361">SUM(K273:K274)</f>
        <v>0</v>
      </c>
      <c r="L272" s="114">
        <f t="shared" si="361"/>
        <v>0</v>
      </c>
      <c r="M272" s="58">
        <f>SUM(M273:M274)</f>
        <v>0</v>
      </c>
      <c r="N272" s="113">
        <f t="shared" ref="N272:O272" si="362">SUM(N273:N274)</f>
        <v>0</v>
      </c>
      <c r="O272" s="114">
        <f t="shared" si="362"/>
        <v>0</v>
      </c>
      <c r="P272" s="111"/>
    </row>
    <row r="273" spans="1:16" s="148" customFormat="1" ht="36" hidden="1" x14ac:dyDescent="0.25">
      <c r="A273" s="38">
        <v>7221</v>
      </c>
      <c r="B273" s="57" t="s">
        <v>250</v>
      </c>
      <c r="C273" s="58">
        <f t="shared" si="284"/>
        <v>0</v>
      </c>
      <c r="D273" s="231"/>
      <c r="E273" s="528"/>
      <c r="F273" s="486">
        <f t="shared" ref="F273:F275" si="363">D273+E273</f>
        <v>0</v>
      </c>
      <c r="G273" s="231"/>
      <c r="H273" s="263"/>
      <c r="I273" s="114">
        <f t="shared" ref="I273:I275" si="364">G273+H273</f>
        <v>0</v>
      </c>
      <c r="J273" s="263"/>
      <c r="K273" s="60"/>
      <c r="L273" s="114">
        <f t="shared" ref="L273:L275" si="365">J273+K273</f>
        <v>0</v>
      </c>
      <c r="M273" s="325"/>
      <c r="N273" s="60"/>
      <c r="O273" s="114">
        <f t="shared" ref="O273:O275" si="366">M273+N273</f>
        <v>0</v>
      </c>
      <c r="P273" s="111"/>
    </row>
    <row r="274" spans="1:16" s="148" customFormat="1" ht="36" hidden="1" x14ac:dyDescent="0.25">
      <c r="A274" s="38">
        <v>7222</v>
      </c>
      <c r="B274" s="57" t="s">
        <v>251</v>
      </c>
      <c r="C274" s="58">
        <f t="shared" si="284"/>
        <v>0</v>
      </c>
      <c r="D274" s="231"/>
      <c r="E274" s="528"/>
      <c r="F274" s="486">
        <f t="shared" si="363"/>
        <v>0</v>
      </c>
      <c r="G274" s="231"/>
      <c r="H274" s="263"/>
      <c r="I274" s="114">
        <f t="shared" si="364"/>
        <v>0</v>
      </c>
      <c r="J274" s="263"/>
      <c r="K274" s="60"/>
      <c r="L274" s="114">
        <f t="shared" si="365"/>
        <v>0</v>
      </c>
      <c r="M274" s="325"/>
      <c r="N274" s="60"/>
      <c r="O274" s="114">
        <f t="shared" si="366"/>
        <v>0</v>
      </c>
      <c r="P274" s="111"/>
    </row>
    <row r="275" spans="1:16" ht="24" hidden="1" x14ac:dyDescent="0.25">
      <c r="A275" s="112">
        <v>7230</v>
      </c>
      <c r="B275" s="57" t="s">
        <v>292</v>
      </c>
      <c r="C275" s="58">
        <f t="shared" si="284"/>
        <v>0</v>
      </c>
      <c r="D275" s="231"/>
      <c r="E275" s="528"/>
      <c r="F275" s="486">
        <f t="shared" si="363"/>
        <v>0</v>
      </c>
      <c r="G275" s="231"/>
      <c r="H275" s="263"/>
      <c r="I275" s="114">
        <f t="shared" si="364"/>
        <v>0</v>
      </c>
      <c r="J275" s="263"/>
      <c r="K275" s="60"/>
      <c r="L275" s="114">
        <f t="shared" si="365"/>
        <v>0</v>
      </c>
      <c r="M275" s="325"/>
      <c r="N275" s="60"/>
      <c r="O275" s="114">
        <f t="shared" si="366"/>
        <v>0</v>
      </c>
      <c r="P275" s="111"/>
    </row>
    <row r="276" spans="1:16" ht="24" hidden="1" x14ac:dyDescent="0.25">
      <c r="A276" s="112">
        <v>7240</v>
      </c>
      <c r="B276" s="57" t="s">
        <v>252</v>
      </c>
      <c r="C276" s="58">
        <f t="shared" si="284"/>
        <v>0</v>
      </c>
      <c r="D276" s="232">
        <f>SUM(D277:D279)</f>
        <v>0</v>
      </c>
      <c r="E276" s="529">
        <f t="shared" ref="E276:O276" si="367">SUM(E277:E279)</f>
        <v>0</v>
      </c>
      <c r="F276" s="486">
        <f t="shared" si="367"/>
        <v>0</v>
      </c>
      <c r="G276" s="232">
        <f t="shared" si="367"/>
        <v>0</v>
      </c>
      <c r="H276" s="121">
        <f t="shared" si="367"/>
        <v>0</v>
      </c>
      <c r="I276" s="114">
        <f t="shared" si="367"/>
        <v>0</v>
      </c>
      <c r="J276" s="121">
        <f>SUM(J277:J279)</f>
        <v>0</v>
      </c>
      <c r="K276" s="113">
        <f t="shared" ref="K276:L276" si="368">SUM(K277:K279)</f>
        <v>0</v>
      </c>
      <c r="L276" s="114">
        <f t="shared" si="368"/>
        <v>0</v>
      </c>
      <c r="M276" s="58">
        <f t="shared" si="367"/>
        <v>0</v>
      </c>
      <c r="N276" s="113">
        <f t="shared" si="367"/>
        <v>0</v>
      </c>
      <c r="O276" s="114">
        <f t="shared" si="367"/>
        <v>0</v>
      </c>
      <c r="P276" s="111"/>
    </row>
    <row r="277" spans="1:16" ht="48" hidden="1" x14ac:dyDescent="0.25">
      <c r="A277" s="38">
        <v>7245</v>
      </c>
      <c r="B277" s="57" t="s">
        <v>253</v>
      </c>
      <c r="C277" s="58">
        <f t="shared" ref="C277:C298" si="369">F277+I277+L277+O277</f>
        <v>0</v>
      </c>
      <c r="D277" s="231"/>
      <c r="E277" s="528"/>
      <c r="F277" s="486">
        <f t="shared" ref="F277:F280" si="370">D277+E277</f>
        <v>0</v>
      </c>
      <c r="G277" s="231"/>
      <c r="H277" s="263"/>
      <c r="I277" s="114">
        <f t="shared" ref="I277:I280" si="371">G277+H277</f>
        <v>0</v>
      </c>
      <c r="J277" s="263"/>
      <c r="K277" s="60"/>
      <c r="L277" s="114">
        <f t="shared" ref="L277:L280" si="372">J277+K277</f>
        <v>0</v>
      </c>
      <c r="M277" s="325"/>
      <c r="N277" s="60"/>
      <c r="O277" s="114">
        <f t="shared" ref="O277:O280" si="373">M277+N277</f>
        <v>0</v>
      </c>
      <c r="P277" s="111"/>
    </row>
    <row r="278" spans="1:16" ht="84.75" hidden="1" customHeight="1" x14ac:dyDescent="0.25">
      <c r="A278" s="38">
        <v>7246</v>
      </c>
      <c r="B278" s="57" t="s">
        <v>254</v>
      </c>
      <c r="C278" s="58">
        <f t="shared" si="369"/>
        <v>0</v>
      </c>
      <c r="D278" s="231"/>
      <c r="E278" s="528"/>
      <c r="F278" s="486">
        <f t="shared" si="370"/>
        <v>0</v>
      </c>
      <c r="G278" s="231"/>
      <c r="H278" s="263"/>
      <c r="I278" s="114">
        <f t="shared" si="371"/>
        <v>0</v>
      </c>
      <c r="J278" s="263"/>
      <c r="K278" s="60"/>
      <c r="L278" s="114">
        <f t="shared" si="372"/>
        <v>0</v>
      </c>
      <c r="M278" s="325"/>
      <c r="N278" s="60"/>
      <c r="O278" s="114">
        <f t="shared" si="373"/>
        <v>0</v>
      </c>
      <c r="P278" s="111"/>
    </row>
    <row r="279" spans="1:16" ht="36" hidden="1" x14ac:dyDescent="0.25">
      <c r="A279" s="38">
        <v>7247</v>
      </c>
      <c r="B279" s="57" t="s">
        <v>309</v>
      </c>
      <c r="C279" s="58">
        <f t="shared" si="369"/>
        <v>0</v>
      </c>
      <c r="D279" s="231"/>
      <c r="E279" s="528"/>
      <c r="F279" s="486">
        <f t="shared" si="370"/>
        <v>0</v>
      </c>
      <c r="G279" s="231"/>
      <c r="H279" s="263"/>
      <c r="I279" s="114">
        <f t="shared" si="371"/>
        <v>0</v>
      </c>
      <c r="J279" s="263"/>
      <c r="K279" s="60"/>
      <c r="L279" s="114">
        <f t="shared" si="372"/>
        <v>0</v>
      </c>
      <c r="M279" s="325"/>
      <c r="N279" s="60"/>
      <c r="O279" s="114">
        <f t="shared" si="373"/>
        <v>0</v>
      </c>
      <c r="P279" s="111"/>
    </row>
    <row r="280" spans="1:16" ht="24" hidden="1" x14ac:dyDescent="0.25">
      <c r="A280" s="373">
        <v>7260</v>
      </c>
      <c r="B280" s="52" t="s">
        <v>255</v>
      </c>
      <c r="C280" s="53">
        <f t="shared" si="369"/>
        <v>0</v>
      </c>
      <c r="D280" s="230"/>
      <c r="E280" s="526"/>
      <c r="F280" s="527">
        <f t="shared" si="370"/>
        <v>0</v>
      </c>
      <c r="G280" s="230"/>
      <c r="H280" s="262"/>
      <c r="I280" s="120">
        <f t="shared" si="371"/>
        <v>0</v>
      </c>
      <c r="J280" s="262"/>
      <c r="K280" s="55"/>
      <c r="L280" s="120">
        <f t="shared" si="372"/>
        <v>0</v>
      </c>
      <c r="M280" s="324"/>
      <c r="N280" s="55"/>
      <c r="O280" s="120">
        <f t="shared" si="373"/>
        <v>0</v>
      </c>
      <c r="P280" s="110"/>
    </row>
    <row r="281" spans="1:16" hidden="1" x14ac:dyDescent="0.25">
      <c r="A281" s="73">
        <v>7700</v>
      </c>
      <c r="B281" s="165" t="s">
        <v>284</v>
      </c>
      <c r="C281" s="166">
        <f t="shared" si="369"/>
        <v>0</v>
      </c>
      <c r="D281" s="239">
        <f>D282</f>
        <v>0</v>
      </c>
      <c r="E281" s="539">
        <f t="shared" ref="E281:O281" si="374">E282</f>
        <v>0</v>
      </c>
      <c r="F281" s="505">
        <f t="shared" si="374"/>
        <v>0</v>
      </c>
      <c r="G281" s="239">
        <f t="shared" si="374"/>
        <v>0</v>
      </c>
      <c r="H281" s="270">
        <f t="shared" si="374"/>
        <v>0</v>
      </c>
      <c r="I281" s="168">
        <f t="shared" si="374"/>
        <v>0</v>
      </c>
      <c r="J281" s="270">
        <f t="shared" si="374"/>
        <v>0</v>
      </c>
      <c r="K281" s="167">
        <f t="shared" si="374"/>
        <v>0</v>
      </c>
      <c r="L281" s="168">
        <f t="shared" si="374"/>
        <v>0</v>
      </c>
      <c r="M281" s="166">
        <f t="shared" si="374"/>
        <v>0</v>
      </c>
      <c r="N281" s="167">
        <f t="shared" si="374"/>
        <v>0</v>
      </c>
      <c r="O281" s="168">
        <f t="shared" si="374"/>
        <v>0</v>
      </c>
      <c r="P281" s="349"/>
    </row>
    <row r="282" spans="1:16" hidden="1" x14ac:dyDescent="0.25">
      <c r="A282" s="107">
        <v>7720</v>
      </c>
      <c r="B282" s="52" t="s">
        <v>285</v>
      </c>
      <c r="C282" s="64">
        <f t="shared" si="369"/>
        <v>0</v>
      </c>
      <c r="D282" s="240"/>
      <c r="E282" s="540"/>
      <c r="F282" s="509">
        <f>D282+E282</f>
        <v>0</v>
      </c>
      <c r="G282" s="240"/>
      <c r="H282" s="271"/>
      <c r="I282" s="309">
        <f>G282+H282</f>
        <v>0</v>
      </c>
      <c r="J282" s="271"/>
      <c r="K282" s="66"/>
      <c r="L282" s="309">
        <f>J282+K282</f>
        <v>0</v>
      </c>
      <c r="M282" s="331"/>
      <c r="N282" s="66"/>
      <c r="O282" s="309">
        <f>M282+N282</f>
        <v>0</v>
      </c>
      <c r="P282" s="155"/>
    </row>
    <row r="283" spans="1:16" hidden="1" x14ac:dyDescent="0.25">
      <c r="A283" s="146"/>
      <c r="B283" s="57" t="s">
        <v>256</v>
      </c>
      <c r="C283" s="58">
        <f t="shared" si="369"/>
        <v>0</v>
      </c>
      <c r="D283" s="232">
        <f>SUM(D284:D285)</f>
        <v>0</v>
      </c>
      <c r="E283" s="529">
        <f t="shared" ref="E283:F283" si="375">SUM(E284:E285)</f>
        <v>0</v>
      </c>
      <c r="F283" s="486">
        <f t="shared" si="375"/>
        <v>0</v>
      </c>
      <c r="G283" s="232">
        <f>SUM(G284:G285)</f>
        <v>0</v>
      </c>
      <c r="H283" s="121">
        <f t="shared" ref="H283:I283" si="376">SUM(H284:H285)</f>
        <v>0</v>
      </c>
      <c r="I283" s="114">
        <f t="shared" si="376"/>
        <v>0</v>
      </c>
      <c r="J283" s="121">
        <f>SUM(J284:J285)</f>
        <v>0</v>
      </c>
      <c r="K283" s="113">
        <f t="shared" ref="K283:L283" si="377">SUM(K284:K285)</f>
        <v>0</v>
      </c>
      <c r="L283" s="114">
        <f t="shared" si="377"/>
        <v>0</v>
      </c>
      <c r="M283" s="58">
        <f>SUM(M284:M285)</f>
        <v>0</v>
      </c>
      <c r="N283" s="113">
        <f t="shared" ref="N283:O283" si="378">SUM(N284:N285)</f>
        <v>0</v>
      </c>
      <c r="O283" s="114">
        <f t="shared" si="378"/>
        <v>0</v>
      </c>
      <c r="P283" s="111"/>
    </row>
    <row r="284" spans="1:16" hidden="1" x14ac:dyDescent="0.25">
      <c r="A284" s="146" t="s">
        <v>257</v>
      </c>
      <c r="B284" s="38" t="s">
        <v>258</v>
      </c>
      <c r="C284" s="58">
        <f t="shared" si="369"/>
        <v>0</v>
      </c>
      <c r="D284" s="231"/>
      <c r="E284" s="528"/>
      <c r="F284" s="486">
        <f t="shared" ref="F284:F285" si="379">D284+E284</f>
        <v>0</v>
      </c>
      <c r="G284" s="231"/>
      <c r="H284" s="263"/>
      <c r="I284" s="114">
        <f t="shared" ref="I284:I285" si="380">G284+H284</f>
        <v>0</v>
      </c>
      <c r="J284" s="263"/>
      <c r="K284" s="60"/>
      <c r="L284" s="114">
        <f t="shared" ref="L284:L285" si="381">J284+K284</f>
        <v>0</v>
      </c>
      <c r="M284" s="325"/>
      <c r="N284" s="60"/>
      <c r="O284" s="114">
        <f t="shared" ref="O284:O285" si="382">M284+N284</f>
        <v>0</v>
      </c>
      <c r="P284" s="111"/>
    </row>
    <row r="285" spans="1:16" ht="24" hidden="1" x14ac:dyDescent="0.25">
      <c r="A285" s="146" t="s">
        <v>259</v>
      </c>
      <c r="B285" s="153" t="s">
        <v>260</v>
      </c>
      <c r="C285" s="53">
        <f t="shared" si="369"/>
        <v>0</v>
      </c>
      <c r="D285" s="230"/>
      <c r="E285" s="526"/>
      <c r="F285" s="527">
        <f t="shared" si="379"/>
        <v>0</v>
      </c>
      <c r="G285" s="230"/>
      <c r="H285" s="262"/>
      <c r="I285" s="120">
        <f t="shared" si="380"/>
        <v>0</v>
      </c>
      <c r="J285" s="262"/>
      <c r="K285" s="55"/>
      <c r="L285" s="120">
        <f t="shared" si="381"/>
        <v>0</v>
      </c>
      <c r="M285" s="324"/>
      <c r="N285" s="55"/>
      <c r="O285" s="120">
        <f t="shared" si="382"/>
        <v>0</v>
      </c>
      <c r="P285" s="110"/>
    </row>
    <row r="286" spans="1:16" ht="12.75" thickBot="1" x14ac:dyDescent="0.3">
      <c r="A286" s="174"/>
      <c r="B286" s="174" t="s">
        <v>261</v>
      </c>
      <c r="C286" s="313">
        <f t="shared" si="369"/>
        <v>205449</v>
      </c>
      <c r="D286" s="241">
        <f t="shared" ref="D286:O286" si="383">SUM(D283,D269,D230,D195,D187,D173,D75,D53)</f>
        <v>210839</v>
      </c>
      <c r="E286" s="541">
        <f t="shared" si="383"/>
        <v>-5390</v>
      </c>
      <c r="F286" s="542">
        <f t="shared" si="383"/>
        <v>205449</v>
      </c>
      <c r="G286" s="241">
        <f t="shared" si="383"/>
        <v>0</v>
      </c>
      <c r="H286" s="176">
        <f t="shared" si="383"/>
        <v>0</v>
      </c>
      <c r="I286" s="296">
        <f t="shared" si="383"/>
        <v>0</v>
      </c>
      <c r="J286" s="176">
        <f t="shared" si="383"/>
        <v>0</v>
      </c>
      <c r="K286" s="175">
        <f t="shared" si="383"/>
        <v>0</v>
      </c>
      <c r="L286" s="296">
        <f t="shared" si="383"/>
        <v>0</v>
      </c>
      <c r="M286" s="313">
        <f t="shared" si="383"/>
        <v>0</v>
      </c>
      <c r="N286" s="175">
        <f t="shared" si="383"/>
        <v>0</v>
      </c>
      <c r="O286" s="296">
        <f t="shared" si="383"/>
        <v>0</v>
      </c>
      <c r="P286" s="352"/>
    </row>
    <row r="287" spans="1:16" s="21" customFormat="1" ht="13.5" hidden="1" thickTop="1" thickBot="1" x14ac:dyDescent="0.3">
      <c r="A287" s="989" t="s">
        <v>262</v>
      </c>
      <c r="B287" s="990"/>
      <c r="C287" s="183">
        <f t="shared" si="369"/>
        <v>0</v>
      </c>
      <c r="D287" s="242">
        <f>SUM(D24,D25,D41)-D51</f>
        <v>0</v>
      </c>
      <c r="E287" s="543">
        <f t="shared" ref="E287:F287" si="384">SUM(E24,E25,E41)-E51</f>
        <v>0</v>
      </c>
      <c r="F287" s="544">
        <f t="shared" si="384"/>
        <v>0</v>
      </c>
      <c r="G287" s="242">
        <f>SUM(G24,G25,G41)-G51</f>
        <v>0</v>
      </c>
      <c r="H287" s="272">
        <f t="shared" ref="H287:I287" si="385">SUM(H24,H25,H41)-H51</f>
        <v>0</v>
      </c>
      <c r="I287" s="297">
        <f t="shared" si="385"/>
        <v>0</v>
      </c>
      <c r="J287" s="272">
        <f>(J26+J43)-J51</f>
        <v>0</v>
      </c>
      <c r="K287" s="178">
        <f t="shared" ref="K287:L287" si="386">(K26+K43)-K51</f>
        <v>0</v>
      </c>
      <c r="L287" s="297">
        <f t="shared" si="386"/>
        <v>0</v>
      </c>
      <c r="M287" s="183">
        <f>M45-M51</f>
        <v>0</v>
      </c>
      <c r="N287" s="178">
        <f t="shared" ref="N287:O287" si="387">N45-N51</f>
        <v>0</v>
      </c>
      <c r="O287" s="297">
        <f t="shared" si="387"/>
        <v>0</v>
      </c>
      <c r="P287" s="185"/>
    </row>
    <row r="288" spans="1:16" s="21" customFormat="1" ht="12.75" hidden="1" thickTop="1" x14ac:dyDescent="0.25">
      <c r="A288" s="991" t="s">
        <v>263</v>
      </c>
      <c r="B288" s="992"/>
      <c r="C288" s="163">
        <f t="shared" si="369"/>
        <v>0</v>
      </c>
      <c r="D288" s="243">
        <f t="shared" ref="D288:O288" si="388">SUM(D289,D290)-D297+D298</f>
        <v>0</v>
      </c>
      <c r="E288" s="545">
        <f t="shared" si="388"/>
        <v>0</v>
      </c>
      <c r="F288" s="546">
        <f t="shared" si="388"/>
        <v>0</v>
      </c>
      <c r="G288" s="243">
        <f t="shared" si="388"/>
        <v>0</v>
      </c>
      <c r="H288" s="273">
        <f t="shared" si="388"/>
        <v>0</v>
      </c>
      <c r="I288" s="161">
        <f t="shared" si="388"/>
        <v>0</v>
      </c>
      <c r="J288" s="273">
        <f t="shared" si="388"/>
        <v>0</v>
      </c>
      <c r="K288" s="160">
        <f t="shared" si="388"/>
        <v>0</v>
      </c>
      <c r="L288" s="161">
        <f t="shared" si="388"/>
        <v>0</v>
      </c>
      <c r="M288" s="163">
        <f t="shared" si="388"/>
        <v>0</v>
      </c>
      <c r="N288" s="160">
        <f t="shared" si="388"/>
        <v>0</v>
      </c>
      <c r="O288" s="161">
        <f t="shared" si="388"/>
        <v>0</v>
      </c>
      <c r="P288" s="353"/>
    </row>
    <row r="289" spans="1:16" s="21" customFormat="1" ht="13.5" hidden="1" thickTop="1" thickBot="1" x14ac:dyDescent="0.3">
      <c r="A289" s="88" t="s">
        <v>264</v>
      </c>
      <c r="B289" s="88" t="s">
        <v>265</v>
      </c>
      <c r="C289" s="89">
        <f t="shared" si="369"/>
        <v>0</v>
      </c>
      <c r="D289" s="225">
        <f t="shared" ref="D289:O289" si="389">D21-D283</f>
        <v>0</v>
      </c>
      <c r="E289" s="515">
        <f t="shared" si="389"/>
        <v>0</v>
      </c>
      <c r="F289" s="516">
        <f t="shared" si="389"/>
        <v>0</v>
      </c>
      <c r="G289" s="225">
        <f t="shared" si="389"/>
        <v>0</v>
      </c>
      <c r="H289" s="258">
        <f t="shared" si="389"/>
        <v>0</v>
      </c>
      <c r="I289" s="91">
        <f t="shared" si="389"/>
        <v>0</v>
      </c>
      <c r="J289" s="258">
        <f t="shared" si="389"/>
        <v>0</v>
      </c>
      <c r="K289" s="90">
        <f t="shared" si="389"/>
        <v>0</v>
      </c>
      <c r="L289" s="91">
        <f t="shared" si="389"/>
        <v>0</v>
      </c>
      <c r="M289" s="89">
        <f t="shared" si="389"/>
        <v>0</v>
      </c>
      <c r="N289" s="90">
        <f t="shared" si="389"/>
        <v>0</v>
      </c>
      <c r="O289" s="91">
        <f t="shared" si="389"/>
        <v>0</v>
      </c>
      <c r="P289" s="344"/>
    </row>
    <row r="290" spans="1:16" s="21" customFormat="1" ht="12.75" hidden="1" thickTop="1" x14ac:dyDescent="0.25">
      <c r="A290" s="180" t="s">
        <v>266</v>
      </c>
      <c r="B290" s="180" t="s">
        <v>267</v>
      </c>
      <c r="C290" s="163">
        <f t="shared" si="369"/>
        <v>0</v>
      </c>
      <c r="D290" s="243">
        <f t="shared" ref="D290:O290" si="390">SUM(D291,D293,D295)-SUM(D292,D294,D296)</f>
        <v>0</v>
      </c>
      <c r="E290" s="545">
        <f t="shared" si="390"/>
        <v>0</v>
      </c>
      <c r="F290" s="546">
        <f t="shared" si="390"/>
        <v>0</v>
      </c>
      <c r="G290" s="243">
        <f t="shared" si="390"/>
        <v>0</v>
      </c>
      <c r="H290" s="273">
        <f t="shared" si="390"/>
        <v>0</v>
      </c>
      <c r="I290" s="161">
        <f t="shared" si="390"/>
        <v>0</v>
      </c>
      <c r="J290" s="273">
        <f t="shared" si="390"/>
        <v>0</v>
      </c>
      <c r="K290" s="160">
        <f t="shared" si="390"/>
        <v>0</v>
      </c>
      <c r="L290" s="161">
        <f t="shared" si="390"/>
        <v>0</v>
      </c>
      <c r="M290" s="163">
        <f t="shared" si="390"/>
        <v>0</v>
      </c>
      <c r="N290" s="160">
        <f t="shared" si="390"/>
        <v>0</v>
      </c>
      <c r="O290" s="161">
        <f t="shared" si="390"/>
        <v>0</v>
      </c>
      <c r="P290" s="353"/>
    </row>
    <row r="291" spans="1:16" ht="12.75" hidden="1" thickTop="1" x14ac:dyDescent="0.25">
      <c r="A291" s="154" t="s">
        <v>268</v>
      </c>
      <c r="B291" s="83" t="s">
        <v>269</v>
      </c>
      <c r="C291" s="64">
        <f t="shared" si="369"/>
        <v>0</v>
      </c>
      <c r="D291" s="240"/>
      <c r="E291" s="540"/>
      <c r="F291" s="509">
        <f t="shared" ref="F291:F298" si="391">D291+E291</f>
        <v>0</v>
      </c>
      <c r="G291" s="240"/>
      <c r="H291" s="271"/>
      <c r="I291" s="309">
        <f t="shared" ref="I291:I298" si="392">G291+H291</f>
        <v>0</v>
      </c>
      <c r="J291" s="271"/>
      <c r="K291" s="66"/>
      <c r="L291" s="309">
        <f t="shared" ref="L291:L298" si="393">J291+K291</f>
        <v>0</v>
      </c>
      <c r="M291" s="331"/>
      <c r="N291" s="66"/>
      <c r="O291" s="309">
        <f t="shared" ref="O291:O298" si="394">M291+N291</f>
        <v>0</v>
      </c>
      <c r="P291" s="155"/>
    </row>
    <row r="292" spans="1:16" ht="24.75" hidden="1" thickTop="1" x14ac:dyDescent="0.25">
      <c r="A292" s="146" t="s">
        <v>270</v>
      </c>
      <c r="B292" s="37" t="s">
        <v>271</v>
      </c>
      <c r="C292" s="58">
        <f t="shared" si="369"/>
        <v>0</v>
      </c>
      <c r="D292" s="231"/>
      <c r="E292" s="528"/>
      <c r="F292" s="486">
        <f t="shared" si="391"/>
        <v>0</v>
      </c>
      <c r="G292" s="231"/>
      <c r="H292" s="263"/>
      <c r="I292" s="114">
        <f t="shared" si="392"/>
        <v>0</v>
      </c>
      <c r="J292" s="263"/>
      <c r="K292" s="60"/>
      <c r="L292" s="114">
        <f t="shared" si="393"/>
        <v>0</v>
      </c>
      <c r="M292" s="325"/>
      <c r="N292" s="60"/>
      <c r="O292" s="114">
        <f t="shared" si="394"/>
        <v>0</v>
      </c>
      <c r="P292" s="111"/>
    </row>
    <row r="293" spans="1:16" ht="12.75" hidden="1" thickTop="1" x14ac:dyDescent="0.25">
      <c r="A293" s="146" t="s">
        <v>272</v>
      </c>
      <c r="B293" s="37" t="s">
        <v>273</v>
      </c>
      <c r="C293" s="58">
        <f t="shared" si="369"/>
        <v>0</v>
      </c>
      <c r="D293" s="231"/>
      <c r="E293" s="528"/>
      <c r="F293" s="486">
        <f t="shared" si="391"/>
        <v>0</v>
      </c>
      <c r="G293" s="231"/>
      <c r="H293" s="263"/>
      <c r="I293" s="114">
        <f t="shared" si="392"/>
        <v>0</v>
      </c>
      <c r="J293" s="263"/>
      <c r="K293" s="60"/>
      <c r="L293" s="114">
        <f t="shared" si="393"/>
        <v>0</v>
      </c>
      <c r="M293" s="325"/>
      <c r="N293" s="60"/>
      <c r="O293" s="114">
        <f t="shared" si="394"/>
        <v>0</v>
      </c>
      <c r="P293" s="111"/>
    </row>
    <row r="294" spans="1:16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528"/>
      <c r="F294" s="486">
        <f t="shared" si="391"/>
        <v>0</v>
      </c>
      <c r="G294" s="231"/>
      <c r="H294" s="263"/>
      <c r="I294" s="114">
        <f t="shared" si="392"/>
        <v>0</v>
      </c>
      <c r="J294" s="263"/>
      <c r="K294" s="60"/>
      <c r="L294" s="114">
        <f t="shared" si="393"/>
        <v>0</v>
      </c>
      <c r="M294" s="325"/>
      <c r="N294" s="60"/>
      <c r="O294" s="114">
        <f t="shared" si="394"/>
        <v>0</v>
      </c>
      <c r="P294" s="111"/>
    </row>
    <row r="295" spans="1:16" ht="12.75" hidden="1" thickTop="1" x14ac:dyDescent="0.25">
      <c r="A295" s="146" t="s">
        <v>276</v>
      </c>
      <c r="B295" s="37" t="s">
        <v>277</v>
      </c>
      <c r="C295" s="58">
        <f t="shared" si="369"/>
        <v>0</v>
      </c>
      <c r="D295" s="231"/>
      <c r="E295" s="528"/>
      <c r="F295" s="486">
        <f t="shared" si="391"/>
        <v>0</v>
      </c>
      <c r="G295" s="231"/>
      <c r="H295" s="263"/>
      <c r="I295" s="114">
        <f t="shared" si="392"/>
        <v>0</v>
      </c>
      <c r="J295" s="263"/>
      <c r="K295" s="60"/>
      <c r="L295" s="114">
        <f t="shared" si="393"/>
        <v>0</v>
      </c>
      <c r="M295" s="325"/>
      <c r="N295" s="60"/>
      <c r="O295" s="114">
        <f t="shared" si="394"/>
        <v>0</v>
      </c>
      <c r="P295" s="111"/>
    </row>
    <row r="296" spans="1:16" ht="24.75" hidden="1" thickTop="1" x14ac:dyDescent="0.25">
      <c r="A296" s="156" t="s">
        <v>278</v>
      </c>
      <c r="B296" s="157" t="s">
        <v>279</v>
      </c>
      <c r="C296" s="127">
        <f t="shared" si="369"/>
        <v>0</v>
      </c>
      <c r="D296" s="236"/>
      <c r="E296" s="533"/>
      <c r="F296" s="534">
        <f t="shared" si="391"/>
        <v>0</v>
      </c>
      <c r="G296" s="236"/>
      <c r="H296" s="267"/>
      <c r="I296" s="310">
        <f t="shared" si="392"/>
        <v>0</v>
      </c>
      <c r="J296" s="267"/>
      <c r="K296" s="129"/>
      <c r="L296" s="310">
        <f t="shared" si="393"/>
        <v>0</v>
      </c>
      <c r="M296" s="328"/>
      <c r="N296" s="129"/>
      <c r="O296" s="310">
        <f t="shared" si="394"/>
        <v>0</v>
      </c>
      <c r="P296" s="158"/>
    </row>
    <row r="297" spans="1:16" s="21" customFormat="1" ht="13.5" hidden="1" thickTop="1" thickBot="1" x14ac:dyDescent="0.3">
      <c r="A297" s="182" t="s">
        <v>280</v>
      </c>
      <c r="B297" s="182" t="s">
        <v>281</v>
      </c>
      <c r="C297" s="183">
        <f t="shared" si="369"/>
        <v>0</v>
      </c>
      <c r="D297" s="244"/>
      <c r="E297" s="547"/>
      <c r="F297" s="544">
        <f t="shared" si="391"/>
        <v>0</v>
      </c>
      <c r="G297" s="244"/>
      <c r="H297" s="274"/>
      <c r="I297" s="297">
        <f t="shared" si="392"/>
        <v>0</v>
      </c>
      <c r="J297" s="274"/>
      <c r="K297" s="184"/>
      <c r="L297" s="297">
        <f t="shared" si="393"/>
        <v>0</v>
      </c>
      <c r="M297" s="332"/>
      <c r="N297" s="184"/>
      <c r="O297" s="297">
        <f t="shared" si="394"/>
        <v>0</v>
      </c>
      <c r="P297" s="185"/>
    </row>
    <row r="298" spans="1:16" s="21" customFormat="1" ht="48.75" hidden="1" thickTop="1" x14ac:dyDescent="0.25">
      <c r="A298" s="180" t="s">
        <v>282</v>
      </c>
      <c r="B298" s="162" t="s">
        <v>283</v>
      </c>
      <c r="C298" s="163">
        <f t="shared" si="369"/>
        <v>0</v>
      </c>
      <c r="D298" s="235"/>
      <c r="E298" s="532"/>
      <c r="F298" s="490">
        <f t="shared" si="391"/>
        <v>0</v>
      </c>
      <c r="G298" s="235"/>
      <c r="H298" s="266"/>
      <c r="I298" s="117">
        <f t="shared" si="392"/>
        <v>0</v>
      </c>
      <c r="J298" s="266"/>
      <c r="K298" s="122"/>
      <c r="L298" s="117">
        <f t="shared" si="393"/>
        <v>0</v>
      </c>
      <c r="M298" s="327"/>
      <c r="N298" s="122"/>
      <c r="O298" s="117">
        <f t="shared" si="394"/>
        <v>0</v>
      </c>
      <c r="P298" s="123"/>
    </row>
    <row r="299" spans="1:16" ht="12.75" thickTop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</sheetData>
  <sheetProtection algorithmName="SHA-512" hashValue="ofTsvF/YUfCiXFxPLPUHpbUO4tIzWBm+edQPoCYc2LTtDVXzojUf6acJnw7JZWjBsIfgRxPVP7zxUfDHMRiOQw==" saltValue="HglCfWowNUXvFMXtkhDqog==" spinCount="100000" sheet="1" objects="1" scenarios="1" formatCells="0" formatColumns="0" formatRows="0"/>
  <autoFilter ref="A18:P298">
    <filterColumn colId="2">
      <filters>
        <filter val="299 916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7:B287"/>
    <mergeCell ref="A288:B288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36.pielikums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111"/>
  <sheetViews>
    <sheetView view="pageLayout" zoomScaleNormal="100" workbookViewId="0">
      <selection activeCell="N5" sqref="N5"/>
    </sheetView>
  </sheetViews>
  <sheetFormatPr defaultColWidth="9.140625" defaultRowHeight="12" outlineLevelCol="1" x14ac:dyDescent="0.25"/>
  <cols>
    <col min="1" max="1" width="4.85546875" style="472" customWidth="1"/>
    <col min="2" max="2" width="28.28515625" style="472" customWidth="1"/>
    <col min="3" max="3" width="10" style="472" customWidth="1"/>
    <col min="4" max="4" width="10.42578125" style="472" hidden="1" customWidth="1" outlineLevel="1"/>
    <col min="5" max="5" width="9.7109375" style="472" hidden="1" customWidth="1" outlineLevel="1"/>
    <col min="6" max="6" width="10.85546875" style="472" hidden="1" customWidth="1" outlineLevel="1"/>
    <col min="7" max="7" width="9.85546875" style="472" hidden="1" customWidth="1" outlineLevel="1"/>
    <col min="8" max="8" width="10.7109375" style="472" customWidth="1" collapsed="1"/>
    <col min="9" max="9" width="9.7109375" style="472" customWidth="1"/>
    <col min="10" max="10" width="28.140625" style="472" hidden="1" customWidth="1" outlineLevel="1"/>
    <col min="11" max="11" width="17" style="472" customWidth="1" collapsed="1"/>
    <col min="12" max="16384" width="9.140625" style="472"/>
  </cols>
  <sheetData>
    <row r="1" spans="1:13" s="464" customFormat="1" x14ac:dyDescent="0.2">
      <c r="C1" s="696"/>
      <c r="D1" s="696"/>
      <c r="E1" s="696"/>
      <c r="F1" s="696"/>
      <c r="G1" s="696"/>
      <c r="H1" s="696"/>
      <c r="K1" s="697" t="s">
        <v>819</v>
      </c>
    </row>
    <row r="2" spans="1:13" s="464" customFormat="1" x14ac:dyDescent="0.2">
      <c r="C2" s="696"/>
      <c r="D2" s="696"/>
      <c r="E2" s="696"/>
      <c r="F2" s="696"/>
      <c r="G2" s="696"/>
      <c r="H2" s="696"/>
      <c r="K2" s="697" t="s">
        <v>332</v>
      </c>
    </row>
    <row r="3" spans="1:13" ht="12.75" customHeight="1" x14ac:dyDescent="0.25">
      <c r="A3" s="698" t="s">
        <v>0</v>
      </c>
      <c r="B3" s="698"/>
      <c r="C3" s="474" t="s">
        <v>443</v>
      </c>
      <c r="D3" s="474"/>
      <c r="E3" s="474"/>
      <c r="F3" s="474"/>
      <c r="G3" s="474"/>
      <c r="H3" s="474"/>
      <c r="I3" s="474"/>
      <c r="J3" s="474"/>
      <c r="K3" s="699"/>
    </row>
    <row r="4" spans="1:13" ht="12.75" customHeight="1" x14ac:dyDescent="0.25">
      <c r="A4" s="698" t="s">
        <v>1</v>
      </c>
      <c r="B4" s="698"/>
      <c r="C4" s="700" t="s">
        <v>444</v>
      </c>
      <c r="D4" s="701"/>
      <c r="E4" s="701"/>
      <c r="F4" s="701"/>
      <c r="G4" s="701"/>
      <c r="H4" s="701"/>
      <c r="I4" s="701"/>
      <c r="J4" s="701"/>
      <c r="K4" s="702"/>
    </row>
    <row r="5" spans="1:13" ht="15.75" x14ac:dyDescent="0.25">
      <c r="A5" s="1107" t="s">
        <v>820</v>
      </c>
      <c r="B5" s="1107"/>
      <c r="C5" s="1107"/>
      <c r="D5" s="1107"/>
      <c r="E5" s="1107"/>
      <c r="F5" s="1107"/>
      <c r="G5" s="1107"/>
      <c r="H5" s="1107"/>
      <c r="I5" s="1107"/>
      <c r="J5" s="1107"/>
      <c r="K5" s="1107"/>
      <c r="L5" s="703"/>
      <c r="M5" s="703"/>
    </row>
    <row r="6" spans="1:13" ht="15.75" x14ac:dyDescent="0.25">
      <c r="A6" s="704"/>
      <c r="B6" s="704"/>
      <c r="C6" s="704"/>
      <c r="D6" s="704"/>
      <c r="E6" s="704"/>
      <c r="F6" s="704"/>
      <c r="G6" s="704"/>
      <c r="H6" s="704"/>
      <c r="I6" s="704"/>
      <c r="J6" s="704"/>
      <c r="K6" s="704"/>
      <c r="L6" s="703"/>
      <c r="M6" s="703"/>
    </row>
    <row r="7" spans="1:13" ht="15.75" customHeight="1" x14ac:dyDescent="0.25">
      <c r="A7" s="1108" t="s">
        <v>334</v>
      </c>
      <c r="B7" s="1108"/>
      <c r="C7" s="705" t="s">
        <v>821</v>
      </c>
      <c r="D7" s="705"/>
      <c r="E7" s="705"/>
      <c r="F7" s="705"/>
      <c r="G7" s="705"/>
      <c r="H7" s="705"/>
      <c r="I7" s="705"/>
      <c r="J7" s="705"/>
      <c r="K7" s="699"/>
    </row>
    <row r="8" spans="1:13" ht="12.75" customHeight="1" x14ac:dyDescent="0.25">
      <c r="A8" s="698" t="s">
        <v>336</v>
      </c>
      <c r="B8" s="698"/>
      <c r="C8" s="474" t="s">
        <v>802</v>
      </c>
      <c r="D8" s="474"/>
      <c r="E8" s="474"/>
      <c r="F8" s="474"/>
      <c r="G8" s="474"/>
      <c r="H8" s="474"/>
      <c r="I8" s="474"/>
      <c r="J8" s="474"/>
      <c r="K8" s="699"/>
    </row>
    <row r="9" spans="1:13" ht="12.75" customHeight="1" x14ac:dyDescent="0.25">
      <c r="A9" s="706" t="s">
        <v>337</v>
      </c>
      <c r="B9" s="706"/>
      <c r="C9" s="707" t="s">
        <v>801</v>
      </c>
      <c r="D9" s="707"/>
      <c r="E9" s="707"/>
      <c r="F9" s="708"/>
      <c r="G9" s="708"/>
      <c r="H9" s="708"/>
      <c r="I9" s="708"/>
      <c r="J9" s="708"/>
      <c r="K9" s="709"/>
    </row>
    <row r="10" spans="1:13" ht="32.25" customHeight="1" x14ac:dyDescent="0.25">
      <c r="A10" s="1109" t="s">
        <v>338</v>
      </c>
      <c r="B10" s="1109" t="s">
        <v>339</v>
      </c>
      <c r="C10" s="1109" t="s">
        <v>340</v>
      </c>
      <c r="D10" s="1111" t="s">
        <v>341</v>
      </c>
      <c r="E10" s="1112"/>
      <c r="F10" s="1111" t="s">
        <v>342</v>
      </c>
      <c r="G10" s="1112"/>
      <c r="H10" s="1111" t="s">
        <v>343</v>
      </c>
      <c r="I10" s="1112"/>
      <c r="J10" s="1109" t="s">
        <v>318</v>
      </c>
      <c r="K10" s="1109" t="s">
        <v>344</v>
      </c>
    </row>
    <row r="11" spans="1:13" ht="32.25" customHeight="1" x14ac:dyDescent="0.25">
      <c r="A11" s="1110"/>
      <c r="B11" s="1110"/>
      <c r="C11" s="1110"/>
      <c r="D11" s="447" t="s">
        <v>345</v>
      </c>
      <c r="E11" s="447" t="s">
        <v>346</v>
      </c>
      <c r="F11" s="447" t="s">
        <v>345</v>
      </c>
      <c r="G11" s="447" t="s">
        <v>346</v>
      </c>
      <c r="H11" s="447" t="s">
        <v>345</v>
      </c>
      <c r="I11" s="447" t="s">
        <v>346</v>
      </c>
      <c r="J11" s="1110"/>
      <c r="K11" s="1110"/>
    </row>
    <row r="12" spans="1:13" x14ac:dyDescent="0.25">
      <c r="A12" s="1114" t="s">
        <v>347</v>
      </c>
      <c r="B12" s="1115"/>
      <c r="C12" s="710"/>
      <c r="D12" s="710">
        <f t="shared" ref="D12:I12" si="0">SUM(D13:D47)</f>
        <v>227904</v>
      </c>
      <c r="E12" s="710">
        <f t="shared" si="0"/>
        <v>6362</v>
      </c>
      <c r="F12" s="710">
        <f t="shared" si="0"/>
        <v>4514</v>
      </c>
      <c r="G12" s="710">
        <f t="shared" si="0"/>
        <v>0</v>
      </c>
      <c r="H12" s="710">
        <f t="shared" si="0"/>
        <v>232418</v>
      </c>
      <c r="I12" s="710">
        <f t="shared" si="0"/>
        <v>6362</v>
      </c>
      <c r="J12" s="710"/>
      <c r="K12" s="710"/>
    </row>
    <row r="13" spans="1:13" x14ac:dyDescent="0.25">
      <c r="A13" s="711">
        <v>1</v>
      </c>
      <c r="B13" s="712" t="s">
        <v>822</v>
      </c>
      <c r="C13" s="451"/>
      <c r="D13" s="451"/>
      <c r="E13" s="713"/>
      <c r="F13" s="713"/>
      <c r="G13" s="713"/>
      <c r="H13" s="713"/>
      <c r="I13" s="713"/>
      <c r="J13" s="713"/>
      <c r="K13" s="714"/>
    </row>
    <row r="14" spans="1:13" x14ac:dyDescent="0.25">
      <c r="A14" s="715" t="s">
        <v>823</v>
      </c>
      <c r="B14" s="716" t="s">
        <v>824</v>
      </c>
      <c r="C14" s="717">
        <v>2279</v>
      </c>
      <c r="D14" s="451">
        <v>854</v>
      </c>
      <c r="E14" s="713"/>
      <c r="F14" s="718"/>
      <c r="G14" s="718"/>
      <c r="H14" s="718">
        <f>D14+F14</f>
        <v>854</v>
      </c>
      <c r="I14" s="718">
        <f>E14+G14</f>
        <v>0</v>
      </c>
      <c r="J14" s="713"/>
      <c r="K14" s="1116" t="s">
        <v>825</v>
      </c>
    </row>
    <row r="15" spans="1:13" x14ac:dyDescent="0.25">
      <c r="A15" s="715" t="s">
        <v>826</v>
      </c>
      <c r="B15" s="716" t="s">
        <v>827</v>
      </c>
      <c r="C15" s="717">
        <v>2279</v>
      </c>
      <c r="D15" s="451">
        <v>400</v>
      </c>
      <c r="E15" s="713"/>
      <c r="F15" s="713"/>
      <c r="G15" s="713"/>
      <c r="H15" s="718">
        <f t="shared" ref="H15:I47" si="1">D15+F15</f>
        <v>400</v>
      </c>
      <c r="I15" s="718">
        <f t="shared" si="1"/>
        <v>0</v>
      </c>
      <c r="J15" s="713"/>
      <c r="K15" s="1117"/>
    </row>
    <row r="16" spans="1:13" ht="24" x14ac:dyDescent="0.25">
      <c r="A16" s="715" t="s">
        <v>828</v>
      </c>
      <c r="B16" s="716" t="s">
        <v>829</v>
      </c>
      <c r="C16" s="717">
        <v>2279</v>
      </c>
      <c r="D16" s="451">
        <v>3000</v>
      </c>
      <c r="E16" s="713"/>
      <c r="F16" s="713"/>
      <c r="G16" s="713"/>
      <c r="H16" s="718">
        <f t="shared" si="1"/>
        <v>3000</v>
      </c>
      <c r="I16" s="718">
        <f t="shared" si="1"/>
        <v>0</v>
      </c>
      <c r="J16" s="713"/>
      <c r="K16" s="1118"/>
    </row>
    <row r="17" spans="1:11" ht="22.5" customHeight="1" x14ac:dyDescent="0.25">
      <c r="A17" s="711">
        <v>2</v>
      </c>
      <c r="B17" s="712" t="s">
        <v>830</v>
      </c>
      <c r="C17" s="459"/>
      <c r="D17" s="451"/>
      <c r="E17" s="713"/>
      <c r="F17" s="713"/>
      <c r="G17" s="713"/>
      <c r="H17" s="718"/>
      <c r="I17" s="718"/>
      <c r="J17" s="713"/>
      <c r="K17" s="714"/>
    </row>
    <row r="18" spans="1:11" ht="24" x14ac:dyDescent="0.25">
      <c r="A18" s="719" t="s">
        <v>831</v>
      </c>
      <c r="B18" s="716" t="s">
        <v>832</v>
      </c>
      <c r="C18" s="717">
        <v>2279</v>
      </c>
      <c r="D18" s="451"/>
      <c r="E18" s="713">
        <v>672</v>
      </c>
      <c r="F18" s="713"/>
      <c r="G18" s="713"/>
      <c r="H18" s="718">
        <f t="shared" si="1"/>
        <v>0</v>
      </c>
      <c r="I18" s="718">
        <f t="shared" si="1"/>
        <v>672</v>
      </c>
      <c r="J18" s="713"/>
      <c r="K18" s="1119" t="s">
        <v>833</v>
      </c>
    </row>
    <row r="19" spans="1:11" ht="24" x14ac:dyDescent="0.25">
      <c r="A19" s="566" t="s">
        <v>834</v>
      </c>
      <c r="B19" s="720" t="s">
        <v>835</v>
      </c>
      <c r="C19" s="717">
        <v>2279</v>
      </c>
      <c r="D19" s="451">
        <v>15940</v>
      </c>
      <c r="E19" s="713"/>
      <c r="F19" s="721"/>
      <c r="G19" s="713"/>
      <c r="H19" s="718">
        <f t="shared" si="1"/>
        <v>15940</v>
      </c>
      <c r="I19" s="718">
        <f t="shared" si="1"/>
        <v>0</v>
      </c>
      <c r="J19" s="451"/>
      <c r="K19" s="1120"/>
    </row>
    <row r="20" spans="1:11" ht="12.75" customHeight="1" x14ac:dyDescent="0.25">
      <c r="A20" s="711">
        <v>3</v>
      </c>
      <c r="B20" s="712" t="s">
        <v>836</v>
      </c>
      <c r="C20" s="717"/>
      <c r="D20" s="451"/>
      <c r="E20" s="713"/>
      <c r="F20" s="713"/>
      <c r="G20" s="713"/>
      <c r="H20" s="718"/>
      <c r="I20" s="718"/>
      <c r="J20" s="713"/>
      <c r="K20" s="459"/>
    </row>
    <row r="21" spans="1:11" ht="12" customHeight="1" x14ac:dyDescent="0.25">
      <c r="A21" s="1121" t="s">
        <v>837</v>
      </c>
      <c r="B21" s="1124" t="s">
        <v>838</v>
      </c>
      <c r="C21" s="717">
        <v>2121</v>
      </c>
      <c r="D21" s="451">
        <v>515</v>
      </c>
      <c r="E21" s="713"/>
      <c r="F21" s="713"/>
      <c r="G21" s="713"/>
      <c r="H21" s="718">
        <f t="shared" si="1"/>
        <v>515</v>
      </c>
      <c r="I21" s="718">
        <f t="shared" si="1"/>
        <v>0</v>
      </c>
      <c r="J21" s="713"/>
      <c r="K21" s="1119" t="s">
        <v>839</v>
      </c>
    </row>
    <row r="22" spans="1:11" ht="12.75" customHeight="1" x14ac:dyDescent="0.25">
      <c r="A22" s="1122"/>
      <c r="B22" s="1124"/>
      <c r="C22" s="717">
        <v>2390</v>
      </c>
      <c r="D22" s="451">
        <v>25</v>
      </c>
      <c r="E22" s="713"/>
      <c r="F22" s="713"/>
      <c r="G22" s="713"/>
      <c r="H22" s="718">
        <f t="shared" si="1"/>
        <v>25</v>
      </c>
      <c r="I22" s="718">
        <f t="shared" si="1"/>
        <v>0</v>
      </c>
      <c r="J22" s="713"/>
      <c r="K22" s="1125"/>
    </row>
    <row r="23" spans="1:11" x14ac:dyDescent="0.25">
      <c r="A23" s="1123"/>
      <c r="B23" s="1124"/>
      <c r="C23" s="717">
        <v>2122</v>
      </c>
      <c r="D23" s="451">
        <v>3908</v>
      </c>
      <c r="E23" s="713"/>
      <c r="F23" s="713"/>
      <c r="G23" s="713"/>
      <c r="H23" s="718">
        <f t="shared" si="1"/>
        <v>3908</v>
      </c>
      <c r="I23" s="718">
        <f t="shared" si="1"/>
        <v>0</v>
      </c>
      <c r="J23" s="713"/>
      <c r="K23" s="1120"/>
    </row>
    <row r="24" spans="1:11" x14ac:dyDescent="0.25">
      <c r="A24" s="711">
        <v>4</v>
      </c>
      <c r="B24" s="722" t="s">
        <v>840</v>
      </c>
      <c r="C24" s="717"/>
      <c r="D24" s="451"/>
      <c r="E24" s="713"/>
      <c r="F24" s="713"/>
      <c r="G24" s="713"/>
      <c r="H24" s="718"/>
      <c r="I24" s="718"/>
      <c r="J24" s="713"/>
      <c r="K24" s="459"/>
    </row>
    <row r="25" spans="1:11" s="698" customFormat="1" ht="24" x14ac:dyDescent="0.25">
      <c r="A25" s="723" t="s">
        <v>841</v>
      </c>
      <c r="B25" s="724" t="s">
        <v>842</v>
      </c>
      <c r="C25" s="717">
        <v>2314</v>
      </c>
      <c r="D25" s="451">
        <v>33300</v>
      </c>
      <c r="E25" s="713"/>
      <c r="F25" s="713"/>
      <c r="G25" s="713"/>
      <c r="H25" s="718">
        <f t="shared" si="1"/>
        <v>33300</v>
      </c>
      <c r="I25" s="718">
        <f t="shared" si="1"/>
        <v>0</v>
      </c>
      <c r="J25" s="713"/>
      <c r="K25" s="459" t="s">
        <v>843</v>
      </c>
    </row>
    <row r="26" spans="1:11" s="698" customFormat="1" ht="16.5" customHeight="1" x14ac:dyDescent="0.25">
      <c r="A26" s="568" t="s">
        <v>844</v>
      </c>
      <c r="B26" s="724" t="s">
        <v>845</v>
      </c>
      <c r="C26" s="717">
        <v>2232</v>
      </c>
      <c r="D26" s="451">
        <v>9500</v>
      </c>
      <c r="E26" s="451"/>
      <c r="F26" s="451"/>
      <c r="G26" s="451"/>
      <c r="H26" s="718">
        <f t="shared" si="1"/>
        <v>9500</v>
      </c>
      <c r="I26" s="718">
        <f t="shared" si="1"/>
        <v>0</v>
      </c>
      <c r="J26" s="713"/>
      <c r="K26" s="459" t="s">
        <v>846</v>
      </c>
    </row>
    <row r="27" spans="1:11" s="698" customFormat="1" ht="23.25" customHeight="1" x14ac:dyDescent="0.25">
      <c r="A27" s="568" t="s">
        <v>847</v>
      </c>
      <c r="B27" s="724" t="s">
        <v>848</v>
      </c>
      <c r="C27" s="717">
        <v>5140</v>
      </c>
      <c r="D27" s="451">
        <v>5000</v>
      </c>
      <c r="E27" s="713"/>
      <c r="F27" s="713"/>
      <c r="G27" s="713"/>
      <c r="H27" s="718">
        <f t="shared" si="1"/>
        <v>5000</v>
      </c>
      <c r="I27" s="718">
        <f t="shared" si="1"/>
        <v>0</v>
      </c>
      <c r="J27" s="713"/>
      <c r="K27" s="459" t="s">
        <v>849</v>
      </c>
    </row>
    <row r="28" spans="1:11" s="698" customFormat="1" ht="36" x14ac:dyDescent="0.25">
      <c r="A28" s="568" t="s">
        <v>850</v>
      </c>
      <c r="B28" s="724" t="s">
        <v>851</v>
      </c>
      <c r="C28" s="717">
        <v>2239</v>
      </c>
      <c r="D28" s="451">
        <v>30000</v>
      </c>
      <c r="E28" s="713"/>
      <c r="F28" s="713"/>
      <c r="G28" s="713"/>
      <c r="H28" s="718">
        <f t="shared" si="1"/>
        <v>30000</v>
      </c>
      <c r="I28" s="718">
        <f t="shared" si="1"/>
        <v>0</v>
      </c>
      <c r="J28" s="713"/>
      <c r="K28" s="459" t="s">
        <v>852</v>
      </c>
    </row>
    <row r="29" spans="1:11" s="698" customFormat="1" ht="24" x14ac:dyDescent="0.25">
      <c r="A29" s="568" t="s">
        <v>853</v>
      </c>
      <c r="B29" s="724" t="s">
        <v>854</v>
      </c>
      <c r="C29" s="717">
        <v>2239</v>
      </c>
      <c r="D29" s="451">
        <v>70000</v>
      </c>
      <c r="E29" s="713"/>
      <c r="F29" s="721"/>
      <c r="G29" s="713"/>
      <c r="H29" s="718">
        <f t="shared" si="1"/>
        <v>70000</v>
      </c>
      <c r="I29" s="718">
        <f t="shared" si="1"/>
        <v>0</v>
      </c>
      <c r="J29" s="713"/>
      <c r="K29" s="459" t="s">
        <v>855</v>
      </c>
    </row>
    <row r="30" spans="1:11" s="698" customFormat="1" ht="24" x14ac:dyDescent="0.25">
      <c r="A30" s="568" t="s">
        <v>856</v>
      </c>
      <c r="B30" s="724" t="s">
        <v>857</v>
      </c>
      <c r="C30" s="717">
        <v>2239</v>
      </c>
      <c r="D30" s="451">
        <v>12691</v>
      </c>
      <c r="E30" s="713"/>
      <c r="F30" s="721"/>
      <c r="G30" s="713"/>
      <c r="H30" s="718">
        <f t="shared" si="1"/>
        <v>12691</v>
      </c>
      <c r="I30" s="718">
        <f t="shared" si="1"/>
        <v>0</v>
      </c>
      <c r="J30" s="713"/>
      <c r="K30" s="459" t="s">
        <v>858</v>
      </c>
    </row>
    <row r="31" spans="1:11" s="698" customFormat="1" ht="24" x14ac:dyDescent="0.25">
      <c r="A31" s="568" t="s">
        <v>859</v>
      </c>
      <c r="B31" s="724" t="s">
        <v>860</v>
      </c>
      <c r="C31" s="717">
        <v>2231</v>
      </c>
      <c r="D31" s="451">
        <v>2700</v>
      </c>
      <c r="E31" s="713"/>
      <c r="F31" s="713"/>
      <c r="G31" s="713"/>
      <c r="H31" s="718">
        <f t="shared" si="1"/>
        <v>2700</v>
      </c>
      <c r="I31" s="718">
        <f t="shared" si="1"/>
        <v>0</v>
      </c>
      <c r="J31" s="713"/>
      <c r="K31" s="459" t="s">
        <v>861</v>
      </c>
    </row>
    <row r="32" spans="1:11" s="698" customFormat="1" ht="24" x14ac:dyDescent="0.25">
      <c r="A32" s="568" t="s">
        <v>862</v>
      </c>
      <c r="B32" s="724" t="s">
        <v>863</v>
      </c>
      <c r="C32" s="717">
        <v>5234</v>
      </c>
      <c r="D32" s="451">
        <v>10000</v>
      </c>
      <c r="E32" s="713"/>
      <c r="F32" s="713"/>
      <c r="G32" s="713"/>
      <c r="H32" s="718">
        <f t="shared" si="1"/>
        <v>10000</v>
      </c>
      <c r="I32" s="718">
        <f t="shared" si="1"/>
        <v>0</v>
      </c>
      <c r="J32" s="713"/>
      <c r="K32" s="459" t="s">
        <v>864</v>
      </c>
    </row>
    <row r="33" spans="1:11" s="698" customFormat="1" ht="24" x14ac:dyDescent="0.25">
      <c r="A33" s="568" t="s">
        <v>865</v>
      </c>
      <c r="B33" s="724" t="s">
        <v>866</v>
      </c>
      <c r="C33" s="717">
        <v>2259</v>
      </c>
      <c r="D33" s="451">
        <v>5000</v>
      </c>
      <c r="E33" s="713"/>
      <c r="F33" s="713"/>
      <c r="G33" s="713"/>
      <c r="H33" s="718">
        <f t="shared" si="1"/>
        <v>5000</v>
      </c>
      <c r="I33" s="718">
        <f t="shared" si="1"/>
        <v>0</v>
      </c>
      <c r="J33" s="713"/>
      <c r="K33" s="459" t="s">
        <v>867</v>
      </c>
    </row>
    <row r="34" spans="1:11" s="698" customFormat="1" ht="24" x14ac:dyDescent="0.25">
      <c r="A34" s="568" t="s">
        <v>868</v>
      </c>
      <c r="B34" s="724" t="s">
        <v>869</v>
      </c>
      <c r="C34" s="717">
        <v>2231</v>
      </c>
      <c r="D34" s="451">
        <v>9259</v>
      </c>
      <c r="E34" s="713"/>
      <c r="F34" s="713"/>
      <c r="G34" s="713"/>
      <c r="H34" s="718">
        <f t="shared" si="1"/>
        <v>9259</v>
      </c>
      <c r="I34" s="718">
        <f t="shared" si="1"/>
        <v>0</v>
      </c>
      <c r="J34" s="713"/>
      <c r="K34" s="459" t="s">
        <v>870</v>
      </c>
    </row>
    <row r="35" spans="1:11" s="698" customFormat="1" x14ac:dyDescent="0.25">
      <c r="A35" s="568" t="s">
        <v>871</v>
      </c>
      <c r="B35" s="724" t="s">
        <v>872</v>
      </c>
      <c r="C35" s="717">
        <v>2239</v>
      </c>
      <c r="D35" s="451">
        <v>854</v>
      </c>
      <c r="E35" s="713"/>
      <c r="F35" s="713"/>
      <c r="G35" s="713"/>
      <c r="H35" s="718">
        <f t="shared" si="1"/>
        <v>854</v>
      </c>
      <c r="I35" s="718">
        <f t="shared" si="1"/>
        <v>0</v>
      </c>
      <c r="J35" s="713"/>
      <c r="K35" s="459" t="s">
        <v>873</v>
      </c>
    </row>
    <row r="36" spans="1:11" s="698" customFormat="1" ht="24" x14ac:dyDescent="0.25">
      <c r="A36" s="568" t="s">
        <v>874</v>
      </c>
      <c r="B36" s="724" t="s">
        <v>875</v>
      </c>
      <c r="C36" s="717">
        <v>2239</v>
      </c>
      <c r="D36" s="451">
        <v>10000</v>
      </c>
      <c r="E36" s="713">
        <v>2200</v>
      </c>
      <c r="F36" s="713"/>
      <c r="G36" s="713"/>
      <c r="H36" s="718">
        <f t="shared" si="1"/>
        <v>10000</v>
      </c>
      <c r="I36" s="718">
        <f t="shared" si="1"/>
        <v>2200</v>
      </c>
      <c r="J36" s="713"/>
      <c r="K36" s="459" t="s">
        <v>876</v>
      </c>
    </row>
    <row r="37" spans="1:11" s="698" customFormat="1" ht="24" x14ac:dyDescent="0.25">
      <c r="A37" s="711">
        <v>5</v>
      </c>
      <c r="B37" s="712" t="s">
        <v>877</v>
      </c>
      <c r="C37" s="717"/>
      <c r="D37" s="451"/>
      <c r="E37" s="713"/>
      <c r="F37" s="713"/>
      <c r="G37" s="713"/>
      <c r="H37" s="718"/>
      <c r="I37" s="718"/>
      <c r="J37" s="713"/>
      <c r="K37" s="459"/>
    </row>
    <row r="38" spans="1:11" s="698" customFormat="1" x14ac:dyDescent="0.25">
      <c r="A38" s="1121" t="s">
        <v>878</v>
      </c>
      <c r="B38" s="1124" t="s">
        <v>879</v>
      </c>
      <c r="C38" s="717">
        <v>2312</v>
      </c>
      <c r="D38" s="451">
        <v>2500</v>
      </c>
      <c r="E38" s="713"/>
      <c r="F38" s="713"/>
      <c r="G38" s="713"/>
      <c r="H38" s="718">
        <f t="shared" si="1"/>
        <v>2500</v>
      </c>
      <c r="I38" s="718">
        <f t="shared" si="1"/>
        <v>0</v>
      </c>
      <c r="J38" s="713"/>
      <c r="K38" s="1119" t="s">
        <v>880</v>
      </c>
    </row>
    <row r="39" spans="1:11" s="698" customFormat="1" x14ac:dyDescent="0.25">
      <c r="A39" s="1122"/>
      <c r="B39" s="1124"/>
      <c r="C39" s="717">
        <v>2243</v>
      </c>
      <c r="D39" s="451">
        <v>110</v>
      </c>
      <c r="E39" s="713"/>
      <c r="F39" s="713"/>
      <c r="G39" s="713"/>
      <c r="H39" s="718">
        <f t="shared" si="1"/>
        <v>110</v>
      </c>
      <c r="I39" s="718">
        <f t="shared" si="1"/>
        <v>0</v>
      </c>
      <c r="J39" s="713"/>
      <c r="K39" s="1125"/>
    </row>
    <row r="40" spans="1:11" s="698" customFormat="1" x14ac:dyDescent="0.25">
      <c r="A40" s="1122"/>
      <c r="B40" s="1124"/>
      <c r="C40" s="717">
        <v>2279</v>
      </c>
      <c r="D40" s="451">
        <v>512</v>
      </c>
      <c r="E40" s="713"/>
      <c r="F40" s="713"/>
      <c r="G40" s="713"/>
      <c r="H40" s="718">
        <f t="shared" si="1"/>
        <v>512</v>
      </c>
      <c r="I40" s="718">
        <f t="shared" si="1"/>
        <v>0</v>
      </c>
      <c r="J40" s="713"/>
      <c r="K40" s="1120"/>
    </row>
    <row r="41" spans="1:11" s="698" customFormat="1" ht="60" x14ac:dyDescent="0.25">
      <c r="A41" s="568" t="s">
        <v>881</v>
      </c>
      <c r="B41" s="724" t="s">
        <v>882</v>
      </c>
      <c r="C41" s="717">
        <v>2239</v>
      </c>
      <c r="D41" s="451">
        <v>1416</v>
      </c>
      <c r="E41" s="713"/>
      <c r="F41" s="713"/>
      <c r="G41" s="713"/>
      <c r="H41" s="718">
        <f t="shared" si="1"/>
        <v>1416</v>
      </c>
      <c r="I41" s="718">
        <f t="shared" si="1"/>
        <v>0</v>
      </c>
      <c r="J41" s="713"/>
      <c r="K41" s="459" t="s">
        <v>883</v>
      </c>
    </row>
    <row r="42" spans="1:11" s="698" customFormat="1" ht="39.75" customHeight="1" x14ac:dyDescent="0.25">
      <c r="A42" s="725" t="s">
        <v>884</v>
      </c>
      <c r="B42" s="725" t="s">
        <v>885</v>
      </c>
      <c r="C42" s="717">
        <v>2121</v>
      </c>
      <c r="D42" s="451">
        <v>300</v>
      </c>
      <c r="E42" s="713"/>
      <c r="F42" s="713"/>
      <c r="G42" s="713"/>
      <c r="H42" s="718">
        <f t="shared" si="1"/>
        <v>300</v>
      </c>
      <c r="I42" s="718">
        <f t="shared" si="1"/>
        <v>0</v>
      </c>
      <c r="J42" s="713"/>
      <c r="K42" s="459" t="s">
        <v>886</v>
      </c>
    </row>
    <row r="43" spans="1:11" s="698" customFormat="1" x14ac:dyDescent="0.25">
      <c r="A43" s="711">
        <v>6</v>
      </c>
      <c r="B43" s="712" t="s">
        <v>887</v>
      </c>
      <c r="C43" s="717"/>
      <c r="D43" s="451"/>
      <c r="E43" s="713"/>
      <c r="F43" s="713"/>
      <c r="G43" s="713"/>
      <c r="H43" s="718"/>
      <c r="I43" s="718"/>
      <c r="J43" s="713"/>
      <c r="K43" s="459"/>
    </row>
    <row r="44" spans="1:11" s="698" customFormat="1" x14ac:dyDescent="0.25">
      <c r="A44" s="568" t="s">
        <v>888</v>
      </c>
      <c r="B44" s="724" t="s">
        <v>889</v>
      </c>
      <c r="C44" s="717">
        <v>2279</v>
      </c>
      <c r="D44" s="451">
        <v>120</v>
      </c>
      <c r="E44" s="713"/>
      <c r="F44" s="713"/>
      <c r="G44" s="713"/>
      <c r="H44" s="718">
        <f t="shared" si="1"/>
        <v>120</v>
      </c>
      <c r="I44" s="718">
        <f t="shared" si="1"/>
        <v>0</v>
      </c>
      <c r="J44" s="713"/>
      <c r="K44" s="459" t="s">
        <v>890</v>
      </c>
    </row>
    <row r="45" spans="1:11" s="698" customFormat="1" ht="48" x14ac:dyDescent="0.25">
      <c r="A45" s="568" t="s">
        <v>891</v>
      </c>
      <c r="B45" s="724" t="s">
        <v>892</v>
      </c>
      <c r="C45" s="717">
        <v>3263</v>
      </c>
      <c r="D45" s="451"/>
      <c r="E45" s="713"/>
      <c r="F45" s="726">
        <v>4514</v>
      </c>
      <c r="G45" s="713"/>
      <c r="H45" s="718">
        <f t="shared" si="1"/>
        <v>4514</v>
      </c>
      <c r="I45" s="718">
        <f t="shared" si="1"/>
        <v>0</v>
      </c>
      <c r="J45" s="451" t="s">
        <v>893</v>
      </c>
      <c r="K45" s="459" t="s">
        <v>894</v>
      </c>
    </row>
    <row r="46" spans="1:11" s="698" customFormat="1" x14ac:dyDescent="0.25">
      <c r="A46" s="711">
        <v>7</v>
      </c>
      <c r="B46" s="712" t="s">
        <v>895</v>
      </c>
      <c r="C46" s="717">
        <v>2512</v>
      </c>
      <c r="D46" s="451"/>
      <c r="E46" s="713">
        <v>1600</v>
      </c>
      <c r="F46" s="713"/>
      <c r="G46" s="713"/>
      <c r="H46" s="718">
        <f t="shared" si="1"/>
        <v>0</v>
      </c>
      <c r="I46" s="718">
        <f t="shared" si="1"/>
        <v>1600</v>
      </c>
      <c r="J46" s="713"/>
      <c r="K46" s="459" t="s">
        <v>687</v>
      </c>
    </row>
    <row r="47" spans="1:11" s="698" customFormat="1" x14ac:dyDescent="0.25">
      <c r="A47" s="711">
        <v>8</v>
      </c>
      <c r="B47" s="712" t="s">
        <v>896</v>
      </c>
      <c r="C47" s="717">
        <v>2390</v>
      </c>
      <c r="D47" s="451"/>
      <c r="E47" s="713">
        <v>1890</v>
      </c>
      <c r="F47" s="713"/>
      <c r="G47" s="713"/>
      <c r="H47" s="713">
        <f t="shared" si="1"/>
        <v>0</v>
      </c>
      <c r="I47" s="713">
        <f t="shared" si="1"/>
        <v>1890</v>
      </c>
      <c r="J47" s="713"/>
      <c r="K47" s="459" t="s">
        <v>687</v>
      </c>
    </row>
    <row r="48" spans="1:11" s="698" customFormat="1" x14ac:dyDescent="0.25">
      <c r="A48" s="472" t="s">
        <v>480</v>
      </c>
      <c r="B48" s="727"/>
      <c r="C48" s="727"/>
      <c r="D48" s="727"/>
    </row>
    <row r="49" spans="1:11" s="698" customFormat="1" x14ac:dyDescent="0.25">
      <c r="A49" s="472" t="s">
        <v>481</v>
      </c>
      <c r="B49" s="727"/>
      <c r="C49" s="727"/>
      <c r="D49" s="727"/>
    </row>
    <row r="50" spans="1:11" s="698" customFormat="1" x14ac:dyDescent="0.25">
      <c r="A50" s="472"/>
      <c r="B50" s="727"/>
      <c r="C50" s="727"/>
      <c r="D50" s="727"/>
    </row>
    <row r="51" spans="1:11" s="698" customFormat="1" ht="12.75" customHeight="1" x14ac:dyDescent="0.25">
      <c r="A51" s="1113" t="s">
        <v>897</v>
      </c>
      <c r="B51" s="1113"/>
      <c r="C51" s="727"/>
      <c r="D51" s="727"/>
    </row>
    <row r="52" spans="1:11" s="698" customFormat="1" x14ac:dyDescent="0.25">
      <c r="A52" s="1113" t="s">
        <v>898</v>
      </c>
      <c r="B52" s="1113"/>
      <c r="C52" s="727"/>
      <c r="D52" s="727"/>
    </row>
    <row r="53" spans="1:11" s="698" customFormat="1" x14ac:dyDescent="0.25">
      <c r="A53" s="1113" t="s">
        <v>899</v>
      </c>
      <c r="B53" s="1113"/>
      <c r="C53" s="727"/>
      <c r="D53" s="727"/>
    </row>
    <row r="54" spans="1:11" s="698" customFormat="1" x14ac:dyDescent="0.25">
      <c r="A54" s="1113" t="s">
        <v>900</v>
      </c>
      <c r="B54" s="1113"/>
      <c r="C54" s="1113"/>
      <c r="D54" s="1113"/>
    </row>
    <row r="55" spans="1:11" s="698" customFormat="1" x14ac:dyDescent="0.25">
      <c r="A55" s="1113" t="s">
        <v>901</v>
      </c>
      <c r="B55" s="1113"/>
      <c r="C55" s="727"/>
      <c r="D55" s="727"/>
    </row>
    <row r="56" spans="1:11" s="698" customFormat="1" x14ac:dyDescent="0.25">
      <c r="A56" s="1127" t="s">
        <v>902</v>
      </c>
      <c r="B56" s="1127"/>
      <c r="C56" s="1127"/>
      <c r="D56" s="727"/>
    </row>
    <row r="57" spans="1:11" s="698" customFormat="1" x14ac:dyDescent="0.25">
      <c r="A57" s="1113" t="s">
        <v>903</v>
      </c>
      <c r="B57" s="1113"/>
      <c r="C57" s="1113"/>
      <c r="D57" s="1113"/>
    </row>
    <row r="58" spans="1:11" s="698" customFormat="1" x14ac:dyDescent="0.25">
      <c r="A58" s="1113" t="s">
        <v>904</v>
      </c>
      <c r="B58" s="1113"/>
      <c r="C58" s="1113"/>
      <c r="D58" s="1113"/>
      <c r="E58" s="1113"/>
      <c r="F58" s="1113"/>
      <c r="G58" s="1113"/>
      <c r="H58" s="1113"/>
      <c r="I58" s="1113"/>
      <c r="J58" s="1113"/>
      <c r="K58" s="1113"/>
    </row>
    <row r="59" spans="1:11" s="698" customFormat="1" x14ac:dyDescent="0.25">
      <c r="A59" s="1113" t="s">
        <v>905</v>
      </c>
      <c r="B59" s="1113"/>
      <c r="C59" s="727"/>
      <c r="D59" s="727"/>
    </row>
    <row r="60" spans="1:11" s="698" customFormat="1" x14ac:dyDescent="0.25">
      <c r="A60" s="1113" t="s">
        <v>906</v>
      </c>
      <c r="B60" s="1113"/>
      <c r="C60" s="1113"/>
      <c r="D60" s="727"/>
    </row>
    <row r="61" spans="1:11" s="698" customFormat="1" x14ac:dyDescent="0.25">
      <c r="A61" s="1126" t="s">
        <v>907</v>
      </c>
      <c r="B61" s="1126"/>
      <c r="C61" s="701"/>
      <c r="D61" s="701"/>
      <c r="E61" s="474"/>
      <c r="F61" s="474"/>
      <c r="G61" s="474"/>
      <c r="H61" s="474"/>
      <c r="I61" s="474"/>
      <c r="J61" s="474"/>
      <c r="K61" s="474"/>
    </row>
    <row r="62" spans="1:11" s="698" customFormat="1" x14ac:dyDescent="0.25">
      <c r="A62" s="1126" t="s">
        <v>908</v>
      </c>
      <c r="B62" s="1126"/>
      <c r="C62" s="1126"/>
      <c r="D62" s="701"/>
      <c r="E62" s="474"/>
      <c r="F62" s="474"/>
      <c r="G62" s="474"/>
      <c r="H62" s="474"/>
      <c r="I62" s="474"/>
      <c r="J62" s="474"/>
      <c r="K62" s="474"/>
    </row>
    <row r="63" spans="1:11" s="698" customFormat="1" x14ac:dyDescent="0.25">
      <c r="A63" s="1126" t="s">
        <v>909</v>
      </c>
      <c r="B63" s="1126"/>
      <c r="C63" s="1126"/>
      <c r="D63" s="701"/>
      <c r="E63" s="474"/>
      <c r="F63" s="474"/>
      <c r="G63" s="474"/>
      <c r="H63" s="474"/>
      <c r="I63" s="474"/>
      <c r="J63" s="474"/>
      <c r="K63" s="474"/>
    </row>
    <row r="64" spans="1:11" s="698" customFormat="1" x14ac:dyDescent="0.25">
      <c r="A64" s="1126" t="s">
        <v>910</v>
      </c>
      <c r="B64" s="1126"/>
      <c r="C64" s="1126"/>
      <c r="D64" s="701"/>
      <c r="E64" s="474"/>
      <c r="F64" s="474"/>
      <c r="G64" s="474"/>
      <c r="H64" s="474"/>
      <c r="I64" s="474"/>
      <c r="J64" s="474"/>
      <c r="K64" s="474"/>
    </row>
    <row r="65" spans="1:11" s="698" customFormat="1" x14ac:dyDescent="0.25">
      <c r="A65" s="1126" t="s">
        <v>911</v>
      </c>
      <c r="B65" s="1126"/>
      <c r="C65" s="701"/>
      <c r="D65" s="701"/>
      <c r="E65" s="474"/>
      <c r="F65" s="474"/>
      <c r="G65" s="474"/>
      <c r="H65" s="474"/>
      <c r="I65" s="474"/>
      <c r="J65" s="474"/>
      <c r="K65" s="474"/>
    </row>
    <row r="66" spans="1:11" s="698" customFormat="1" x14ac:dyDescent="0.25">
      <c r="A66" s="1126" t="s">
        <v>912</v>
      </c>
      <c r="B66" s="1126"/>
      <c r="C66" s="701"/>
      <c r="D66" s="701"/>
      <c r="E66" s="474"/>
      <c r="F66" s="474"/>
      <c r="G66" s="474"/>
      <c r="H66" s="474"/>
      <c r="I66" s="474"/>
      <c r="J66" s="474"/>
      <c r="K66" s="474"/>
    </row>
    <row r="67" spans="1:11" s="698" customFormat="1" x14ac:dyDescent="0.25">
      <c r="A67" s="1126" t="s">
        <v>913</v>
      </c>
      <c r="B67" s="1126"/>
      <c r="C67" s="701"/>
      <c r="D67" s="701"/>
      <c r="E67" s="474"/>
      <c r="F67" s="474"/>
      <c r="G67" s="474"/>
      <c r="H67" s="474"/>
      <c r="I67" s="474"/>
      <c r="J67" s="474"/>
      <c r="K67" s="474"/>
    </row>
    <row r="68" spans="1:11" s="698" customFormat="1" x14ac:dyDescent="0.25">
      <c r="A68" s="1126" t="s">
        <v>914</v>
      </c>
      <c r="B68" s="1126"/>
      <c r="C68" s="701"/>
      <c r="D68" s="701"/>
      <c r="E68" s="474"/>
      <c r="F68" s="474"/>
      <c r="G68" s="474"/>
      <c r="H68" s="474"/>
      <c r="I68" s="474"/>
      <c r="J68" s="474"/>
      <c r="K68" s="474"/>
    </row>
    <row r="69" spans="1:11" s="698" customFormat="1" x14ac:dyDescent="0.25">
      <c r="A69" s="1126" t="s">
        <v>915</v>
      </c>
      <c r="B69" s="1126"/>
      <c r="C69" s="701"/>
      <c r="D69" s="701"/>
      <c r="E69" s="474"/>
      <c r="F69" s="474"/>
      <c r="G69" s="474"/>
      <c r="H69" s="474"/>
      <c r="I69" s="474"/>
      <c r="J69" s="474"/>
      <c r="K69" s="474"/>
    </row>
    <row r="70" spans="1:11" s="698" customFormat="1" x14ac:dyDescent="0.25">
      <c r="A70" s="1126" t="s">
        <v>916</v>
      </c>
      <c r="B70" s="1126"/>
      <c r="C70" s="1126"/>
      <c r="D70" s="701"/>
      <c r="E70" s="474"/>
      <c r="F70" s="474"/>
      <c r="G70" s="474"/>
      <c r="H70" s="474"/>
      <c r="I70" s="474"/>
      <c r="J70" s="474"/>
      <c r="K70" s="474"/>
    </row>
    <row r="71" spans="1:11" s="698" customFormat="1" x14ac:dyDescent="0.25">
      <c r="A71" s="1126" t="s">
        <v>917</v>
      </c>
      <c r="B71" s="1126"/>
      <c r="C71" s="1126"/>
      <c r="D71" s="1126"/>
      <c r="E71" s="474"/>
      <c r="F71" s="474"/>
      <c r="G71" s="474"/>
      <c r="H71" s="474"/>
      <c r="I71" s="474"/>
      <c r="J71" s="474"/>
      <c r="K71" s="474"/>
    </row>
    <row r="72" spans="1:11" s="698" customFormat="1" x14ac:dyDescent="0.25">
      <c r="A72" s="1126" t="s">
        <v>918</v>
      </c>
      <c r="B72" s="1126"/>
      <c r="C72" s="701"/>
      <c r="D72" s="701"/>
      <c r="E72" s="474"/>
      <c r="F72" s="474"/>
      <c r="G72" s="474"/>
      <c r="H72" s="474"/>
      <c r="I72" s="474"/>
      <c r="J72" s="474"/>
      <c r="K72" s="474"/>
    </row>
    <row r="73" spans="1:11" s="698" customFormat="1" x14ac:dyDescent="0.25">
      <c r="A73" s="1126" t="s">
        <v>919</v>
      </c>
      <c r="B73" s="1126"/>
      <c r="C73" s="1126"/>
      <c r="D73" s="701"/>
      <c r="E73" s="474"/>
      <c r="F73" s="474"/>
      <c r="G73" s="474"/>
      <c r="H73" s="474"/>
      <c r="I73" s="474"/>
      <c r="J73" s="474"/>
      <c r="K73" s="474"/>
    </row>
    <row r="74" spans="1:11" s="698" customFormat="1" x14ac:dyDescent="0.25">
      <c r="A74" s="1126" t="s">
        <v>920</v>
      </c>
      <c r="B74" s="1126"/>
      <c r="C74" s="1126"/>
      <c r="D74" s="1126"/>
      <c r="E74" s="474"/>
      <c r="F74" s="474"/>
      <c r="G74" s="474"/>
      <c r="H74" s="474"/>
      <c r="I74" s="474"/>
      <c r="J74" s="474"/>
      <c r="K74" s="474"/>
    </row>
    <row r="75" spans="1:11" s="698" customFormat="1" x14ac:dyDescent="0.25">
      <c r="A75" s="1126" t="s">
        <v>921</v>
      </c>
      <c r="B75" s="1126"/>
      <c r="C75" s="1126"/>
      <c r="D75" s="1126"/>
      <c r="E75" s="474"/>
      <c r="F75" s="474"/>
      <c r="G75" s="474"/>
      <c r="H75" s="474"/>
      <c r="I75" s="474"/>
      <c r="J75" s="474"/>
      <c r="K75" s="474"/>
    </row>
    <row r="76" spans="1:11" s="698" customFormat="1" x14ac:dyDescent="0.25">
      <c r="A76" s="1126" t="s">
        <v>922</v>
      </c>
      <c r="B76" s="1126"/>
      <c r="C76" s="1126"/>
      <c r="D76" s="701"/>
      <c r="E76" s="474"/>
      <c r="F76" s="474"/>
      <c r="G76" s="474"/>
      <c r="H76" s="474"/>
      <c r="I76" s="474"/>
      <c r="J76" s="474"/>
      <c r="K76" s="474"/>
    </row>
    <row r="77" spans="1:11" x14ac:dyDescent="0.25">
      <c r="A77" s="473" t="s">
        <v>923</v>
      </c>
      <c r="B77" s="473"/>
      <c r="C77" s="473"/>
      <c r="D77" s="473"/>
      <c r="E77" s="473"/>
      <c r="F77" s="473"/>
      <c r="G77" s="473"/>
      <c r="H77" s="473"/>
      <c r="I77" s="473"/>
      <c r="J77" s="473"/>
      <c r="K77" s="473"/>
    </row>
    <row r="78" spans="1:11" x14ac:dyDescent="0.25">
      <c r="A78" s="473" t="s">
        <v>924</v>
      </c>
      <c r="B78" s="473"/>
      <c r="C78" s="473"/>
      <c r="D78" s="473"/>
      <c r="E78" s="473"/>
      <c r="F78" s="473"/>
      <c r="G78" s="473"/>
      <c r="H78" s="473"/>
      <c r="I78" s="473"/>
      <c r="J78" s="473"/>
      <c r="K78" s="473"/>
    </row>
    <row r="79" spans="1:11" x14ac:dyDescent="0.25">
      <c r="A79" s="472" t="s">
        <v>925</v>
      </c>
    </row>
    <row r="80" spans="1:11" x14ac:dyDescent="0.25">
      <c r="A80" s="472" t="s">
        <v>926</v>
      </c>
    </row>
    <row r="83" spans="1:13" s="728" customFormat="1" ht="18" customHeight="1" x14ac:dyDescent="0.3">
      <c r="A83" s="1128"/>
      <c r="B83" s="1128"/>
      <c r="C83" s="1128"/>
      <c r="D83" s="1128"/>
      <c r="E83" s="1128"/>
      <c r="F83" s="1128"/>
      <c r="G83" s="1128"/>
      <c r="H83" s="1128"/>
      <c r="I83" s="1128"/>
      <c r="J83" s="1128"/>
      <c r="K83" s="1128"/>
    </row>
    <row r="84" spans="1:13" s="728" customFormat="1" ht="18" customHeight="1" x14ac:dyDescent="0.3">
      <c r="A84" s="729"/>
      <c r="B84" s="729"/>
      <c r="C84" s="729"/>
      <c r="D84" s="729"/>
      <c r="E84" s="729"/>
      <c r="F84" s="729"/>
      <c r="G84" s="729"/>
      <c r="H84" s="729"/>
      <c r="I84" s="729"/>
    </row>
    <row r="87" spans="1:13" s="657" customFormat="1" x14ac:dyDescent="0.2"/>
    <row r="88" spans="1:13" s="657" customFormat="1" x14ac:dyDescent="0.2"/>
    <row r="89" spans="1:13" s="657" customFormat="1" x14ac:dyDescent="0.2"/>
    <row r="90" spans="1:13" s="657" customFormat="1" ht="15.75" x14ac:dyDescent="0.25">
      <c r="A90" s="655"/>
      <c r="B90" s="655"/>
      <c r="C90" s="655"/>
      <c r="D90" s="656"/>
      <c r="E90" s="655"/>
      <c r="F90" s="655"/>
      <c r="G90" s="655"/>
      <c r="I90" s="655"/>
      <c r="L90" s="655"/>
      <c r="M90" s="655"/>
    </row>
    <row r="91" spans="1:13" s="657" customFormat="1" ht="15.75" x14ac:dyDescent="0.25">
      <c r="A91" s="656"/>
      <c r="B91" s="656"/>
      <c r="C91" s="656"/>
      <c r="D91" s="656"/>
      <c r="E91" s="656"/>
      <c r="F91" s="656"/>
      <c r="G91" s="656"/>
      <c r="I91" s="656"/>
      <c r="L91" s="656"/>
      <c r="M91" s="656"/>
    </row>
    <row r="92" spans="1:13" s="657" customFormat="1" ht="15.75" x14ac:dyDescent="0.25">
      <c r="A92" s="656"/>
      <c r="B92" s="656"/>
      <c r="C92" s="656"/>
      <c r="D92" s="656"/>
      <c r="E92" s="656"/>
      <c r="F92" s="656"/>
      <c r="G92" s="656"/>
      <c r="I92" s="656"/>
      <c r="L92" s="656"/>
      <c r="M92" s="656"/>
    </row>
    <row r="93" spans="1:13" s="657" customFormat="1" ht="15.75" x14ac:dyDescent="0.25">
      <c r="A93" s="656"/>
      <c r="B93" s="656"/>
      <c r="C93" s="656"/>
      <c r="D93" s="656"/>
      <c r="E93" s="656"/>
      <c r="F93" s="656"/>
      <c r="G93" s="656"/>
      <c r="I93" s="656"/>
      <c r="L93" s="656"/>
      <c r="M93" s="656"/>
    </row>
    <row r="94" spans="1:13" s="657" customFormat="1" ht="15.75" x14ac:dyDescent="0.25">
      <c r="A94" s="656"/>
      <c r="B94" s="656"/>
      <c r="C94" s="656"/>
      <c r="D94" s="656"/>
      <c r="E94" s="656"/>
      <c r="F94" s="656"/>
      <c r="G94" s="656"/>
      <c r="I94" s="656"/>
      <c r="L94" s="656"/>
      <c r="M94" s="656"/>
    </row>
    <row r="95" spans="1:13" s="657" customFormat="1" ht="15.75" x14ac:dyDescent="0.25">
      <c r="A95" s="655"/>
      <c r="B95" s="655"/>
      <c r="C95" s="655"/>
      <c r="D95" s="656"/>
      <c r="E95" s="655"/>
      <c r="F95" s="655"/>
      <c r="G95" s="655"/>
      <c r="I95" s="655"/>
      <c r="L95" s="655"/>
      <c r="M95" s="655"/>
    </row>
    <row r="96" spans="1:13" s="657" customFormat="1" ht="15.75" x14ac:dyDescent="0.25">
      <c r="A96" s="655"/>
      <c r="B96" s="655"/>
      <c r="C96" s="655"/>
      <c r="D96" s="656"/>
      <c r="E96" s="655"/>
      <c r="F96" s="655"/>
      <c r="G96" s="655"/>
      <c r="I96" s="655"/>
      <c r="L96" s="655"/>
      <c r="M96" s="655"/>
    </row>
    <row r="97" spans="1:13" s="657" customFormat="1" ht="15.75" x14ac:dyDescent="0.25">
      <c r="A97" s="656"/>
      <c r="B97" s="656"/>
      <c r="C97" s="656"/>
      <c r="D97" s="656"/>
      <c r="E97" s="656"/>
      <c r="F97" s="656"/>
      <c r="G97" s="656"/>
      <c r="I97" s="656"/>
      <c r="L97" s="656"/>
      <c r="M97" s="656"/>
    </row>
    <row r="98" spans="1:13" s="657" customFormat="1" ht="15.75" x14ac:dyDescent="0.25">
      <c r="A98" s="656"/>
      <c r="B98" s="656"/>
      <c r="C98" s="656"/>
      <c r="D98" s="656"/>
      <c r="E98" s="656"/>
      <c r="F98" s="656"/>
      <c r="G98" s="656"/>
      <c r="I98" s="656"/>
      <c r="L98" s="656"/>
      <c r="M98" s="656"/>
    </row>
    <row r="99" spans="1:13" s="657" customFormat="1" ht="15.75" x14ac:dyDescent="0.25">
      <c r="A99" s="656"/>
      <c r="B99" s="656"/>
      <c r="C99" s="656"/>
      <c r="D99" s="656"/>
      <c r="E99" s="656"/>
      <c r="F99" s="656"/>
      <c r="G99" s="656"/>
      <c r="I99" s="656"/>
      <c r="L99" s="656"/>
      <c r="M99" s="656"/>
    </row>
    <row r="100" spans="1:13" s="657" customFormat="1" ht="15.75" x14ac:dyDescent="0.25">
      <c r="A100" s="656"/>
      <c r="B100" s="656"/>
      <c r="C100" s="656"/>
      <c r="D100" s="656"/>
      <c r="E100" s="656"/>
      <c r="F100" s="656"/>
      <c r="G100" s="656"/>
      <c r="I100" s="656"/>
      <c r="L100" s="656"/>
      <c r="M100" s="656"/>
    </row>
    <row r="101" spans="1:13" s="657" customFormat="1" ht="15.75" x14ac:dyDescent="0.25">
      <c r="A101" s="656"/>
      <c r="B101" s="656"/>
      <c r="C101" s="656"/>
      <c r="D101" s="656"/>
      <c r="E101" s="656"/>
      <c r="F101" s="656"/>
      <c r="G101" s="656"/>
      <c r="I101" s="656"/>
      <c r="L101" s="656"/>
      <c r="M101" s="656"/>
    </row>
    <row r="102" spans="1:13" s="657" customFormat="1" ht="15.75" x14ac:dyDescent="0.25">
      <c r="A102" s="656"/>
      <c r="B102" s="656"/>
      <c r="C102" s="656"/>
      <c r="D102" s="656"/>
      <c r="E102" s="656"/>
      <c r="F102" s="656"/>
      <c r="G102" s="656"/>
      <c r="I102" s="656"/>
      <c r="L102" s="656"/>
      <c r="M102" s="656"/>
    </row>
    <row r="103" spans="1:13" s="657" customFormat="1" ht="15.75" x14ac:dyDescent="0.25">
      <c r="A103" s="656"/>
      <c r="B103" s="656"/>
      <c r="C103" s="656"/>
      <c r="D103" s="656"/>
      <c r="E103" s="656"/>
      <c r="F103" s="656"/>
      <c r="G103" s="656"/>
      <c r="I103" s="656"/>
      <c r="L103" s="656"/>
      <c r="M103" s="656"/>
    </row>
    <row r="104" spans="1:13" s="657" customFormat="1" ht="15.75" x14ac:dyDescent="0.25">
      <c r="A104" s="656"/>
      <c r="B104" s="656"/>
      <c r="C104" s="656"/>
      <c r="D104" s="656"/>
      <c r="E104" s="656"/>
      <c r="F104" s="656"/>
      <c r="G104" s="656"/>
      <c r="I104" s="656"/>
      <c r="L104" s="656"/>
      <c r="M104" s="656"/>
    </row>
    <row r="105" spans="1:13" s="657" customFormat="1" ht="15.75" x14ac:dyDescent="0.25">
      <c r="A105" s="656"/>
      <c r="B105" s="656"/>
      <c r="C105" s="656"/>
      <c r="D105" s="656"/>
      <c r="E105" s="656"/>
      <c r="F105" s="656"/>
      <c r="G105" s="656"/>
      <c r="I105" s="656"/>
      <c r="L105" s="656"/>
      <c r="M105" s="656"/>
    </row>
    <row r="106" spans="1:13" s="657" customFormat="1" ht="15.75" x14ac:dyDescent="0.25">
      <c r="A106" s="656"/>
      <c r="B106" s="656"/>
      <c r="C106" s="656"/>
      <c r="D106" s="656"/>
      <c r="E106" s="656"/>
      <c r="F106" s="656"/>
      <c r="G106" s="656"/>
      <c r="I106" s="656"/>
      <c r="L106" s="656"/>
      <c r="M106" s="656"/>
    </row>
    <row r="107" spans="1:13" s="464" customFormat="1" x14ac:dyDescent="0.2"/>
    <row r="108" spans="1:13" s="464" customFormat="1" x14ac:dyDescent="0.2">
      <c r="C108" s="730"/>
      <c r="D108" s="731"/>
      <c r="E108" s="731"/>
      <c r="F108" s="731"/>
      <c r="G108" s="731"/>
      <c r="H108" s="731"/>
      <c r="I108" s="731"/>
      <c r="J108" s="731"/>
      <c r="K108" s="731"/>
      <c r="L108" s="732"/>
    </row>
    <row r="109" spans="1:13" s="464" customFormat="1" x14ac:dyDescent="0.2">
      <c r="C109" s="730"/>
      <c r="D109" s="731"/>
      <c r="E109" s="731"/>
      <c r="F109" s="731"/>
      <c r="G109" s="731"/>
      <c r="H109" s="731"/>
      <c r="I109" s="731"/>
      <c r="J109" s="731"/>
      <c r="K109" s="731"/>
      <c r="L109" s="732"/>
    </row>
    <row r="110" spans="1:13" s="464" customFormat="1" x14ac:dyDescent="0.2">
      <c r="C110" s="730"/>
      <c r="D110" s="731"/>
      <c r="E110" s="731"/>
      <c r="F110" s="731"/>
      <c r="G110" s="731"/>
      <c r="H110" s="731"/>
      <c r="I110" s="731"/>
      <c r="J110" s="731"/>
      <c r="K110" s="731"/>
      <c r="L110" s="732"/>
    </row>
    <row r="111" spans="1:13" s="464" customFormat="1" x14ac:dyDescent="0.2">
      <c r="C111" s="730"/>
      <c r="D111" s="731"/>
      <c r="E111" s="731"/>
      <c r="F111" s="731"/>
      <c r="G111" s="731"/>
      <c r="H111" s="731"/>
      <c r="I111" s="731"/>
      <c r="J111" s="731"/>
      <c r="K111" s="731"/>
      <c r="L111" s="732"/>
    </row>
  </sheetData>
  <sheetProtection algorithmName="SHA-512" hashValue="3x2KepEOns2JYZwyqYXQ/0vrtZ20YG4LU5QX9I1JNETuCrMZP+cvGGVaztop1zf6EBWmkJ+t0zNTrBCS+pwizQ==" saltValue="Dx/NvDM8IOay4UmCVODzTw==" spinCount="100000" sheet="1" objects="1" scenarios="1"/>
  <mergeCells count="46">
    <mergeCell ref="A83:K83"/>
    <mergeCell ref="A66:B66"/>
    <mergeCell ref="A67:B67"/>
    <mergeCell ref="A68:B68"/>
    <mergeCell ref="A69:B69"/>
    <mergeCell ref="A70:C70"/>
    <mergeCell ref="A71:D71"/>
    <mergeCell ref="A72:B72"/>
    <mergeCell ref="A73:C73"/>
    <mergeCell ref="A74:D74"/>
    <mergeCell ref="A75:D75"/>
    <mergeCell ref="A76:C76"/>
    <mergeCell ref="A65:B65"/>
    <mergeCell ref="A54:D54"/>
    <mergeCell ref="A55:B55"/>
    <mergeCell ref="A56:C56"/>
    <mergeCell ref="A57:D57"/>
    <mergeCell ref="A58:K58"/>
    <mergeCell ref="A59:B59"/>
    <mergeCell ref="A60:C60"/>
    <mergeCell ref="A61:B61"/>
    <mergeCell ref="A62:C62"/>
    <mergeCell ref="A63:C63"/>
    <mergeCell ref="A64:C64"/>
    <mergeCell ref="A53:B53"/>
    <mergeCell ref="A12:B12"/>
    <mergeCell ref="K14:K16"/>
    <mergeCell ref="K18:K19"/>
    <mergeCell ref="A21:A23"/>
    <mergeCell ref="B21:B23"/>
    <mergeCell ref="K21:K23"/>
    <mergeCell ref="A38:A40"/>
    <mergeCell ref="B38:B40"/>
    <mergeCell ref="K38:K40"/>
    <mergeCell ref="A51:B51"/>
    <mergeCell ref="A52:B52"/>
    <mergeCell ref="A5:K5"/>
    <mergeCell ref="A7:B7"/>
    <mergeCell ref="A10:A11"/>
    <mergeCell ref="B10:B11"/>
    <mergeCell ref="C10:C11"/>
    <mergeCell ref="D10:E10"/>
    <mergeCell ref="F10:G10"/>
    <mergeCell ref="H10:I10"/>
    <mergeCell ref="J10:J11"/>
    <mergeCell ref="K10:K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54.pielikums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153"/>
  <sheetViews>
    <sheetView view="pageLayout" zoomScaleNormal="100" workbookViewId="0">
      <selection activeCell="Q30" sqref="Q30"/>
    </sheetView>
  </sheetViews>
  <sheetFormatPr defaultColWidth="9.140625" defaultRowHeight="12" outlineLevelCol="1" x14ac:dyDescent="0.25"/>
  <cols>
    <col min="1" max="1" width="3.42578125" style="443" customWidth="1"/>
    <col min="2" max="2" width="19.85546875" style="443" customWidth="1"/>
    <col min="3" max="3" width="9" style="443" customWidth="1"/>
    <col min="4" max="4" width="10" style="444" customWidth="1"/>
    <col min="5" max="6" width="12.42578125" style="444" hidden="1" customWidth="1" outlineLevel="1"/>
    <col min="7" max="8" width="10.85546875" style="444" hidden="1" customWidth="1" outlineLevel="1"/>
    <col min="9" max="9" width="12.140625" style="444" customWidth="1" collapsed="1"/>
    <col min="10" max="10" width="12.140625" style="444" customWidth="1"/>
    <col min="11" max="11" width="29.140625" style="444" hidden="1" customWidth="1" outlineLevel="1"/>
    <col min="12" max="12" width="17.85546875" style="444" customWidth="1" collapsed="1"/>
    <col min="13" max="16384" width="9.140625" style="444"/>
  </cols>
  <sheetData>
    <row r="1" spans="1:12" x14ac:dyDescent="0.2">
      <c r="L1" s="445" t="s">
        <v>449</v>
      </c>
    </row>
    <row r="2" spans="1:12" x14ac:dyDescent="0.2">
      <c r="L2" s="445" t="s">
        <v>332</v>
      </c>
    </row>
    <row r="3" spans="1:12" x14ac:dyDescent="0.25">
      <c r="A3" s="1148" t="s">
        <v>0</v>
      </c>
      <c r="B3" s="1148"/>
      <c r="C3" s="1148" t="s">
        <v>443</v>
      </c>
      <c r="D3" s="1148"/>
      <c r="E3" s="1148"/>
      <c r="F3" s="1148"/>
      <c r="G3" s="1148"/>
      <c r="H3" s="1148"/>
      <c r="I3" s="1148"/>
      <c r="J3" s="1148"/>
      <c r="K3" s="1148"/>
      <c r="L3" s="1148"/>
    </row>
    <row r="4" spans="1:12" x14ac:dyDescent="0.25">
      <c r="A4" s="1148" t="s">
        <v>1</v>
      </c>
      <c r="B4" s="1148"/>
      <c r="C4" s="1148">
        <v>90000056357</v>
      </c>
      <c r="D4" s="1148"/>
      <c r="E4" s="1148"/>
      <c r="F4" s="1148"/>
      <c r="G4" s="1148"/>
      <c r="H4" s="1148"/>
      <c r="I4" s="1148"/>
      <c r="J4" s="1148"/>
      <c r="K4" s="1148"/>
      <c r="L4" s="1148"/>
    </row>
    <row r="5" spans="1:12" ht="15.75" x14ac:dyDescent="0.25">
      <c r="A5" s="1151" t="s">
        <v>450</v>
      </c>
      <c r="B5" s="1151"/>
      <c r="C5" s="1151"/>
      <c r="D5" s="1151"/>
      <c r="E5" s="1151"/>
      <c r="F5" s="1151"/>
      <c r="G5" s="1151"/>
      <c r="H5" s="1151"/>
      <c r="I5" s="1151"/>
      <c r="J5" s="1151"/>
      <c r="K5" s="1151"/>
      <c r="L5" s="1151"/>
    </row>
    <row r="6" spans="1:12" ht="15.75" x14ac:dyDescent="0.25">
      <c r="A6" s="446"/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</row>
    <row r="7" spans="1:12" ht="15.75" x14ac:dyDescent="0.25">
      <c r="A7" s="1148" t="s">
        <v>334</v>
      </c>
      <c r="B7" s="1148"/>
      <c r="C7" s="1150" t="s">
        <v>451</v>
      </c>
      <c r="D7" s="1150"/>
      <c r="E7" s="1150"/>
      <c r="F7" s="1150"/>
      <c r="G7" s="1150"/>
      <c r="H7" s="1150"/>
      <c r="I7" s="1150"/>
      <c r="J7" s="1150"/>
      <c r="K7" s="1150"/>
      <c r="L7" s="1150"/>
    </row>
    <row r="8" spans="1:12" x14ac:dyDescent="0.25">
      <c r="A8" s="1148" t="s">
        <v>336</v>
      </c>
      <c r="B8" s="1148"/>
      <c r="C8" s="1148" t="s">
        <v>452</v>
      </c>
      <c r="D8" s="1148"/>
      <c r="E8" s="1148"/>
      <c r="F8" s="1148"/>
      <c r="G8" s="1148"/>
      <c r="H8" s="1148"/>
      <c r="I8" s="1148"/>
      <c r="J8" s="1148"/>
      <c r="K8" s="1148"/>
      <c r="L8" s="1148"/>
    </row>
    <row r="9" spans="1:12" x14ac:dyDescent="0.25">
      <c r="A9" s="1148" t="s">
        <v>337</v>
      </c>
      <c r="B9" s="1148"/>
      <c r="C9" s="1149" t="s">
        <v>453</v>
      </c>
      <c r="D9" s="1149"/>
      <c r="E9" s="1149"/>
      <c r="F9" s="1149"/>
      <c r="G9" s="1149"/>
      <c r="H9" s="1149"/>
      <c r="I9" s="1149"/>
      <c r="J9" s="1149"/>
      <c r="K9" s="1149"/>
      <c r="L9" s="1149"/>
    </row>
    <row r="10" spans="1:12" ht="27.75" customHeight="1" x14ac:dyDescent="0.25">
      <c r="A10" s="1013" t="s">
        <v>338</v>
      </c>
      <c r="B10" s="1013" t="s">
        <v>339</v>
      </c>
      <c r="C10" s="1013"/>
      <c r="D10" s="1016" t="s">
        <v>340</v>
      </c>
      <c r="E10" s="1111" t="s">
        <v>341</v>
      </c>
      <c r="F10" s="1112"/>
      <c r="G10" s="1111" t="s">
        <v>342</v>
      </c>
      <c r="H10" s="1112"/>
      <c r="I10" s="1111" t="s">
        <v>343</v>
      </c>
      <c r="J10" s="1112"/>
      <c r="K10" s="1014" t="s">
        <v>318</v>
      </c>
      <c r="L10" s="1016" t="s">
        <v>344</v>
      </c>
    </row>
    <row r="11" spans="1:12" ht="31.5" customHeight="1" x14ac:dyDescent="0.25">
      <c r="A11" s="1013"/>
      <c r="B11" s="1013"/>
      <c r="C11" s="1013"/>
      <c r="D11" s="1016"/>
      <c r="E11" s="447" t="s">
        <v>345</v>
      </c>
      <c r="F11" s="447" t="s">
        <v>346</v>
      </c>
      <c r="G11" s="447" t="s">
        <v>345</v>
      </c>
      <c r="H11" s="447" t="s">
        <v>346</v>
      </c>
      <c r="I11" s="447" t="s">
        <v>345</v>
      </c>
      <c r="J11" s="447" t="s">
        <v>346</v>
      </c>
      <c r="K11" s="1015"/>
      <c r="L11" s="1016"/>
    </row>
    <row r="12" spans="1:12" x14ac:dyDescent="0.25">
      <c r="A12" s="1139" t="s">
        <v>454</v>
      </c>
      <c r="B12" s="1140"/>
      <c r="C12" s="1141"/>
      <c r="D12" s="448"/>
      <c r="E12" s="448">
        <f>SUM(E13:E28)</f>
        <v>2273018</v>
      </c>
      <c r="F12" s="448">
        <f t="shared" ref="F12:J12" si="0">SUM(F13:F28)</f>
        <v>145444</v>
      </c>
      <c r="G12" s="448">
        <f>SUM(G13:G28)</f>
        <v>0</v>
      </c>
      <c r="H12" s="448">
        <f t="shared" si="0"/>
        <v>0</v>
      </c>
      <c r="I12" s="448">
        <f t="shared" si="0"/>
        <v>2273018</v>
      </c>
      <c r="J12" s="448">
        <f t="shared" si="0"/>
        <v>145444</v>
      </c>
      <c r="K12" s="448"/>
      <c r="L12" s="448"/>
    </row>
    <row r="13" spans="1:12" ht="48" customHeight="1" x14ac:dyDescent="0.25">
      <c r="A13" s="449">
        <v>1</v>
      </c>
      <c r="B13" s="1020" t="s">
        <v>455</v>
      </c>
      <c r="C13" s="1021"/>
      <c r="D13" s="450">
        <v>3320</v>
      </c>
      <c r="E13" s="451">
        <v>1819231</v>
      </c>
      <c r="F13" s="451">
        <v>41386</v>
      </c>
      <c r="G13" s="437"/>
      <c r="H13" s="437"/>
      <c r="I13" s="451">
        <f>E13+G13</f>
        <v>1819231</v>
      </c>
      <c r="J13" s="451">
        <f>F13+H13</f>
        <v>41386</v>
      </c>
      <c r="K13" s="451"/>
      <c r="L13" s="452" t="s">
        <v>456</v>
      </c>
    </row>
    <row r="14" spans="1:12" ht="48" customHeight="1" x14ac:dyDescent="0.25">
      <c r="A14" s="449">
        <v>2</v>
      </c>
      <c r="B14" s="1020" t="s">
        <v>457</v>
      </c>
      <c r="C14" s="1021"/>
      <c r="D14" s="450">
        <v>3310</v>
      </c>
      <c r="E14" s="451">
        <f>128000+11383</f>
        <v>139383</v>
      </c>
      <c r="F14" s="451">
        <v>0</v>
      </c>
      <c r="G14" s="451"/>
      <c r="H14" s="451"/>
      <c r="I14" s="451">
        <f t="shared" ref="I14:J28" si="1">E14+G14</f>
        <v>139383</v>
      </c>
      <c r="J14" s="451">
        <f t="shared" si="1"/>
        <v>0</v>
      </c>
      <c r="K14" s="451"/>
      <c r="L14" s="452" t="s">
        <v>456</v>
      </c>
    </row>
    <row r="15" spans="1:12" ht="24.75" customHeight="1" x14ac:dyDescent="0.25">
      <c r="A15" s="449">
        <v>3</v>
      </c>
      <c r="B15" s="1022" t="s">
        <v>458</v>
      </c>
      <c r="C15" s="1023"/>
      <c r="D15" s="453">
        <v>2232</v>
      </c>
      <c r="E15" s="399">
        <f>8000+5385</f>
        <v>13385</v>
      </c>
      <c r="F15" s="399">
        <v>0</v>
      </c>
      <c r="G15" s="451"/>
      <c r="H15" s="451"/>
      <c r="I15" s="451">
        <f t="shared" si="1"/>
        <v>13385</v>
      </c>
      <c r="J15" s="451">
        <f t="shared" si="1"/>
        <v>0</v>
      </c>
      <c r="K15" s="399"/>
      <c r="L15" s="452" t="s">
        <v>456</v>
      </c>
    </row>
    <row r="16" spans="1:12" ht="15.75" customHeight="1" x14ac:dyDescent="0.25">
      <c r="A16" s="449">
        <v>4</v>
      </c>
      <c r="B16" s="1022" t="s">
        <v>459</v>
      </c>
      <c r="C16" s="1023"/>
      <c r="D16" s="453">
        <v>2390</v>
      </c>
      <c r="E16" s="399">
        <v>500</v>
      </c>
      <c r="F16" s="399">
        <v>0</v>
      </c>
      <c r="G16" s="451"/>
      <c r="H16" s="451"/>
      <c r="I16" s="451">
        <f t="shared" si="1"/>
        <v>500</v>
      </c>
      <c r="J16" s="451">
        <f t="shared" si="1"/>
        <v>0</v>
      </c>
      <c r="K16" s="399"/>
      <c r="L16" s="452" t="s">
        <v>456</v>
      </c>
    </row>
    <row r="17" spans="1:12" x14ac:dyDescent="0.25">
      <c r="A17" s="1121">
        <v>5</v>
      </c>
      <c r="B17" s="1142" t="s">
        <v>460</v>
      </c>
      <c r="C17" s="1143"/>
      <c r="D17" s="450">
        <v>5240</v>
      </c>
      <c r="E17" s="451">
        <v>43616</v>
      </c>
      <c r="F17" s="451">
        <v>0</v>
      </c>
      <c r="G17" s="437"/>
      <c r="H17" s="437"/>
      <c r="I17" s="451">
        <f t="shared" si="1"/>
        <v>43616</v>
      </c>
      <c r="J17" s="451">
        <f t="shared" si="1"/>
        <v>0</v>
      </c>
      <c r="K17" s="451"/>
      <c r="L17" s="1037" t="s">
        <v>461</v>
      </c>
    </row>
    <row r="18" spans="1:12" x14ac:dyDescent="0.25">
      <c r="A18" s="1122"/>
      <c r="B18" s="1144"/>
      <c r="C18" s="1145"/>
      <c r="D18" s="450">
        <v>1150</v>
      </c>
      <c r="E18" s="451">
        <v>3000</v>
      </c>
      <c r="F18" s="451">
        <v>3794</v>
      </c>
      <c r="G18" s="437"/>
      <c r="H18" s="437"/>
      <c r="I18" s="451">
        <f t="shared" si="1"/>
        <v>3000</v>
      </c>
      <c r="J18" s="451">
        <f t="shared" si="1"/>
        <v>3794</v>
      </c>
      <c r="K18" s="451"/>
      <c r="L18" s="1038"/>
    </row>
    <row r="19" spans="1:12" x14ac:dyDescent="0.25">
      <c r="A19" s="1122"/>
      <c r="B19" s="1144"/>
      <c r="C19" s="1145"/>
      <c r="D19" s="450">
        <v>1210</v>
      </c>
      <c r="E19" s="451">
        <v>723</v>
      </c>
      <c r="F19" s="451">
        <v>914</v>
      </c>
      <c r="G19" s="437"/>
      <c r="H19" s="437"/>
      <c r="I19" s="451">
        <f t="shared" si="1"/>
        <v>723</v>
      </c>
      <c r="J19" s="451">
        <f t="shared" si="1"/>
        <v>914</v>
      </c>
      <c r="K19" s="454"/>
      <c r="L19" s="1038"/>
    </row>
    <row r="20" spans="1:12" x14ac:dyDescent="0.25">
      <c r="A20" s="1122"/>
      <c r="B20" s="1144"/>
      <c r="C20" s="1145"/>
      <c r="D20" s="450">
        <v>2222</v>
      </c>
      <c r="E20" s="451">
        <v>0</v>
      </c>
      <c r="F20" s="451">
        <v>528</v>
      </c>
      <c r="G20" s="437"/>
      <c r="H20" s="437"/>
      <c r="I20" s="451">
        <f t="shared" si="1"/>
        <v>0</v>
      </c>
      <c r="J20" s="451">
        <f t="shared" si="1"/>
        <v>528</v>
      </c>
      <c r="K20" s="451"/>
      <c r="L20" s="1038"/>
    </row>
    <row r="21" spans="1:12" x14ac:dyDescent="0.25">
      <c r="A21" s="1122"/>
      <c r="B21" s="1144"/>
      <c r="C21" s="1145"/>
      <c r="D21" s="450">
        <v>2275</v>
      </c>
      <c r="E21" s="451">
        <v>0</v>
      </c>
      <c r="F21" s="451">
        <v>52215</v>
      </c>
      <c r="G21" s="437"/>
      <c r="H21" s="437"/>
      <c r="I21" s="451">
        <f t="shared" si="1"/>
        <v>0</v>
      </c>
      <c r="J21" s="451">
        <f t="shared" si="1"/>
        <v>52215</v>
      </c>
      <c r="K21" s="451"/>
      <c r="L21" s="1038"/>
    </row>
    <row r="22" spans="1:12" x14ac:dyDescent="0.25">
      <c r="A22" s="1122"/>
      <c r="B22" s="1144"/>
      <c r="C22" s="1145"/>
      <c r="D22" s="450">
        <v>2512</v>
      </c>
      <c r="E22" s="451">
        <v>0</v>
      </c>
      <c r="F22" s="451">
        <v>20063</v>
      </c>
      <c r="G22" s="437"/>
      <c r="H22" s="437"/>
      <c r="I22" s="451">
        <f t="shared" si="1"/>
        <v>0</v>
      </c>
      <c r="J22" s="451">
        <f t="shared" si="1"/>
        <v>20063</v>
      </c>
      <c r="K22" s="451"/>
      <c r="L22" s="1038"/>
    </row>
    <row r="23" spans="1:12" x14ac:dyDescent="0.25">
      <c r="A23" s="1122"/>
      <c r="B23" s="1144"/>
      <c r="C23" s="1145"/>
      <c r="D23" s="450">
        <v>5239</v>
      </c>
      <c r="E23" s="451">
        <v>13800</v>
      </c>
      <c r="F23" s="451">
        <v>0</v>
      </c>
      <c r="G23" s="437"/>
      <c r="H23" s="437"/>
      <c r="I23" s="451">
        <f t="shared" si="1"/>
        <v>13800</v>
      </c>
      <c r="J23" s="451">
        <f t="shared" si="1"/>
        <v>0</v>
      </c>
      <c r="K23" s="451"/>
      <c r="L23" s="1038"/>
    </row>
    <row r="24" spans="1:12" x14ac:dyDescent="0.25">
      <c r="A24" s="1122"/>
      <c r="B24" s="1144"/>
      <c r="C24" s="1145"/>
      <c r="D24" s="450">
        <v>2390</v>
      </c>
      <c r="E24" s="451">
        <v>125532</v>
      </c>
      <c r="F24" s="451">
        <v>21378</v>
      </c>
      <c r="G24" s="437"/>
      <c r="H24" s="437"/>
      <c r="I24" s="451">
        <f t="shared" si="1"/>
        <v>125532</v>
      </c>
      <c r="J24" s="451">
        <f t="shared" si="1"/>
        <v>21378</v>
      </c>
      <c r="K24" s="451"/>
      <c r="L24" s="1038"/>
    </row>
    <row r="25" spans="1:12" x14ac:dyDescent="0.25">
      <c r="A25" s="1122"/>
      <c r="B25" s="1144"/>
      <c r="C25" s="1145"/>
      <c r="D25" s="455">
        <v>2279</v>
      </c>
      <c r="E25" s="451">
        <v>18125</v>
      </c>
      <c r="F25" s="451">
        <v>5166</v>
      </c>
      <c r="G25" s="437"/>
      <c r="H25" s="437"/>
      <c r="I25" s="451">
        <f t="shared" si="1"/>
        <v>18125</v>
      </c>
      <c r="J25" s="451">
        <f t="shared" si="1"/>
        <v>5166</v>
      </c>
      <c r="K25" s="451"/>
      <c r="L25" s="1038"/>
    </row>
    <row r="26" spans="1:12" x14ac:dyDescent="0.25">
      <c r="A26" s="1123"/>
      <c r="B26" s="1146"/>
      <c r="C26" s="1147"/>
      <c r="D26" s="455">
        <v>2259</v>
      </c>
      <c r="E26" s="451">
        <v>84358</v>
      </c>
      <c r="F26" s="451">
        <v>0</v>
      </c>
      <c r="G26" s="451"/>
      <c r="H26" s="451"/>
      <c r="I26" s="451">
        <f t="shared" si="1"/>
        <v>84358</v>
      </c>
      <c r="J26" s="451">
        <f t="shared" si="1"/>
        <v>0</v>
      </c>
      <c r="K26" s="451"/>
      <c r="L26" s="1042"/>
    </row>
    <row r="27" spans="1:12" x14ac:dyDescent="0.25">
      <c r="A27" s="449">
        <v>6</v>
      </c>
      <c r="B27" s="1020" t="s">
        <v>462</v>
      </c>
      <c r="C27" s="1021"/>
      <c r="D27" s="450">
        <v>2279</v>
      </c>
      <c r="E27" s="451">
        <f>7260+182</f>
        <v>7442</v>
      </c>
      <c r="F27" s="451">
        <v>0</v>
      </c>
      <c r="G27" s="451"/>
      <c r="H27" s="451"/>
      <c r="I27" s="451">
        <f t="shared" si="1"/>
        <v>7442</v>
      </c>
      <c r="J27" s="451">
        <f t="shared" si="1"/>
        <v>0</v>
      </c>
      <c r="K27" s="451"/>
      <c r="L27" s="452" t="s">
        <v>456</v>
      </c>
    </row>
    <row r="28" spans="1:12" ht="24" customHeight="1" x14ac:dyDescent="0.25">
      <c r="A28" s="449">
        <v>7</v>
      </c>
      <c r="B28" s="1020" t="s">
        <v>463</v>
      </c>
      <c r="C28" s="1021"/>
      <c r="D28" s="450">
        <v>2314</v>
      </c>
      <c r="E28" s="451">
        <v>3923</v>
      </c>
      <c r="F28" s="451">
        <v>0</v>
      </c>
      <c r="G28" s="451"/>
      <c r="H28" s="451"/>
      <c r="I28" s="451">
        <f t="shared" si="1"/>
        <v>3923</v>
      </c>
      <c r="J28" s="451">
        <f t="shared" si="1"/>
        <v>0</v>
      </c>
      <c r="K28" s="451"/>
      <c r="L28" s="452" t="s">
        <v>456</v>
      </c>
    </row>
    <row r="29" spans="1:12" x14ac:dyDescent="0.25">
      <c r="A29" s="456"/>
      <c r="B29" s="456"/>
      <c r="C29" s="456"/>
      <c r="D29" s="457"/>
      <c r="E29" s="457"/>
      <c r="F29" s="457"/>
      <c r="G29" s="457"/>
      <c r="H29" s="457"/>
      <c r="I29" s="457"/>
      <c r="J29" s="457"/>
      <c r="K29" s="457"/>
      <c r="L29" s="457"/>
    </row>
    <row r="30" spans="1:12" x14ac:dyDescent="0.25">
      <c r="A30" s="1137" t="s">
        <v>336</v>
      </c>
      <c r="B30" s="1137"/>
      <c r="C30" s="1137" t="s">
        <v>447</v>
      </c>
      <c r="D30" s="1137"/>
      <c r="E30" s="1137"/>
      <c r="F30" s="1137"/>
      <c r="G30" s="1137"/>
      <c r="H30" s="1137"/>
      <c r="I30" s="1137"/>
      <c r="J30" s="1137"/>
      <c r="K30" s="1137"/>
      <c r="L30" s="1137"/>
    </row>
    <row r="31" spans="1:12" x14ac:dyDescent="0.25">
      <c r="A31" s="1137" t="s">
        <v>337</v>
      </c>
      <c r="B31" s="1137"/>
      <c r="C31" s="1138" t="s">
        <v>446</v>
      </c>
      <c r="D31" s="1138"/>
      <c r="E31" s="1138"/>
      <c r="F31" s="1138"/>
      <c r="G31" s="1138"/>
      <c r="H31" s="1138"/>
      <c r="I31" s="1138"/>
      <c r="J31" s="1138"/>
      <c r="K31" s="1138"/>
      <c r="L31" s="1138"/>
    </row>
    <row r="32" spans="1:12" ht="24.75" customHeight="1" x14ac:dyDescent="0.25">
      <c r="A32" s="1013" t="s">
        <v>338</v>
      </c>
      <c r="B32" s="1013" t="s">
        <v>339</v>
      </c>
      <c r="C32" s="1013"/>
      <c r="D32" s="1016" t="s">
        <v>340</v>
      </c>
      <c r="E32" s="1111" t="s">
        <v>341</v>
      </c>
      <c r="F32" s="1112"/>
      <c r="G32" s="1111" t="s">
        <v>342</v>
      </c>
      <c r="H32" s="1112"/>
      <c r="I32" s="1111" t="s">
        <v>343</v>
      </c>
      <c r="J32" s="1112"/>
      <c r="K32" s="1014" t="s">
        <v>318</v>
      </c>
      <c r="L32" s="1016" t="s">
        <v>344</v>
      </c>
    </row>
    <row r="33" spans="1:12" ht="25.5" customHeight="1" x14ac:dyDescent="0.25">
      <c r="A33" s="1013"/>
      <c r="B33" s="1013"/>
      <c r="C33" s="1013"/>
      <c r="D33" s="1016"/>
      <c r="E33" s="447" t="s">
        <v>345</v>
      </c>
      <c r="F33" s="447" t="s">
        <v>346</v>
      </c>
      <c r="G33" s="447" t="s">
        <v>345</v>
      </c>
      <c r="H33" s="447" t="s">
        <v>346</v>
      </c>
      <c r="I33" s="447" t="s">
        <v>345</v>
      </c>
      <c r="J33" s="447" t="s">
        <v>346</v>
      </c>
      <c r="K33" s="1015"/>
      <c r="L33" s="1016"/>
    </row>
    <row r="34" spans="1:12" x14ac:dyDescent="0.25">
      <c r="A34" s="1136" t="s">
        <v>454</v>
      </c>
      <c r="B34" s="1136"/>
      <c r="C34" s="1136"/>
      <c r="D34" s="458"/>
      <c r="E34" s="448">
        <f t="shared" ref="E34:J34" si="2">SUM(E35:E46)</f>
        <v>254546</v>
      </c>
      <c r="F34" s="448">
        <f t="shared" si="2"/>
        <v>0</v>
      </c>
      <c r="G34" s="448">
        <f t="shared" si="2"/>
        <v>5390</v>
      </c>
      <c r="H34" s="448">
        <f t="shared" si="2"/>
        <v>0</v>
      </c>
      <c r="I34" s="448">
        <f t="shared" si="2"/>
        <v>259936</v>
      </c>
      <c r="J34" s="448">
        <f t="shared" si="2"/>
        <v>0</v>
      </c>
      <c r="K34" s="448"/>
      <c r="L34" s="448"/>
    </row>
    <row r="35" spans="1:12" ht="45" customHeight="1" x14ac:dyDescent="0.25">
      <c r="A35" s="1121">
        <v>1</v>
      </c>
      <c r="B35" s="1016" t="s">
        <v>464</v>
      </c>
      <c r="C35" s="1016"/>
      <c r="D35" s="450">
        <v>2279</v>
      </c>
      <c r="E35" s="451">
        <f>2000+10000+3000+1500+4000+20000</f>
        <v>40500</v>
      </c>
      <c r="F35" s="451">
        <v>0</v>
      </c>
      <c r="G35" s="451"/>
      <c r="H35" s="451"/>
      <c r="I35" s="451">
        <f t="shared" ref="I35:J46" si="3">E35+G35</f>
        <v>40500</v>
      </c>
      <c r="J35" s="451">
        <f>F35+H35</f>
        <v>0</v>
      </c>
      <c r="K35" s="451"/>
      <c r="L35" s="1132" t="s">
        <v>465</v>
      </c>
    </row>
    <row r="36" spans="1:12" ht="15.75" customHeight="1" x14ac:dyDescent="0.25">
      <c r="A36" s="1122"/>
      <c r="B36" s="1016"/>
      <c r="C36" s="1016"/>
      <c r="D36" s="450">
        <v>2231</v>
      </c>
      <c r="E36" s="451">
        <f>12000+4550</f>
        <v>16550</v>
      </c>
      <c r="F36" s="451">
        <v>0</v>
      </c>
      <c r="G36" s="451"/>
      <c r="H36" s="451"/>
      <c r="I36" s="451">
        <f t="shared" si="3"/>
        <v>16550</v>
      </c>
      <c r="J36" s="451">
        <f t="shared" si="3"/>
        <v>0</v>
      </c>
      <c r="K36" s="451"/>
      <c r="L36" s="1134"/>
    </row>
    <row r="37" spans="1:12" x14ac:dyDescent="0.25">
      <c r="A37" s="1131">
        <v>4</v>
      </c>
      <c r="B37" s="1129" t="s">
        <v>466</v>
      </c>
      <c r="C37" s="1129"/>
      <c r="D37" s="450">
        <v>1150</v>
      </c>
      <c r="E37" s="451">
        <v>1000</v>
      </c>
      <c r="F37" s="451">
        <v>0</v>
      </c>
      <c r="G37" s="451"/>
      <c r="H37" s="451"/>
      <c r="I37" s="451">
        <f t="shared" si="3"/>
        <v>1000</v>
      </c>
      <c r="J37" s="451">
        <f t="shared" si="3"/>
        <v>0</v>
      </c>
      <c r="K37" s="451"/>
      <c r="L37" s="1132" t="s">
        <v>467</v>
      </c>
    </row>
    <row r="38" spans="1:12" x14ac:dyDescent="0.25">
      <c r="A38" s="1131"/>
      <c r="B38" s="1129"/>
      <c r="C38" s="1129"/>
      <c r="D38" s="450">
        <v>1210</v>
      </c>
      <c r="E38" s="451">
        <v>50</v>
      </c>
      <c r="F38" s="451">
        <v>0</v>
      </c>
      <c r="G38" s="451"/>
      <c r="H38" s="451"/>
      <c r="I38" s="451">
        <f t="shared" si="3"/>
        <v>50</v>
      </c>
      <c r="J38" s="451">
        <f t="shared" si="3"/>
        <v>0</v>
      </c>
      <c r="K38" s="451"/>
      <c r="L38" s="1133"/>
    </row>
    <row r="39" spans="1:12" x14ac:dyDescent="0.25">
      <c r="A39" s="1131"/>
      <c r="B39" s="1129"/>
      <c r="C39" s="1129"/>
      <c r="D39" s="450">
        <v>2279</v>
      </c>
      <c r="E39" s="451">
        <v>7000</v>
      </c>
      <c r="F39" s="451">
        <v>0</v>
      </c>
      <c r="G39" s="451"/>
      <c r="H39" s="451"/>
      <c r="I39" s="451">
        <f t="shared" si="3"/>
        <v>7000</v>
      </c>
      <c r="J39" s="451">
        <f t="shared" si="3"/>
        <v>0</v>
      </c>
      <c r="K39" s="451"/>
      <c r="L39" s="1133"/>
    </row>
    <row r="40" spans="1:12" x14ac:dyDescent="0.25">
      <c r="A40" s="1131"/>
      <c r="B40" s="1129"/>
      <c r="C40" s="1129"/>
      <c r="D40" s="450">
        <v>3262</v>
      </c>
      <c r="E40" s="451">
        <v>13000</v>
      </c>
      <c r="F40" s="451">
        <v>0</v>
      </c>
      <c r="G40" s="451"/>
      <c r="H40" s="451"/>
      <c r="I40" s="451">
        <f t="shared" si="3"/>
        <v>13000</v>
      </c>
      <c r="J40" s="451">
        <f t="shared" si="3"/>
        <v>0</v>
      </c>
      <c r="K40" s="451"/>
      <c r="L40" s="1134"/>
    </row>
    <row r="41" spans="1:12" ht="24.75" customHeight="1" x14ac:dyDescent="0.25">
      <c r="A41" s="449">
        <v>5</v>
      </c>
      <c r="B41" s="1129" t="s">
        <v>468</v>
      </c>
      <c r="C41" s="1129"/>
      <c r="D41" s="450">
        <v>2261</v>
      </c>
      <c r="E41" s="451">
        <v>3300</v>
      </c>
      <c r="F41" s="451">
        <v>0</v>
      </c>
      <c r="G41" s="451"/>
      <c r="H41" s="451"/>
      <c r="I41" s="451">
        <f t="shared" si="3"/>
        <v>3300</v>
      </c>
      <c r="J41" s="451">
        <f t="shared" si="3"/>
        <v>0</v>
      </c>
      <c r="K41" s="451"/>
      <c r="L41" s="459" t="s">
        <v>469</v>
      </c>
    </row>
    <row r="42" spans="1:12" ht="26.25" customHeight="1" x14ac:dyDescent="0.25">
      <c r="A42" s="449">
        <v>7</v>
      </c>
      <c r="B42" s="1129" t="s">
        <v>470</v>
      </c>
      <c r="C42" s="1129"/>
      <c r="D42" s="450">
        <v>2262</v>
      </c>
      <c r="E42" s="451">
        <v>900</v>
      </c>
      <c r="F42" s="451">
        <v>0</v>
      </c>
      <c r="G42" s="451"/>
      <c r="H42" s="451"/>
      <c r="I42" s="451">
        <f t="shared" si="3"/>
        <v>900</v>
      </c>
      <c r="J42" s="451">
        <f t="shared" si="3"/>
        <v>0</v>
      </c>
      <c r="K42" s="451"/>
      <c r="L42" s="460" t="s">
        <v>471</v>
      </c>
    </row>
    <row r="43" spans="1:12" ht="37.5" customHeight="1" x14ac:dyDescent="0.25">
      <c r="A43" s="449">
        <v>10</v>
      </c>
      <c r="B43" s="1135" t="s">
        <v>472</v>
      </c>
      <c r="C43" s="1135"/>
      <c r="D43" s="450">
        <v>5240</v>
      </c>
      <c r="E43" s="451">
        <v>100000</v>
      </c>
      <c r="F43" s="451">
        <v>0</v>
      </c>
      <c r="G43" s="451"/>
      <c r="H43" s="451"/>
      <c r="I43" s="451">
        <f t="shared" si="3"/>
        <v>100000</v>
      </c>
      <c r="J43" s="451">
        <f t="shared" si="3"/>
        <v>0</v>
      </c>
      <c r="K43" s="451"/>
      <c r="L43" s="460" t="s">
        <v>473</v>
      </c>
    </row>
    <row r="44" spans="1:12" ht="14.25" customHeight="1" x14ac:dyDescent="0.25">
      <c r="A44" s="449">
        <v>11</v>
      </c>
      <c r="B44" s="1129" t="s">
        <v>474</v>
      </c>
      <c r="C44" s="1129"/>
      <c r="D44" s="450">
        <v>5250</v>
      </c>
      <c r="E44" s="451">
        <v>71000</v>
      </c>
      <c r="F44" s="451">
        <v>0</v>
      </c>
      <c r="G44" s="451"/>
      <c r="H44" s="451"/>
      <c r="I44" s="451">
        <f t="shared" si="3"/>
        <v>71000</v>
      </c>
      <c r="J44" s="451">
        <f t="shared" si="3"/>
        <v>0</v>
      </c>
      <c r="K44" s="451"/>
      <c r="L44" s="452" t="s">
        <v>475</v>
      </c>
    </row>
    <row r="45" spans="1:12" ht="40.5" customHeight="1" x14ac:dyDescent="0.25">
      <c r="A45" s="449">
        <v>12</v>
      </c>
      <c r="B45" s="1129" t="s">
        <v>476</v>
      </c>
      <c r="C45" s="1129"/>
      <c r="D45" s="450">
        <v>3263</v>
      </c>
      <c r="E45" s="451">
        <v>1246</v>
      </c>
      <c r="F45" s="451"/>
      <c r="G45" s="451"/>
      <c r="H45" s="451"/>
      <c r="I45" s="451">
        <f t="shared" si="3"/>
        <v>1246</v>
      </c>
      <c r="J45" s="451">
        <f t="shared" si="3"/>
        <v>0</v>
      </c>
      <c r="K45" s="451"/>
      <c r="L45" s="452" t="s">
        <v>515</v>
      </c>
    </row>
    <row r="46" spans="1:12" ht="28.5" customHeight="1" x14ac:dyDescent="0.25">
      <c r="A46" s="449">
        <v>13</v>
      </c>
      <c r="B46" s="1129" t="s">
        <v>477</v>
      </c>
      <c r="C46" s="1129"/>
      <c r="D46" s="450">
        <v>3262</v>
      </c>
      <c r="E46" s="451">
        <v>0</v>
      </c>
      <c r="F46" s="451"/>
      <c r="G46" s="451">
        <v>5390</v>
      </c>
      <c r="H46" s="451"/>
      <c r="I46" s="451">
        <f t="shared" si="3"/>
        <v>5390</v>
      </c>
      <c r="J46" s="451">
        <f t="shared" si="3"/>
        <v>0</v>
      </c>
      <c r="K46" s="451" t="s">
        <v>478</v>
      </c>
      <c r="L46" s="452" t="s">
        <v>479</v>
      </c>
    </row>
    <row r="47" spans="1:12" x14ac:dyDescent="0.25">
      <c r="B47" s="443" t="s">
        <v>480</v>
      </c>
    </row>
    <row r="48" spans="1:12" x14ac:dyDescent="0.25">
      <c r="C48" s="443" t="s">
        <v>481</v>
      </c>
    </row>
    <row r="50" spans="1:13" x14ac:dyDescent="0.25">
      <c r="B50" s="444" t="s">
        <v>482</v>
      </c>
    </row>
    <row r="51" spans="1:13" x14ac:dyDescent="0.25">
      <c r="B51" s="461" t="s">
        <v>483</v>
      </c>
    </row>
    <row r="52" spans="1:13" x14ac:dyDescent="0.25">
      <c r="B52" s="444" t="s">
        <v>484</v>
      </c>
    </row>
    <row r="53" spans="1:13" x14ac:dyDescent="0.25">
      <c r="B53" s="444" t="s">
        <v>485</v>
      </c>
    </row>
    <row r="54" spans="1:13" x14ac:dyDescent="0.25">
      <c r="B54" s="461" t="s">
        <v>486</v>
      </c>
    </row>
    <row r="55" spans="1:13" x14ac:dyDescent="0.25">
      <c r="B55" s="444" t="s">
        <v>487</v>
      </c>
    </row>
    <row r="56" spans="1:13" x14ac:dyDescent="0.25">
      <c r="B56" s="444" t="s">
        <v>488</v>
      </c>
    </row>
    <row r="57" spans="1:13" x14ac:dyDescent="0.25">
      <c r="A57" s="462"/>
      <c r="B57" s="461" t="s">
        <v>489</v>
      </c>
      <c r="C57" s="462"/>
      <c r="D57" s="463"/>
      <c r="E57" s="463"/>
      <c r="F57" s="463"/>
      <c r="G57" s="463"/>
      <c r="H57" s="463"/>
      <c r="I57" s="463"/>
      <c r="J57" s="463"/>
      <c r="K57" s="463"/>
      <c r="L57" s="463"/>
      <c r="M57" s="463"/>
    </row>
    <row r="58" spans="1:13" x14ac:dyDescent="0.25">
      <c r="A58" s="462"/>
      <c r="B58" s="444" t="s">
        <v>490</v>
      </c>
      <c r="C58" s="462"/>
      <c r="D58" s="463"/>
      <c r="E58" s="463"/>
      <c r="F58" s="463"/>
      <c r="G58" s="463"/>
      <c r="H58" s="463"/>
      <c r="I58" s="463"/>
      <c r="J58" s="463"/>
      <c r="K58" s="463"/>
      <c r="L58" s="463"/>
      <c r="M58" s="463"/>
    </row>
    <row r="59" spans="1:13" x14ac:dyDescent="0.25">
      <c r="A59" s="462"/>
      <c r="B59" s="444" t="s">
        <v>491</v>
      </c>
      <c r="C59" s="462"/>
      <c r="D59" s="463"/>
      <c r="E59" s="463"/>
      <c r="F59" s="463"/>
      <c r="G59" s="463"/>
      <c r="H59" s="463"/>
      <c r="I59" s="463"/>
      <c r="J59" s="463"/>
      <c r="K59" s="463"/>
      <c r="L59" s="463"/>
      <c r="M59" s="463"/>
    </row>
    <row r="60" spans="1:13" x14ac:dyDescent="0.25">
      <c r="B60" s="461" t="s">
        <v>492</v>
      </c>
    </row>
    <row r="61" spans="1:13" x14ac:dyDescent="0.25">
      <c r="B61" s="444" t="s">
        <v>493</v>
      </c>
    </row>
    <row r="62" spans="1:13" x14ac:dyDescent="0.25">
      <c r="B62" s="444" t="s">
        <v>494</v>
      </c>
    </row>
    <row r="63" spans="1:13" s="466" customFormat="1" x14ac:dyDescent="0.2">
      <c r="A63" s="464"/>
      <c r="B63" s="465" t="s">
        <v>495</v>
      </c>
      <c r="C63" s="465"/>
      <c r="D63" s="465"/>
      <c r="E63" s="465"/>
      <c r="F63" s="465"/>
      <c r="G63" s="465"/>
      <c r="H63" s="465"/>
      <c r="I63" s="465"/>
      <c r="J63" s="465"/>
      <c r="K63" s="465"/>
      <c r="L63" s="465"/>
    </row>
    <row r="64" spans="1:13" s="466" customFormat="1" x14ac:dyDescent="0.2">
      <c r="A64" s="467" t="s">
        <v>496</v>
      </c>
      <c r="B64" s="465" t="s">
        <v>497</v>
      </c>
      <c r="C64" s="465"/>
      <c r="D64" s="465"/>
      <c r="E64" s="465"/>
      <c r="F64" s="465"/>
      <c r="G64" s="465"/>
      <c r="H64" s="465"/>
      <c r="I64" s="465"/>
      <c r="J64" s="465"/>
      <c r="K64" s="465"/>
      <c r="L64" s="465"/>
    </row>
    <row r="65" spans="2:11" x14ac:dyDescent="0.25">
      <c r="B65" s="461" t="s">
        <v>498</v>
      </c>
    </row>
    <row r="66" spans="2:11" x14ac:dyDescent="0.25">
      <c r="B66" s="444" t="s">
        <v>499</v>
      </c>
    </row>
    <row r="67" spans="2:11" x14ac:dyDescent="0.25">
      <c r="B67" s="444" t="s">
        <v>500</v>
      </c>
    </row>
    <row r="68" spans="2:11" x14ac:dyDescent="0.25">
      <c r="B68" s="461" t="s">
        <v>501</v>
      </c>
    </row>
    <row r="69" spans="2:11" x14ac:dyDescent="0.25">
      <c r="B69" s="444" t="s">
        <v>502</v>
      </c>
    </row>
    <row r="70" spans="2:11" x14ac:dyDescent="0.25">
      <c r="B70" s="444" t="s">
        <v>503</v>
      </c>
    </row>
    <row r="71" spans="2:11" x14ac:dyDescent="0.25">
      <c r="B71" s="444" t="s">
        <v>504</v>
      </c>
    </row>
    <row r="72" spans="2:11" x14ac:dyDescent="0.25">
      <c r="B72" s="444" t="s">
        <v>505</v>
      </c>
    </row>
    <row r="73" spans="2:11" x14ac:dyDescent="0.25">
      <c r="B73" s="444" t="s">
        <v>506</v>
      </c>
    </row>
    <row r="74" spans="2:11" x14ac:dyDescent="0.25">
      <c r="B74" s="444" t="s">
        <v>507</v>
      </c>
    </row>
    <row r="75" spans="2:11" x14ac:dyDescent="0.25">
      <c r="B75" s="444" t="s">
        <v>508</v>
      </c>
    </row>
    <row r="76" spans="2:11" x14ac:dyDescent="0.25">
      <c r="B76" s="444" t="s">
        <v>509</v>
      </c>
    </row>
    <row r="77" spans="2:11" x14ac:dyDescent="0.25">
      <c r="B77" s="468"/>
    </row>
    <row r="78" spans="2:11" x14ac:dyDescent="0.25">
      <c r="B78" s="444" t="s">
        <v>510</v>
      </c>
      <c r="C78" s="444"/>
      <c r="G78" s="468"/>
      <c r="H78" s="468"/>
      <c r="I78" s="468"/>
      <c r="J78" s="468"/>
      <c r="K78" s="468"/>
    </row>
    <row r="79" spans="2:11" x14ac:dyDescent="0.25">
      <c r="B79" s="461" t="s">
        <v>511</v>
      </c>
      <c r="C79" s="461"/>
      <c r="D79" s="461"/>
      <c r="E79" s="468"/>
      <c r="F79" s="468"/>
      <c r="G79" s="468"/>
      <c r="H79" s="468"/>
      <c r="I79" s="468"/>
      <c r="J79" s="468"/>
      <c r="K79" s="468"/>
    </row>
    <row r="80" spans="2:11" x14ac:dyDescent="0.25">
      <c r="B80" s="444" t="s">
        <v>512</v>
      </c>
      <c r="C80" s="444"/>
      <c r="E80" s="468"/>
      <c r="F80" s="468"/>
      <c r="G80" s="468"/>
      <c r="H80" s="468"/>
      <c r="I80" s="468"/>
      <c r="J80" s="468"/>
      <c r="K80" s="468"/>
    </row>
    <row r="81" spans="1:12" x14ac:dyDescent="0.25">
      <c r="B81" s="461" t="s">
        <v>513</v>
      </c>
      <c r="C81" s="461"/>
      <c r="D81" s="468"/>
      <c r="E81" s="468"/>
      <c r="F81" s="468"/>
      <c r="G81" s="468"/>
      <c r="H81" s="468"/>
      <c r="I81" s="468"/>
      <c r="J81" s="468"/>
      <c r="K81" s="468"/>
    </row>
    <row r="82" spans="1:12" s="472" customFormat="1" ht="12" customHeight="1" x14ac:dyDescent="0.25">
      <c r="A82" s="469"/>
      <c r="B82" s="1130" t="s">
        <v>514</v>
      </c>
      <c r="C82" s="1130"/>
      <c r="D82" s="470"/>
      <c r="E82" s="471"/>
      <c r="F82" s="471"/>
      <c r="G82" s="471"/>
      <c r="H82" s="471"/>
      <c r="I82" s="471"/>
      <c r="J82" s="471"/>
      <c r="K82" s="471"/>
      <c r="L82" s="471"/>
    </row>
    <row r="83" spans="1:12" s="472" customFormat="1" ht="12" customHeight="1" x14ac:dyDescent="0.25">
      <c r="A83" s="469"/>
      <c r="B83" s="470"/>
      <c r="C83" s="470"/>
      <c r="D83" s="470"/>
      <c r="E83" s="471"/>
      <c r="F83" s="471"/>
      <c r="G83" s="471"/>
      <c r="H83" s="471"/>
      <c r="I83" s="471"/>
      <c r="J83" s="471"/>
      <c r="K83" s="471"/>
      <c r="L83" s="471"/>
    </row>
    <row r="84" spans="1:12" s="472" customFormat="1" ht="12" customHeight="1" x14ac:dyDescent="0.25">
      <c r="A84" s="469"/>
      <c r="B84" s="470"/>
      <c r="C84" s="470"/>
      <c r="D84" s="470"/>
      <c r="E84" s="471"/>
      <c r="F84" s="471"/>
      <c r="G84" s="471"/>
      <c r="H84" s="471"/>
      <c r="I84" s="471"/>
      <c r="J84" s="471"/>
      <c r="K84" s="471"/>
      <c r="L84" s="471"/>
    </row>
    <row r="85" spans="1:12" s="464" customFormat="1" x14ac:dyDescent="0.2"/>
    <row r="86" spans="1:12" s="464" customFormat="1" x14ac:dyDescent="0.2"/>
    <row r="87" spans="1:12" s="464" customFormat="1" x14ac:dyDescent="0.2"/>
    <row r="88" spans="1:12" s="464" customFormat="1" x14ac:dyDescent="0.2"/>
    <row r="89" spans="1:12" s="464" customFormat="1" x14ac:dyDescent="0.2"/>
    <row r="90" spans="1:12" s="464" customFormat="1" x14ac:dyDescent="0.2"/>
    <row r="91" spans="1:12" s="464" customFormat="1" x14ac:dyDescent="0.2"/>
    <row r="92" spans="1:12" s="464" customFormat="1" x14ac:dyDescent="0.2"/>
    <row r="93" spans="1:12" s="464" customFormat="1" x14ac:dyDescent="0.2"/>
    <row r="94" spans="1:12" s="464" customFormat="1" x14ac:dyDescent="0.2"/>
    <row r="95" spans="1:12" s="464" customFormat="1" x14ac:dyDescent="0.2"/>
    <row r="96" spans="1:12" s="464" customFormat="1" x14ac:dyDescent="0.2"/>
    <row r="97" s="464" customFormat="1" x14ac:dyDescent="0.2"/>
    <row r="98" s="464" customFormat="1" x14ac:dyDescent="0.2"/>
    <row r="99" s="464" customFormat="1" x14ac:dyDescent="0.2"/>
    <row r="100" s="464" customFormat="1" x14ac:dyDescent="0.2"/>
    <row r="101" s="464" customFormat="1" x14ac:dyDescent="0.2"/>
    <row r="102" s="464" customFormat="1" x14ac:dyDescent="0.2"/>
    <row r="103" s="464" customFormat="1" x14ac:dyDescent="0.2"/>
    <row r="104" s="464" customFormat="1" x14ac:dyDescent="0.2"/>
    <row r="105" s="464" customFormat="1" x14ac:dyDescent="0.2"/>
    <row r="106" s="464" customFormat="1" x14ac:dyDescent="0.2"/>
    <row r="107" s="464" customFormat="1" x14ac:dyDescent="0.2"/>
    <row r="108" s="464" customFormat="1" x14ac:dyDescent="0.2"/>
    <row r="109" s="464" customFormat="1" x14ac:dyDescent="0.2"/>
    <row r="110" s="464" customFormat="1" x14ac:dyDescent="0.2"/>
    <row r="111" s="464" customFormat="1" x14ac:dyDescent="0.2"/>
    <row r="112" s="464" customFormat="1" x14ac:dyDescent="0.2"/>
    <row r="113" s="464" customFormat="1" x14ac:dyDescent="0.2"/>
    <row r="114" s="464" customFormat="1" x14ac:dyDescent="0.2"/>
    <row r="115" s="464" customFormat="1" x14ac:dyDescent="0.2"/>
    <row r="116" s="464" customFormat="1" x14ac:dyDescent="0.2"/>
    <row r="117" s="464" customFormat="1" x14ac:dyDescent="0.2"/>
    <row r="118" s="464" customFormat="1" x14ac:dyDescent="0.2"/>
    <row r="119" s="464" customFormat="1" x14ac:dyDescent="0.2"/>
    <row r="120" s="464" customFormat="1" x14ac:dyDescent="0.2"/>
    <row r="121" s="464" customFormat="1" x14ac:dyDescent="0.2"/>
    <row r="122" s="464" customFormat="1" x14ac:dyDescent="0.2"/>
    <row r="123" s="464" customFormat="1" x14ac:dyDescent="0.2"/>
    <row r="124" s="464" customFormat="1" x14ac:dyDescent="0.2"/>
    <row r="125" s="464" customFormat="1" x14ac:dyDescent="0.2"/>
    <row r="126" s="464" customFormat="1" x14ac:dyDescent="0.2"/>
    <row r="127" s="464" customFormat="1" x14ac:dyDescent="0.2"/>
    <row r="128" s="464" customFormat="1" x14ac:dyDescent="0.2"/>
    <row r="129" s="464" customFormat="1" x14ac:dyDescent="0.2"/>
    <row r="130" s="464" customFormat="1" x14ac:dyDescent="0.2"/>
    <row r="131" s="464" customFormat="1" x14ac:dyDescent="0.2"/>
    <row r="132" s="464" customFormat="1" x14ac:dyDescent="0.2"/>
    <row r="133" s="464" customFormat="1" x14ac:dyDescent="0.2"/>
    <row r="134" s="464" customFormat="1" x14ac:dyDescent="0.2"/>
    <row r="135" s="464" customFormat="1" x14ac:dyDescent="0.2"/>
    <row r="136" s="464" customFormat="1" x14ac:dyDescent="0.2"/>
    <row r="137" s="464" customFormat="1" x14ac:dyDescent="0.2"/>
    <row r="138" s="464" customFormat="1" x14ac:dyDescent="0.2"/>
    <row r="139" s="464" customFormat="1" x14ac:dyDescent="0.2"/>
    <row r="140" s="464" customFormat="1" x14ac:dyDescent="0.2"/>
    <row r="141" s="464" customFormat="1" x14ac:dyDescent="0.2"/>
    <row r="142" s="464" customFormat="1" x14ac:dyDescent="0.2"/>
    <row r="143" s="464" customFormat="1" x14ac:dyDescent="0.2"/>
    <row r="144" s="464" customFormat="1" x14ac:dyDescent="0.2"/>
    <row r="145" spans="1:12" s="464" customFormat="1" x14ac:dyDescent="0.2"/>
    <row r="146" spans="1:12" s="464" customFormat="1" x14ac:dyDescent="0.2"/>
    <row r="147" spans="1:12" s="472" customFormat="1" ht="12" customHeight="1" x14ac:dyDescent="0.25">
      <c r="A147" s="473"/>
      <c r="B147" s="473"/>
      <c r="C147" s="473"/>
      <c r="D147" s="473"/>
      <c r="E147" s="473"/>
      <c r="F147" s="473"/>
      <c r="G147" s="473"/>
      <c r="H147" s="473"/>
      <c r="I147" s="473"/>
      <c r="J147" s="473"/>
      <c r="K147" s="473"/>
      <c r="L147" s="473"/>
    </row>
    <row r="148" spans="1:12" s="472" customFormat="1" ht="12" customHeight="1" x14ac:dyDescent="0.25">
      <c r="A148" s="473"/>
      <c r="B148" s="473"/>
      <c r="C148" s="473"/>
      <c r="D148" s="474"/>
      <c r="E148" s="474"/>
      <c r="F148" s="474"/>
      <c r="G148" s="474"/>
      <c r="H148" s="474"/>
      <c r="I148" s="474"/>
      <c r="J148" s="474"/>
      <c r="K148" s="474"/>
      <c r="L148" s="474"/>
    </row>
    <row r="149" spans="1:12" s="472" customFormat="1" ht="12" customHeight="1" x14ac:dyDescent="0.25">
      <c r="B149" s="473"/>
      <c r="C149" s="473"/>
      <c r="D149" s="474"/>
      <c r="E149" s="474"/>
      <c r="F149" s="474"/>
      <c r="G149" s="474"/>
      <c r="H149" s="474"/>
      <c r="I149" s="474"/>
      <c r="J149" s="474"/>
      <c r="K149" s="474"/>
      <c r="L149" s="474"/>
    </row>
    <row r="150" spans="1:12" s="472" customFormat="1" ht="12" customHeight="1" x14ac:dyDescent="0.25">
      <c r="B150" s="473"/>
      <c r="C150" s="473"/>
      <c r="D150" s="474"/>
      <c r="E150" s="474"/>
      <c r="F150" s="474"/>
      <c r="G150" s="474"/>
      <c r="H150" s="474"/>
      <c r="I150" s="474"/>
      <c r="J150" s="474"/>
      <c r="K150" s="474"/>
      <c r="L150" s="474"/>
    </row>
    <row r="151" spans="1:12" s="472" customFormat="1" ht="12" customHeight="1" x14ac:dyDescent="0.25">
      <c r="A151" s="473"/>
      <c r="B151" s="473"/>
      <c r="C151" s="473"/>
      <c r="D151" s="474"/>
      <c r="E151" s="474"/>
      <c r="F151" s="474"/>
      <c r="G151" s="474"/>
      <c r="H151" s="474"/>
      <c r="I151" s="474"/>
      <c r="J151" s="474"/>
      <c r="K151" s="474"/>
      <c r="L151" s="474"/>
    </row>
    <row r="153" spans="1:12" x14ac:dyDescent="0.25">
      <c r="B153" s="468"/>
    </row>
  </sheetData>
  <sheetProtection algorithmName="SHA-512" hashValue="HpjKFI2bhXr/ZyIz8qaPEzTYL1EQDVFIuk+jr+C1cFPkG0c7JoGtGBQCYii7WzvFRmEJ5ARGnj3bT2vkQiQ1OA==" saltValue="gDQX3k+DgNUHvzotmOmsqg==" spinCount="100000" sheet="1" objects="1" scenarios="1"/>
  <mergeCells count="55">
    <mergeCell ref="A7:B7"/>
    <mergeCell ref="C7:L7"/>
    <mergeCell ref="A3:B3"/>
    <mergeCell ref="C3:L3"/>
    <mergeCell ref="A4:B4"/>
    <mergeCell ref="C4:L4"/>
    <mergeCell ref="A5:L5"/>
    <mergeCell ref="A8:B8"/>
    <mergeCell ref="C8:L8"/>
    <mergeCell ref="A9:B9"/>
    <mergeCell ref="C9:L9"/>
    <mergeCell ref="A10:A11"/>
    <mergeCell ref="B10:C11"/>
    <mergeCell ref="D10:D11"/>
    <mergeCell ref="E10:F10"/>
    <mergeCell ref="G10:H10"/>
    <mergeCell ref="I10:J10"/>
    <mergeCell ref="B28:C28"/>
    <mergeCell ref="K10:K11"/>
    <mergeCell ref="L10:L11"/>
    <mergeCell ref="A12:C12"/>
    <mergeCell ref="B13:C13"/>
    <mergeCell ref="B14:C14"/>
    <mergeCell ref="B15:C15"/>
    <mergeCell ref="B16:C16"/>
    <mergeCell ref="A17:A26"/>
    <mergeCell ref="B17:C26"/>
    <mergeCell ref="L17:L26"/>
    <mergeCell ref="B27:C27"/>
    <mergeCell ref="A30:B30"/>
    <mergeCell ref="C30:L30"/>
    <mergeCell ref="A31:B31"/>
    <mergeCell ref="C31:L31"/>
    <mergeCell ref="A32:A33"/>
    <mergeCell ref="B32:C33"/>
    <mergeCell ref="D32:D33"/>
    <mergeCell ref="E32:F32"/>
    <mergeCell ref="G32:H32"/>
    <mergeCell ref="I32:J32"/>
    <mergeCell ref="L37:L40"/>
    <mergeCell ref="B41:C41"/>
    <mergeCell ref="B42:C42"/>
    <mergeCell ref="B43:C43"/>
    <mergeCell ref="K32:K33"/>
    <mergeCell ref="L32:L33"/>
    <mergeCell ref="A34:C34"/>
    <mergeCell ref="A35:A36"/>
    <mergeCell ref="B35:C36"/>
    <mergeCell ref="L35:L36"/>
    <mergeCell ref="B44:C44"/>
    <mergeCell ref="B45:C45"/>
    <mergeCell ref="B46:C46"/>
    <mergeCell ref="B82:C82"/>
    <mergeCell ref="A37:A40"/>
    <mergeCell ref="B37:C40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55.pielikums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302"/>
  <sheetViews>
    <sheetView view="pageLayout" zoomScaleNormal="100" workbookViewId="0">
      <selection activeCell="N15" sqref="N15"/>
    </sheetView>
  </sheetViews>
  <sheetFormatPr defaultRowHeight="12" outlineLevelCol="1" x14ac:dyDescent="0.2"/>
  <cols>
    <col min="1" max="1" width="5.28515625" style="733" customWidth="1"/>
    <col min="2" max="2" width="27.85546875" style="733" customWidth="1"/>
    <col min="3" max="3" width="10" style="733" customWidth="1"/>
    <col min="4" max="4" width="10.7109375" style="733" hidden="1" customWidth="1" outlineLevel="1"/>
    <col min="5" max="5" width="9.5703125" style="733" hidden="1" customWidth="1" outlineLevel="1"/>
    <col min="6" max="6" width="10.85546875" style="733" hidden="1" customWidth="1" outlineLevel="1"/>
    <col min="7" max="7" width="9.5703125" style="733" hidden="1" customWidth="1" outlineLevel="1"/>
    <col min="8" max="8" width="11.42578125" style="733" customWidth="1" collapsed="1"/>
    <col min="9" max="9" width="9.5703125" style="733" customWidth="1"/>
    <col min="10" max="10" width="29.140625" style="733" hidden="1" customWidth="1" outlineLevel="1"/>
    <col min="11" max="11" width="17.7109375" style="733" customWidth="1" collapsed="1"/>
    <col min="12" max="16384" width="9.140625" style="733"/>
  </cols>
  <sheetData>
    <row r="1" spans="1:12" x14ac:dyDescent="0.2">
      <c r="K1" s="734" t="s">
        <v>927</v>
      </c>
    </row>
    <row r="2" spans="1:12" x14ac:dyDescent="0.2">
      <c r="K2" s="734" t="s">
        <v>332</v>
      </c>
    </row>
    <row r="3" spans="1:12" ht="12.75" customHeight="1" x14ac:dyDescent="0.2">
      <c r="A3" s="735" t="s">
        <v>0</v>
      </c>
      <c r="B3" s="736"/>
      <c r="C3" s="1152"/>
      <c r="D3" s="1152"/>
      <c r="E3" s="1152"/>
      <c r="F3" s="737"/>
      <c r="G3" s="737"/>
      <c r="H3" s="737"/>
      <c r="I3" s="737"/>
      <c r="J3" s="737"/>
    </row>
    <row r="4" spans="1:12" ht="12.75" customHeight="1" x14ac:dyDescent="0.2">
      <c r="A4" s="735" t="s">
        <v>1</v>
      </c>
      <c r="B4" s="736"/>
      <c r="C4" s="1153"/>
      <c r="D4" s="1153"/>
      <c r="E4" s="1153"/>
      <c r="F4" s="738"/>
      <c r="G4" s="738"/>
      <c r="H4" s="738"/>
      <c r="I4" s="738"/>
      <c r="J4" s="738"/>
    </row>
    <row r="5" spans="1:12" ht="15.75" x14ac:dyDescent="0.25">
      <c r="A5" s="1154" t="s">
        <v>820</v>
      </c>
      <c r="B5" s="1154"/>
      <c r="C5" s="1154"/>
      <c r="D5" s="1154"/>
      <c r="E5" s="1154"/>
      <c r="F5" s="1154"/>
      <c r="G5" s="1154"/>
      <c r="H5" s="1154"/>
      <c r="I5" s="1154"/>
      <c r="J5" s="1154"/>
      <c r="K5" s="1154"/>
      <c r="L5" s="739"/>
    </row>
    <row r="6" spans="1:12" ht="12.75" customHeight="1" x14ac:dyDescent="0.2">
      <c r="A6" s="1155" t="s">
        <v>334</v>
      </c>
      <c r="B6" s="1155"/>
      <c r="C6" s="1152" t="s">
        <v>532</v>
      </c>
      <c r="D6" s="1152"/>
      <c r="E6" s="1152"/>
      <c r="F6" s="1152"/>
      <c r="G6" s="1152"/>
      <c r="H6" s="1152"/>
      <c r="I6" s="1152"/>
      <c r="J6" s="1152"/>
      <c r="K6" s="1152"/>
    </row>
    <row r="7" spans="1:12" ht="12.75" customHeight="1" x14ac:dyDescent="0.2">
      <c r="A7" s="735" t="s">
        <v>336</v>
      </c>
      <c r="B7" s="735"/>
      <c r="C7" s="1152" t="s">
        <v>324</v>
      </c>
      <c r="D7" s="1152"/>
      <c r="E7" s="1152"/>
      <c r="F7" s="1152"/>
      <c r="G7" s="1152"/>
      <c r="H7" s="1152"/>
      <c r="I7" s="1152"/>
      <c r="J7" s="1152"/>
      <c r="K7" s="1152"/>
    </row>
    <row r="8" spans="1:12" ht="12.75" customHeight="1" x14ac:dyDescent="0.2">
      <c r="A8" s="740" t="s">
        <v>337</v>
      </c>
      <c r="B8" s="740"/>
      <c r="C8" s="1156" t="s">
        <v>323</v>
      </c>
      <c r="D8" s="1156"/>
      <c r="E8" s="1156"/>
      <c r="F8" s="1156"/>
      <c r="G8" s="1156"/>
      <c r="H8" s="1156"/>
      <c r="I8" s="1156"/>
      <c r="J8" s="1156"/>
      <c r="K8" s="1156"/>
    </row>
    <row r="9" spans="1:12" ht="36" customHeight="1" x14ac:dyDescent="0.2">
      <c r="A9" s="1157" t="s">
        <v>338</v>
      </c>
      <c r="B9" s="1157" t="s">
        <v>339</v>
      </c>
      <c r="C9" s="1157" t="s">
        <v>340</v>
      </c>
      <c r="D9" s="1159" t="s">
        <v>341</v>
      </c>
      <c r="E9" s="1160"/>
      <c r="F9" s="1159" t="s">
        <v>342</v>
      </c>
      <c r="G9" s="1160"/>
      <c r="H9" s="1159" t="s">
        <v>343</v>
      </c>
      <c r="I9" s="1160"/>
      <c r="J9" s="1157" t="s">
        <v>318</v>
      </c>
      <c r="K9" s="1157" t="s">
        <v>344</v>
      </c>
    </row>
    <row r="10" spans="1:12" ht="24" x14ac:dyDescent="0.2">
      <c r="A10" s="1158"/>
      <c r="B10" s="1158"/>
      <c r="C10" s="1158"/>
      <c r="D10" s="741" t="s">
        <v>345</v>
      </c>
      <c r="E10" s="741" t="s">
        <v>346</v>
      </c>
      <c r="F10" s="741" t="s">
        <v>345</v>
      </c>
      <c r="G10" s="741" t="s">
        <v>346</v>
      </c>
      <c r="H10" s="741" t="s">
        <v>345</v>
      </c>
      <c r="I10" s="741" t="s">
        <v>346</v>
      </c>
      <c r="J10" s="1158"/>
      <c r="K10" s="1158"/>
    </row>
    <row r="11" spans="1:12" x14ac:dyDescent="0.2">
      <c r="A11" s="1175" t="s">
        <v>347</v>
      </c>
      <c r="B11" s="1176"/>
      <c r="C11" s="742"/>
      <c r="D11" s="743">
        <f t="shared" ref="D11:I11" si="0">SUM(D12,D19,D28,D58,D87,D133,D142,D158,D203,D232)</f>
        <v>510346</v>
      </c>
      <c r="E11" s="743">
        <f t="shared" si="0"/>
        <v>19969</v>
      </c>
      <c r="F11" s="743">
        <f t="shared" si="0"/>
        <v>0</v>
      </c>
      <c r="G11" s="743">
        <f t="shared" si="0"/>
        <v>0</v>
      </c>
      <c r="H11" s="743">
        <f t="shared" si="0"/>
        <v>510346</v>
      </c>
      <c r="I11" s="743">
        <f t="shared" si="0"/>
        <v>19969</v>
      </c>
      <c r="J11" s="744"/>
      <c r="K11" s="744"/>
    </row>
    <row r="12" spans="1:12" ht="15.75" customHeight="1" x14ac:dyDescent="0.2">
      <c r="A12" s="1177">
        <v>1</v>
      </c>
      <c r="B12" s="1180" t="s">
        <v>928</v>
      </c>
      <c r="C12" s="743"/>
      <c r="D12" s="744">
        <f>SUM(D13:D18)</f>
        <v>40920</v>
      </c>
      <c r="E12" s="744">
        <f t="shared" ref="E12:I12" si="1">SUM(E13:E18)</f>
        <v>0</v>
      </c>
      <c r="F12" s="744">
        <f t="shared" si="1"/>
        <v>0</v>
      </c>
      <c r="G12" s="744">
        <f t="shared" si="1"/>
        <v>0</v>
      </c>
      <c r="H12" s="744">
        <f t="shared" si="1"/>
        <v>40920</v>
      </c>
      <c r="I12" s="744">
        <f t="shared" si="1"/>
        <v>0</v>
      </c>
      <c r="J12" s="745"/>
      <c r="K12" s="1167" t="s">
        <v>929</v>
      </c>
    </row>
    <row r="13" spans="1:12" ht="12.75" customHeight="1" x14ac:dyDescent="0.2">
      <c r="A13" s="1178"/>
      <c r="B13" s="1181"/>
      <c r="C13" s="742">
        <v>1150</v>
      </c>
      <c r="D13" s="746">
        <v>10000</v>
      </c>
      <c r="E13" s="745"/>
      <c r="F13" s="745"/>
      <c r="G13" s="745"/>
      <c r="H13" s="745">
        <f t="shared" ref="H13:I31" si="2">D13+F13</f>
        <v>10000</v>
      </c>
      <c r="I13" s="745">
        <f t="shared" si="2"/>
        <v>0</v>
      </c>
      <c r="J13" s="745"/>
      <c r="K13" s="1167"/>
    </row>
    <row r="14" spans="1:12" ht="12.75" customHeight="1" x14ac:dyDescent="0.2">
      <c r="A14" s="1178"/>
      <c r="B14" s="1181"/>
      <c r="C14" s="742">
        <v>1210</v>
      </c>
      <c r="D14" s="746">
        <v>500</v>
      </c>
      <c r="E14" s="745"/>
      <c r="F14" s="745"/>
      <c r="G14" s="745"/>
      <c r="H14" s="745">
        <f t="shared" si="2"/>
        <v>500</v>
      </c>
      <c r="I14" s="745">
        <f t="shared" si="2"/>
        <v>0</v>
      </c>
      <c r="J14" s="745"/>
      <c r="K14" s="1167"/>
    </row>
    <row r="15" spans="1:12" ht="12.75" customHeight="1" x14ac:dyDescent="0.2">
      <c r="A15" s="1178"/>
      <c r="B15" s="1181"/>
      <c r="C15" s="742">
        <v>2262</v>
      </c>
      <c r="D15" s="746">
        <v>310</v>
      </c>
      <c r="E15" s="745"/>
      <c r="F15" s="745"/>
      <c r="G15" s="745"/>
      <c r="H15" s="745">
        <f t="shared" si="2"/>
        <v>310</v>
      </c>
      <c r="I15" s="745">
        <f t="shared" si="2"/>
        <v>0</v>
      </c>
      <c r="J15" s="745"/>
      <c r="K15" s="1167"/>
    </row>
    <row r="16" spans="1:12" ht="12.75" customHeight="1" x14ac:dyDescent="0.2">
      <c r="A16" s="1178"/>
      <c r="B16" s="1181"/>
      <c r="C16" s="742">
        <v>2264</v>
      </c>
      <c r="D16" s="746">
        <v>18000</v>
      </c>
      <c r="E16" s="745"/>
      <c r="F16" s="745"/>
      <c r="G16" s="745"/>
      <c r="H16" s="745">
        <f t="shared" si="2"/>
        <v>18000</v>
      </c>
      <c r="I16" s="745">
        <f t="shared" si="2"/>
        <v>0</v>
      </c>
      <c r="J16" s="745"/>
      <c r="K16" s="1167"/>
    </row>
    <row r="17" spans="1:11" ht="12.75" customHeight="1" x14ac:dyDescent="0.2">
      <c r="A17" s="1178"/>
      <c r="B17" s="1181"/>
      <c r="C17" s="742">
        <v>2279</v>
      </c>
      <c r="D17" s="746">
        <v>8215</v>
      </c>
      <c r="E17" s="745"/>
      <c r="F17" s="745"/>
      <c r="G17" s="745"/>
      <c r="H17" s="745">
        <f t="shared" si="2"/>
        <v>8215</v>
      </c>
      <c r="I17" s="745">
        <f t="shared" si="2"/>
        <v>0</v>
      </c>
      <c r="J17" s="745"/>
      <c r="K17" s="1167"/>
    </row>
    <row r="18" spans="1:11" ht="12.75" customHeight="1" x14ac:dyDescent="0.2">
      <c r="A18" s="1179"/>
      <c r="B18" s="1182"/>
      <c r="C18" s="747">
        <v>2314</v>
      </c>
      <c r="D18" s="746">
        <v>3895</v>
      </c>
      <c r="E18" s="745"/>
      <c r="F18" s="745"/>
      <c r="G18" s="745"/>
      <c r="H18" s="745">
        <f t="shared" si="2"/>
        <v>3895</v>
      </c>
      <c r="I18" s="745">
        <f t="shared" si="2"/>
        <v>0</v>
      </c>
      <c r="J18" s="745"/>
      <c r="K18" s="1167"/>
    </row>
    <row r="19" spans="1:11" ht="16.5" customHeight="1" x14ac:dyDescent="0.2">
      <c r="A19" s="1177">
        <v>2</v>
      </c>
      <c r="B19" s="1183" t="s">
        <v>930</v>
      </c>
      <c r="C19" s="746"/>
      <c r="D19" s="748">
        <f>SUM(D20:D27)</f>
        <v>107179</v>
      </c>
      <c r="E19" s="748">
        <f t="shared" ref="E19:I19" si="3">SUM(E20:E27)</f>
        <v>0</v>
      </c>
      <c r="F19" s="748">
        <f t="shared" si="3"/>
        <v>0</v>
      </c>
      <c r="G19" s="748">
        <f t="shared" si="3"/>
        <v>0</v>
      </c>
      <c r="H19" s="748">
        <f t="shared" si="3"/>
        <v>107179</v>
      </c>
      <c r="I19" s="748">
        <f t="shared" si="3"/>
        <v>0</v>
      </c>
      <c r="J19" s="745"/>
      <c r="K19" s="1167" t="s">
        <v>931</v>
      </c>
    </row>
    <row r="20" spans="1:11" ht="12.75" customHeight="1" x14ac:dyDescent="0.2">
      <c r="A20" s="1178"/>
      <c r="B20" s="1184"/>
      <c r="C20" s="742">
        <v>1150</v>
      </c>
      <c r="D20" s="746">
        <v>16190</v>
      </c>
      <c r="E20" s="745"/>
      <c r="F20" s="745"/>
      <c r="G20" s="745"/>
      <c r="H20" s="745">
        <f t="shared" si="2"/>
        <v>16190</v>
      </c>
      <c r="I20" s="745">
        <f t="shared" si="2"/>
        <v>0</v>
      </c>
      <c r="J20" s="745"/>
      <c r="K20" s="1167"/>
    </row>
    <row r="21" spans="1:11" ht="12.75" customHeight="1" x14ac:dyDescent="0.2">
      <c r="A21" s="1178"/>
      <c r="B21" s="1184"/>
      <c r="C21" s="742">
        <v>1210</v>
      </c>
      <c r="D21" s="746">
        <v>810</v>
      </c>
      <c r="E21" s="745"/>
      <c r="F21" s="745"/>
      <c r="G21" s="745"/>
      <c r="H21" s="745">
        <f t="shared" si="2"/>
        <v>810</v>
      </c>
      <c r="I21" s="745">
        <f t="shared" si="2"/>
        <v>0</v>
      </c>
      <c r="J21" s="745"/>
      <c r="K21" s="1167"/>
    </row>
    <row r="22" spans="1:11" ht="12.75" customHeight="1" x14ac:dyDescent="0.2">
      <c r="A22" s="1178"/>
      <c r="B22" s="1184"/>
      <c r="C22" s="742">
        <v>2231</v>
      </c>
      <c r="D22" s="746">
        <v>600</v>
      </c>
      <c r="E22" s="745"/>
      <c r="F22" s="745"/>
      <c r="G22" s="745"/>
      <c r="H22" s="745">
        <f t="shared" si="2"/>
        <v>600</v>
      </c>
      <c r="I22" s="745">
        <f t="shared" si="2"/>
        <v>0</v>
      </c>
      <c r="J22" s="745"/>
      <c r="K22" s="1167"/>
    </row>
    <row r="23" spans="1:11" ht="12.75" customHeight="1" x14ac:dyDescent="0.2">
      <c r="A23" s="1178"/>
      <c r="B23" s="1184"/>
      <c r="C23" s="742">
        <v>2262</v>
      </c>
      <c r="D23" s="746">
        <v>1180</v>
      </c>
      <c r="E23" s="745"/>
      <c r="F23" s="745"/>
      <c r="G23" s="745"/>
      <c r="H23" s="745">
        <f t="shared" si="2"/>
        <v>1180</v>
      </c>
      <c r="I23" s="745">
        <f t="shared" si="2"/>
        <v>0</v>
      </c>
      <c r="J23" s="745"/>
      <c r="K23" s="1167"/>
    </row>
    <row r="24" spans="1:11" ht="12.75" customHeight="1" x14ac:dyDescent="0.2">
      <c r="A24" s="1178"/>
      <c r="B24" s="1184"/>
      <c r="C24" s="742">
        <v>2264</v>
      </c>
      <c r="D24" s="746">
        <v>52345</v>
      </c>
      <c r="E24" s="745"/>
      <c r="F24" s="745"/>
      <c r="G24" s="745"/>
      <c r="H24" s="745">
        <f t="shared" si="2"/>
        <v>52345</v>
      </c>
      <c r="I24" s="745">
        <f t="shared" si="2"/>
        <v>0</v>
      </c>
      <c r="J24" s="745"/>
      <c r="K24" s="1167"/>
    </row>
    <row r="25" spans="1:11" s="735" customFormat="1" ht="12.75" customHeight="1" x14ac:dyDescent="0.2">
      <c r="A25" s="1178"/>
      <c r="B25" s="1184"/>
      <c r="C25" s="742">
        <v>2269</v>
      </c>
      <c r="D25" s="746">
        <v>930</v>
      </c>
      <c r="E25" s="749"/>
      <c r="F25" s="749"/>
      <c r="G25" s="749"/>
      <c r="H25" s="745">
        <f t="shared" si="2"/>
        <v>930</v>
      </c>
      <c r="I25" s="745">
        <f t="shared" si="2"/>
        <v>0</v>
      </c>
      <c r="J25" s="749"/>
      <c r="K25" s="1167"/>
    </row>
    <row r="26" spans="1:11" s="735" customFormat="1" ht="12.75" customHeight="1" x14ac:dyDescent="0.2">
      <c r="A26" s="1178"/>
      <c r="B26" s="1184"/>
      <c r="C26" s="742">
        <v>2279</v>
      </c>
      <c r="D26" s="746">
        <v>29967</v>
      </c>
      <c r="E26" s="749"/>
      <c r="F26" s="749"/>
      <c r="G26" s="749"/>
      <c r="H26" s="745">
        <f t="shared" si="2"/>
        <v>29967</v>
      </c>
      <c r="I26" s="745">
        <f t="shared" si="2"/>
        <v>0</v>
      </c>
      <c r="J26" s="749"/>
      <c r="K26" s="1167"/>
    </row>
    <row r="27" spans="1:11" s="735" customFormat="1" ht="12.75" customHeight="1" x14ac:dyDescent="0.2">
      <c r="A27" s="1179"/>
      <c r="B27" s="1185"/>
      <c r="C27" s="747">
        <v>2314</v>
      </c>
      <c r="D27" s="746">
        <v>5157</v>
      </c>
      <c r="E27" s="750"/>
      <c r="F27" s="750"/>
      <c r="G27" s="750"/>
      <c r="H27" s="745">
        <f t="shared" si="2"/>
        <v>5157</v>
      </c>
      <c r="I27" s="745">
        <f t="shared" si="2"/>
        <v>0</v>
      </c>
      <c r="J27" s="750"/>
      <c r="K27" s="1167"/>
    </row>
    <row r="28" spans="1:11" s="735" customFormat="1" ht="24.75" customHeight="1" x14ac:dyDescent="0.2">
      <c r="A28" s="751">
        <v>3</v>
      </c>
      <c r="B28" s="751" t="s">
        <v>932</v>
      </c>
      <c r="C28" s="748"/>
      <c r="D28" s="748">
        <f>SUM(D29,D35,D43,D51)</f>
        <v>136371</v>
      </c>
      <c r="E28" s="748">
        <f t="shared" ref="E28:I28" si="4">SUM(E29,E35,E43,E51)</f>
        <v>0</v>
      </c>
      <c r="F28" s="748">
        <f t="shared" si="4"/>
        <v>0</v>
      </c>
      <c r="G28" s="748">
        <f t="shared" si="4"/>
        <v>0</v>
      </c>
      <c r="H28" s="748">
        <f t="shared" si="4"/>
        <v>136371</v>
      </c>
      <c r="I28" s="748">
        <f t="shared" si="4"/>
        <v>0</v>
      </c>
      <c r="J28" s="752"/>
      <c r="K28" s="752"/>
    </row>
    <row r="29" spans="1:11" s="735" customFormat="1" ht="13.5" customHeight="1" x14ac:dyDescent="0.2">
      <c r="A29" s="1161" t="s">
        <v>933</v>
      </c>
      <c r="B29" s="1164" t="s">
        <v>934</v>
      </c>
      <c r="C29" s="753"/>
      <c r="D29" s="748">
        <f>SUM(D30:D34)</f>
        <v>4800</v>
      </c>
      <c r="E29" s="748">
        <f t="shared" ref="E29:I29" si="5">SUM(E30:E34)</f>
        <v>0</v>
      </c>
      <c r="F29" s="748">
        <f t="shared" si="5"/>
        <v>0</v>
      </c>
      <c r="G29" s="748">
        <f t="shared" si="5"/>
        <v>0</v>
      </c>
      <c r="H29" s="748">
        <f t="shared" si="5"/>
        <v>4800</v>
      </c>
      <c r="I29" s="748">
        <f t="shared" si="5"/>
        <v>0</v>
      </c>
      <c r="J29" s="746"/>
      <c r="K29" s="1167" t="s">
        <v>935</v>
      </c>
    </row>
    <row r="30" spans="1:11" s="735" customFormat="1" ht="14.25" customHeight="1" x14ac:dyDescent="0.2">
      <c r="A30" s="1162"/>
      <c r="B30" s="1165"/>
      <c r="C30" s="742">
        <v>1150</v>
      </c>
      <c r="D30" s="746">
        <v>889</v>
      </c>
      <c r="E30" s="745"/>
      <c r="F30" s="745"/>
      <c r="G30" s="745"/>
      <c r="H30" s="745">
        <f t="shared" si="2"/>
        <v>889</v>
      </c>
      <c r="I30" s="745">
        <f t="shared" si="2"/>
        <v>0</v>
      </c>
      <c r="J30" s="746"/>
      <c r="K30" s="1167"/>
    </row>
    <row r="31" spans="1:11" s="735" customFormat="1" ht="15" customHeight="1" x14ac:dyDescent="0.2">
      <c r="A31" s="1162"/>
      <c r="B31" s="1165"/>
      <c r="C31" s="742">
        <v>1210</v>
      </c>
      <c r="D31" s="746">
        <v>45</v>
      </c>
      <c r="E31" s="745"/>
      <c r="F31" s="745"/>
      <c r="G31" s="745"/>
      <c r="H31" s="745">
        <f t="shared" si="2"/>
        <v>45</v>
      </c>
      <c r="I31" s="745">
        <f t="shared" si="2"/>
        <v>0</v>
      </c>
      <c r="J31" s="746"/>
      <c r="K31" s="1167"/>
    </row>
    <row r="32" spans="1:11" s="735" customFormat="1" ht="15.75" customHeight="1" x14ac:dyDescent="0.2">
      <c r="A32" s="1162"/>
      <c r="B32" s="1165"/>
      <c r="C32" s="742">
        <v>2264</v>
      </c>
      <c r="D32" s="746">
        <v>3297</v>
      </c>
      <c r="E32" s="745"/>
      <c r="F32" s="745"/>
      <c r="G32" s="745"/>
      <c r="H32" s="745">
        <f>D32+F32</f>
        <v>3297</v>
      </c>
      <c r="I32" s="745">
        <f>E32+G32</f>
        <v>0</v>
      </c>
      <c r="J32" s="746"/>
      <c r="K32" s="1167"/>
    </row>
    <row r="33" spans="1:11" s="735" customFormat="1" ht="14.25" customHeight="1" x14ac:dyDescent="0.2">
      <c r="A33" s="1162"/>
      <c r="B33" s="1165"/>
      <c r="C33" s="742">
        <v>2279</v>
      </c>
      <c r="D33" s="746">
        <v>303</v>
      </c>
      <c r="E33" s="745"/>
      <c r="F33" s="745"/>
      <c r="G33" s="745"/>
      <c r="H33" s="745">
        <f t="shared" ref="H33:I50" si="6">D33+F33</f>
        <v>303</v>
      </c>
      <c r="I33" s="745">
        <f t="shared" si="6"/>
        <v>0</v>
      </c>
      <c r="J33" s="746"/>
      <c r="K33" s="1167"/>
    </row>
    <row r="34" spans="1:11" s="735" customFormat="1" ht="14.25" customHeight="1" x14ac:dyDescent="0.2">
      <c r="A34" s="1163"/>
      <c r="B34" s="1166"/>
      <c r="C34" s="747">
        <v>2314</v>
      </c>
      <c r="D34" s="746">
        <v>266</v>
      </c>
      <c r="E34" s="745"/>
      <c r="F34" s="745"/>
      <c r="G34" s="745"/>
      <c r="H34" s="745">
        <f t="shared" si="6"/>
        <v>266</v>
      </c>
      <c r="I34" s="745">
        <f t="shared" si="6"/>
        <v>0</v>
      </c>
      <c r="J34" s="746"/>
      <c r="K34" s="1167"/>
    </row>
    <row r="35" spans="1:11" s="756" customFormat="1" ht="42.75" customHeight="1" x14ac:dyDescent="0.2">
      <c r="A35" s="1168" t="s">
        <v>936</v>
      </c>
      <c r="B35" s="1171" t="s">
        <v>937</v>
      </c>
      <c r="C35" s="754"/>
      <c r="D35" s="755">
        <f>SUM(D36:D42)</f>
        <v>50671</v>
      </c>
      <c r="E35" s="755">
        <f t="shared" ref="E35:I35" si="7">SUM(E36:E42)</f>
        <v>0</v>
      </c>
      <c r="F35" s="755">
        <f t="shared" si="7"/>
        <v>0</v>
      </c>
      <c r="G35" s="755">
        <f t="shared" si="7"/>
        <v>0</v>
      </c>
      <c r="H35" s="755">
        <f t="shared" si="7"/>
        <v>50671</v>
      </c>
      <c r="I35" s="755">
        <f t="shared" si="7"/>
        <v>0</v>
      </c>
      <c r="J35" s="754" t="s">
        <v>938</v>
      </c>
      <c r="K35" s="1174" t="s">
        <v>939</v>
      </c>
    </row>
    <row r="36" spans="1:11" s="756" customFormat="1" ht="12.75" customHeight="1" x14ac:dyDescent="0.2">
      <c r="A36" s="1169"/>
      <c r="B36" s="1172"/>
      <c r="C36" s="757">
        <v>1150</v>
      </c>
      <c r="D36" s="754">
        <v>10067</v>
      </c>
      <c r="E36" s="758"/>
      <c r="F36" s="758">
        <v>-3580</v>
      </c>
      <c r="G36" s="758"/>
      <c r="H36" s="758">
        <f t="shared" si="6"/>
        <v>6487</v>
      </c>
      <c r="I36" s="758">
        <f t="shared" si="6"/>
        <v>0</v>
      </c>
      <c r="J36" s="758"/>
      <c r="K36" s="1174"/>
    </row>
    <row r="37" spans="1:11" s="756" customFormat="1" ht="12.75" customHeight="1" x14ac:dyDescent="0.2">
      <c r="A37" s="1169"/>
      <c r="B37" s="1172"/>
      <c r="C37" s="757">
        <v>1210</v>
      </c>
      <c r="D37" s="754">
        <v>504</v>
      </c>
      <c r="E37" s="758"/>
      <c r="F37" s="758">
        <v>-179</v>
      </c>
      <c r="G37" s="758"/>
      <c r="H37" s="758">
        <f t="shared" si="6"/>
        <v>325</v>
      </c>
      <c r="I37" s="758">
        <f t="shared" si="6"/>
        <v>0</v>
      </c>
      <c r="J37" s="758"/>
      <c r="K37" s="1174"/>
    </row>
    <row r="38" spans="1:11" s="756" customFormat="1" ht="12.75" customHeight="1" x14ac:dyDescent="0.2">
      <c r="A38" s="1169"/>
      <c r="B38" s="1172"/>
      <c r="C38" s="757">
        <v>2231</v>
      </c>
      <c r="D38" s="754">
        <v>250</v>
      </c>
      <c r="E38" s="758"/>
      <c r="F38" s="758">
        <v>-250</v>
      </c>
      <c r="G38" s="758"/>
      <c r="H38" s="758">
        <f t="shared" si="6"/>
        <v>0</v>
      </c>
      <c r="I38" s="758">
        <f t="shared" si="6"/>
        <v>0</v>
      </c>
      <c r="J38" s="758"/>
      <c r="K38" s="1174"/>
    </row>
    <row r="39" spans="1:11" s="756" customFormat="1" ht="12.75" customHeight="1" x14ac:dyDescent="0.2">
      <c r="A39" s="1169"/>
      <c r="B39" s="1172"/>
      <c r="C39" s="757">
        <v>2262</v>
      </c>
      <c r="D39" s="754">
        <v>550</v>
      </c>
      <c r="E39" s="758"/>
      <c r="F39" s="758">
        <v>-550</v>
      </c>
      <c r="G39" s="758"/>
      <c r="H39" s="758">
        <f t="shared" si="6"/>
        <v>0</v>
      </c>
      <c r="I39" s="758">
        <f t="shared" si="6"/>
        <v>0</v>
      </c>
      <c r="J39" s="758"/>
      <c r="K39" s="1174"/>
    </row>
    <row r="40" spans="1:11" s="756" customFormat="1" ht="12.75" customHeight="1" x14ac:dyDescent="0.2">
      <c r="A40" s="1169"/>
      <c r="B40" s="1172"/>
      <c r="C40" s="757">
        <v>2264</v>
      </c>
      <c r="D40" s="754">
        <v>22200</v>
      </c>
      <c r="E40" s="758"/>
      <c r="F40" s="758">
        <v>662</v>
      </c>
      <c r="G40" s="758"/>
      <c r="H40" s="758">
        <f t="shared" si="6"/>
        <v>22862</v>
      </c>
      <c r="I40" s="758">
        <f t="shared" si="6"/>
        <v>0</v>
      </c>
      <c r="J40" s="758"/>
      <c r="K40" s="1174"/>
    </row>
    <row r="41" spans="1:11" s="759" customFormat="1" ht="12.75" customHeight="1" x14ac:dyDescent="0.2">
      <c r="A41" s="1169"/>
      <c r="B41" s="1172"/>
      <c r="C41" s="757">
        <v>2279</v>
      </c>
      <c r="D41" s="754">
        <v>17000</v>
      </c>
      <c r="E41" s="758"/>
      <c r="F41" s="758">
        <v>3828</v>
      </c>
      <c r="G41" s="758"/>
      <c r="H41" s="758">
        <f t="shared" si="6"/>
        <v>20828</v>
      </c>
      <c r="I41" s="758">
        <f t="shared" si="6"/>
        <v>0</v>
      </c>
      <c r="J41" s="758"/>
      <c r="K41" s="1174"/>
    </row>
    <row r="42" spans="1:11" s="759" customFormat="1" ht="12.75" customHeight="1" x14ac:dyDescent="0.2">
      <c r="A42" s="1170"/>
      <c r="B42" s="1173"/>
      <c r="C42" s="760">
        <v>2314</v>
      </c>
      <c r="D42" s="754">
        <v>100</v>
      </c>
      <c r="E42" s="758"/>
      <c r="F42" s="758">
        <v>69</v>
      </c>
      <c r="G42" s="758"/>
      <c r="H42" s="758">
        <f t="shared" si="6"/>
        <v>169</v>
      </c>
      <c r="I42" s="758">
        <f t="shared" si="6"/>
        <v>0</v>
      </c>
      <c r="J42" s="758"/>
      <c r="K42" s="1174"/>
    </row>
    <row r="43" spans="1:11" ht="14.25" customHeight="1" x14ac:dyDescent="0.2">
      <c r="A43" s="1161" t="s">
        <v>940</v>
      </c>
      <c r="B43" s="1164" t="s">
        <v>941</v>
      </c>
      <c r="C43" s="746"/>
      <c r="D43" s="748">
        <f>SUM(D44:D50)</f>
        <v>68900</v>
      </c>
      <c r="E43" s="748">
        <f t="shared" ref="E43:I43" si="8">SUM(E44:E50)</f>
        <v>0</v>
      </c>
      <c r="F43" s="748">
        <f t="shared" si="8"/>
        <v>0</v>
      </c>
      <c r="G43" s="748">
        <f t="shared" si="8"/>
        <v>0</v>
      </c>
      <c r="H43" s="748">
        <f t="shared" si="8"/>
        <v>68900</v>
      </c>
      <c r="I43" s="748">
        <f t="shared" si="8"/>
        <v>0</v>
      </c>
      <c r="J43" s="745"/>
      <c r="K43" s="1167" t="s">
        <v>942</v>
      </c>
    </row>
    <row r="44" spans="1:11" ht="12.75" customHeight="1" x14ac:dyDescent="0.2">
      <c r="A44" s="1162"/>
      <c r="B44" s="1165"/>
      <c r="C44" s="742">
        <v>1150</v>
      </c>
      <c r="D44" s="746">
        <v>20952</v>
      </c>
      <c r="E44" s="749"/>
      <c r="F44" s="749"/>
      <c r="G44" s="749"/>
      <c r="H44" s="745">
        <f t="shared" si="6"/>
        <v>20952</v>
      </c>
      <c r="I44" s="745">
        <f t="shared" si="6"/>
        <v>0</v>
      </c>
      <c r="J44" s="745"/>
      <c r="K44" s="1167"/>
    </row>
    <row r="45" spans="1:11" ht="12.75" customHeight="1" x14ac:dyDescent="0.2">
      <c r="A45" s="1162"/>
      <c r="B45" s="1165"/>
      <c r="C45" s="742">
        <v>1210</v>
      </c>
      <c r="D45" s="746">
        <v>1048</v>
      </c>
      <c r="E45" s="749"/>
      <c r="F45" s="749"/>
      <c r="G45" s="749"/>
      <c r="H45" s="745">
        <f t="shared" si="6"/>
        <v>1048</v>
      </c>
      <c r="I45" s="745">
        <f t="shared" si="6"/>
        <v>0</v>
      </c>
      <c r="J45" s="749"/>
      <c r="K45" s="1167"/>
    </row>
    <row r="46" spans="1:11" ht="12.75" customHeight="1" x14ac:dyDescent="0.2">
      <c r="A46" s="1162"/>
      <c r="B46" s="1165"/>
      <c r="C46" s="742">
        <v>2262</v>
      </c>
      <c r="D46" s="746">
        <v>600</v>
      </c>
      <c r="E46" s="750"/>
      <c r="F46" s="750"/>
      <c r="G46" s="750"/>
      <c r="H46" s="745">
        <f t="shared" si="6"/>
        <v>600</v>
      </c>
      <c r="I46" s="745">
        <f t="shared" si="6"/>
        <v>0</v>
      </c>
      <c r="J46" s="749"/>
      <c r="K46" s="1167"/>
    </row>
    <row r="47" spans="1:11" ht="12.75" customHeight="1" x14ac:dyDescent="0.2">
      <c r="A47" s="1162"/>
      <c r="B47" s="1165"/>
      <c r="C47" s="742">
        <v>2264</v>
      </c>
      <c r="D47" s="746">
        <v>26000</v>
      </c>
      <c r="E47" s="752"/>
      <c r="F47" s="752"/>
      <c r="G47" s="752"/>
      <c r="H47" s="745">
        <f t="shared" si="6"/>
        <v>26000</v>
      </c>
      <c r="I47" s="745">
        <f t="shared" si="6"/>
        <v>0</v>
      </c>
      <c r="J47" s="750"/>
      <c r="K47" s="1167"/>
    </row>
    <row r="48" spans="1:11" ht="12.75" customHeight="1" x14ac:dyDescent="0.2">
      <c r="A48" s="1162"/>
      <c r="B48" s="1165"/>
      <c r="C48" s="742">
        <v>2279</v>
      </c>
      <c r="D48" s="746">
        <v>16600</v>
      </c>
      <c r="E48" s="746"/>
      <c r="F48" s="746"/>
      <c r="G48" s="746"/>
      <c r="H48" s="745">
        <f t="shared" si="6"/>
        <v>16600</v>
      </c>
      <c r="I48" s="745">
        <f t="shared" si="6"/>
        <v>0</v>
      </c>
      <c r="J48" s="752"/>
      <c r="K48" s="1167"/>
    </row>
    <row r="49" spans="1:11" ht="12.75" customHeight="1" x14ac:dyDescent="0.2">
      <c r="A49" s="1162"/>
      <c r="B49" s="1165"/>
      <c r="C49" s="761">
        <v>2312</v>
      </c>
      <c r="D49" s="746">
        <v>200</v>
      </c>
      <c r="E49" s="745"/>
      <c r="F49" s="745"/>
      <c r="G49" s="745"/>
      <c r="H49" s="745">
        <f t="shared" si="6"/>
        <v>200</v>
      </c>
      <c r="I49" s="745">
        <f t="shared" si="6"/>
        <v>0</v>
      </c>
      <c r="J49" s="746"/>
      <c r="K49" s="1167"/>
    </row>
    <row r="50" spans="1:11" ht="12.75" customHeight="1" x14ac:dyDescent="0.2">
      <c r="A50" s="1163"/>
      <c r="B50" s="1166"/>
      <c r="C50" s="762">
        <v>2314</v>
      </c>
      <c r="D50" s="746">
        <v>3500</v>
      </c>
      <c r="E50" s="745"/>
      <c r="F50" s="745"/>
      <c r="G50" s="745"/>
      <c r="H50" s="745">
        <f t="shared" si="6"/>
        <v>3500</v>
      </c>
      <c r="I50" s="745">
        <f t="shared" si="6"/>
        <v>0</v>
      </c>
      <c r="J50" s="745"/>
      <c r="K50" s="1167"/>
    </row>
    <row r="51" spans="1:11" ht="14.25" customHeight="1" x14ac:dyDescent="0.2">
      <c r="A51" s="1161" t="s">
        <v>943</v>
      </c>
      <c r="B51" s="1164" t="s">
        <v>944</v>
      </c>
      <c r="C51" s="763"/>
      <c r="D51" s="748">
        <f>SUM(D52:D57)</f>
        <v>12000</v>
      </c>
      <c r="E51" s="748">
        <f t="shared" ref="E51:I51" si="9">SUM(E52:E57)</f>
        <v>0</v>
      </c>
      <c r="F51" s="748">
        <f t="shared" si="9"/>
        <v>0</v>
      </c>
      <c r="G51" s="748">
        <f t="shared" si="9"/>
        <v>0</v>
      </c>
      <c r="H51" s="748">
        <f t="shared" si="9"/>
        <v>12000</v>
      </c>
      <c r="I51" s="748">
        <f t="shared" si="9"/>
        <v>0</v>
      </c>
      <c r="J51" s="745"/>
      <c r="K51" s="1174" t="s">
        <v>945</v>
      </c>
    </row>
    <row r="52" spans="1:11" ht="12" customHeight="1" x14ac:dyDescent="0.2">
      <c r="A52" s="1162"/>
      <c r="B52" s="1165"/>
      <c r="C52" s="742">
        <v>1150</v>
      </c>
      <c r="D52" s="746">
        <v>1142</v>
      </c>
      <c r="E52" s="745"/>
      <c r="F52" s="745"/>
      <c r="G52" s="745"/>
      <c r="H52" s="745">
        <f>D52+F52</f>
        <v>1142</v>
      </c>
      <c r="I52" s="745">
        <f>E52+G52</f>
        <v>0</v>
      </c>
      <c r="J52" s="745"/>
      <c r="K52" s="1174"/>
    </row>
    <row r="53" spans="1:11" ht="12.75" customHeight="1" x14ac:dyDescent="0.2">
      <c r="A53" s="1162"/>
      <c r="B53" s="1165"/>
      <c r="C53" s="742">
        <v>1210</v>
      </c>
      <c r="D53" s="746">
        <v>58</v>
      </c>
      <c r="E53" s="745"/>
      <c r="F53" s="745"/>
      <c r="G53" s="745"/>
      <c r="H53" s="745">
        <f t="shared" ref="H53:I71" si="10">D53+F53</f>
        <v>58</v>
      </c>
      <c r="I53" s="745">
        <f t="shared" si="10"/>
        <v>0</v>
      </c>
      <c r="J53" s="745"/>
      <c r="K53" s="1174"/>
    </row>
    <row r="54" spans="1:11" ht="12.75" customHeight="1" x14ac:dyDescent="0.2">
      <c r="A54" s="1162"/>
      <c r="B54" s="1165"/>
      <c r="C54" s="742">
        <v>2231</v>
      </c>
      <c r="D54" s="746">
        <v>200</v>
      </c>
      <c r="E54" s="745"/>
      <c r="F54" s="745"/>
      <c r="G54" s="745"/>
      <c r="H54" s="745">
        <f t="shared" si="10"/>
        <v>200</v>
      </c>
      <c r="I54" s="745">
        <f t="shared" si="10"/>
        <v>0</v>
      </c>
      <c r="J54" s="745"/>
      <c r="K54" s="1174"/>
    </row>
    <row r="55" spans="1:11" ht="12.75" customHeight="1" x14ac:dyDescent="0.2">
      <c r="A55" s="1162"/>
      <c r="B55" s="1165"/>
      <c r="C55" s="742">
        <v>2264</v>
      </c>
      <c r="D55" s="746">
        <v>6500</v>
      </c>
      <c r="E55" s="745"/>
      <c r="F55" s="745"/>
      <c r="G55" s="745"/>
      <c r="H55" s="745">
        <f t="shared" si="10"/>
        <v>6500</v>
      </c>
      <c r="I55" s="745">
        <f t="shared" si="10"/>
        <v>0</v>
      </c>
      <c r="J55" s="745"/>
      <c r="K55" s="1174"/>
    </row>
    <row r="56" spans="1:11" ht="12.75" customHeight="1" x14ac:dyDescent="0.2">
      <c r="A56" s="1162"/>
      <c r="B56" s="1165"/>
      <c r="C56" s="742">
        <v>2279</v>
      </c>
      <c r="D56" s="746">
        <v>3900</v>
      </c>
      <c r="E56" s="745"/>
      <c r="F56" s="745"/>
      <c r="G56" s="745"/>
      <c r="H56" s="745">
        <f t="shared" si="10"/>
        <v>3900</v>
      </c>
      <c r="I56" s="745">
        <f t="shared" si="10"/>
        <v>0</v>
      </c>
      <c r="J56" s="745"/>
      <c r="K56" s="1174"/>
    </row>
    <row r="57" spans="1:11" ht="12.75" customHeight="1" x14ac:dyDescent="0.2">
      <c r="A57" s="1163"/>
      <c r="B57" s="1166"/>
      <c r="C57" s="762">
        <v>2314</v>
      </c>
      <c r="D57" s="746">
        <v>200</v>
      </c>
      <c r="E57" s="745"/>
      <c r="F57" s="745"/>
      <c r="G57" s="745"/>
      <c r="H57" s="745">
        <f t="shared" si="10"/>
        <v>200</v>
      </c>
      <c r="I57" s="745">
        <f t="shared" si="10"/>
        <v>0</v>
      </c>
      <c r="J57" s="745"/>
      <c r="K57" s="1174"/>
    </row>
    <row r="58" spans="1:11" x14ac:dyDescent="0.2">
      <c r="A58" s="764" t="s">
        <v>396</v>
      </c>
      <c r="B58" s="765" t="s">
        <v>946</v>
      </c>
      <c r="C58" s="766"/>
      <c r="D58" s="748">
        <f>SUM(D59,D64,D69,D73,D78,D82)</f>
        <v>10230</v>
      </c>
      <c r="E58" s="748">
        <f t="shared" ref="E58:I58" si="11">SUM(E59,E64,E69,E73,E78,E82)</f>
        <v>7040</v>
      </c>
      <c r="F58" s="748">
        <f t="shared" si="11"/>
        <v>0</v>
      </c>
      <c r="G58" s="748">
        <f t="shared" si="11"/>
        <v>0</v>
      </c>
      <c r="H58" s="748">
        <f t="shared" si="11"/>
        <v>10230</v>
      </c>
      <c r="I58" s="748">
        <f t="shared" si="11"/>
        <v>7040</v>
      </c>
      <c r="J58" s="745"/>
      <c r="K58" s="745"/>
    </row>
    <row r="59" spans="1:11" ht="12.75" customHeight="1" x14ac:dyDescent="0.2">
      <c r="A59" s="1161" t="s">
        <v>947</v>
      </c>
      <c r="B59" s="1164" t="s">
        <v>948</v>
      </c>
      <c r="C59" s="767"/>
      <c r="D59" s="748">
        <v>4005</v>
      </c>
      <c r="E59" s="748">
        <f t="shared" ref="E59:I59" si="12">SUM(E60:E63)</f>
        <v>0</v>
      </c>
      <c r="F59" s="748"/>
      <c r="G59" s="748">
        <f t="shared" si="12"/>
        <v>0</v>
      </c>
      <c r="H59" s="748">
        <f t="shared" si="12"/>
        <v>4005</v>
      </c>
      <c r="I59" s="748">
        <f t="shared" si="12"/>
        <v>0</v>
      </c>
      <c r="J59" s="746"/>
      <c r="K59" s="1167" t="s">
        <v>949</v>
      </c>
    </row>
    <row r="60" spans="1:11" ht="14.25" customHeight="1" x14ac:dyDescent="0.2">
      <c r="A60" s="1162"/>
      <c r="B60" s="1165"/>
      <c r="C60" s="742">
        <v>1150</v>
      </c>
      <c r="D60" s="746">
        <v>1559</v>
      </c>
      <c r="E60" s="745"/>
      <c r="F60" s="745"/>
      <c r="G60" s="745"/>
      <c r="H60" s="745">
        <f t="shared" si="10"/>
        <v>1559</v>
      </c>
      <c r="I60" s="745">
        <f t="shared" si="10"/>
        <v>0</v>
      </c>
      <c r="J60" s="746"/>
      <c r="K60" s="1167"/>
    </row>
    <row r="61" spans="1:11" ht="12.75" customHeight="1" x14ac:dyDescent="0.2">
      <c r="A61" s="1162"/>
      <c r="B61" s="1165"/>
      <c r="C61" s="742">
        <v>1210</v>
      </c>
      <c r="D61" s="746">
        <v>78</v>
      </c>
      <c r="E61" s="745"/>
      <c r="F61" s="745"/>
      <c r="G61" s="745"/>
      <c r="H61" s="745">
        <f t="shared" si="10"/>
        <v>78</v>
      </c>
      <c r="I61" s="745">
        <f t="shared" si="10"/>
        <v>0</v>
      </c>
      <c r="J61" s="746"/>
      <c r="K61" s="1167"/>
    </row>
    <row r="62" spans="1:11" ht="15.75" customHeight="1" x14ac:dyDescent="0.2">
      <c r="A62" s="1162"/>
      <c r="B62" s="1165"/>
      <c r="C62" s="742">
        <v>2279</v>
      </c>
      <c r="D62" s="746">
        <v>2150</v>
      </c>
      <c r="E62" s="745"/>
      <c r="F62" s="745"/>
      <c r="G62" s="745"/>
      <c r="H62" s="745">
        <f t="shared" si="10"/>
        <v>2150</v>
      </c>
      <c r="I62" s="745">
        <f t="shared" si="10"/>
        <v>0</v>
      </c>
      <c r="J62" s="746"/>
      <c r="K62" s="1167"/>
    </row>
    <row r="63" spans="1:11" ht="12.75" customHeight="1" x14ac:dyDescent="0.2">
      <c r="A63" s="1163"/>
      <c r="B63" s="1166"/>
      <c r="C63" s="762">
        <v>2314</v>
      </c>
      <c r="D63" s="746">
        <v>218</v>
      </c>
      <c r="E63" s="745"/>
      <c r="F63" s="745"/>
      <c r="G63" s="745"/>
      <c r="H63" s="745">
        <f t="shared" si="10"/>
        <v>218</v>
      </c>
      <c r="I63" s="745">
        <f t="shared" si="10"/>
        <v>0</v>
      </c>
      <c r="J63" s="746"/>
      <c r="K63" s="1167"/>
    </row>
    <row r="64" spans="1:11" ht="12.75" customHeight="1" x14ac:dyDescent="0.2">
      <c r="A64" s="1161" t="s">
        <v>950</v>
      </c>
      <c r="B64" s="1164" t="s">
        <v>351</v>
      </c>
      <c r="C64" s="763"/>
      <c r="D64" s="748">
        <f>SUM(D65:D68)</f>
        <v>970</v>
      </c>
      <c r="E64" s="748">
        <f t="shared" ref="E64:I64" si="13">SUM(E65:E68)</f>
        <v>0</v>
      </c>
      <c r="F64" s="748">
        <f t="shared" si="13"/>
        <v>0</v>
      </c>
      <c r="G64" s="748">
        <f t="shared" si="13"/>
        <v>0</v>
      </c>
      <c r="H64" s="748">
        <f t="shared" si="13"/>
        <v>970</v>
      </c>
      <c r="I64" s="748">
        <f t="shared" si="13"/>
        <v>0</v>
      </c>
      <c r="J64" s="746"/>
      <c r="K64" s="1167" t="s">
        <v>949</v>
      </c>
    </row>
    <row r="65" spans="1:11" ht="12.75" customHeight="1" x14ac:dyDescent="0.2">
      <c r="A65" s="1162"/>
      <c r="B65" s="1165"/>
      <c r="C65" s="762">
        <v>1150</v>
      </c>
      <c r="D65" s="746">
        <v>571</v>
      </c>
      <c r="E65" s="749"/>
      <c r="F65" s="749"/>
      <c r="G65" s="749"/>
      <c r="H65" s="745">
        <f t="shared" si="10"/>
        <v>571</v>
      </c>
      <c r="I65" s="745">
        <f t="shared" si="10"/>
        <v>0</v>
      </c>
      <c r="J65" s="746"/>
      <c r="K65" s="1167"/>
    </row>
    <row r="66" spans="1:11" ht="12.75" customHeight="1" x14ac:dyDescent="0.2">
      <c r="A66" s="1162"/>
      <c r="B66" s="1165"/>
      <c r="C66" s="742">
        <v>1210</v>
      </c>
      <c r="D66" s="746">
        <v>29</v>
      </c>
      <c r="E66" s="750"/>
      <c r="F66" s="750"/>
      <c r="G66" s="750"/>
      <c r="H66" s="745">
        <f t="shared" si="10"/>
        <v>29</v>
      </c>
      <c r="I66" s="745">
        <f t="shared" si="10"/>
        <v>0</v>
      </c>
      <c r="J66" s="746"/>
      <c r="K66" s="1167"/>
    </row>
    <row r="67" spans="1:11" ht="12.75" customHeight="1" x14ac:dyDescent="0.2">
      <c r="A67" s="1162"/>
      <c r="B67" s="1165"/>
      <c r="C67" s="768">
        <v>2279</v>
      </c>
      <c r="D67" s="746">
        <v>300</v>
      </c>
      <c r="E67" s="752"/>
      <c r="F67" s="752"/>
      <c r="G67" s="752"/>
      <c r="H67" s="745">
        <f t="shared" si="10"/>
        <v>300</v>
      </c>
      <c r="I67" s="745">
        <f t="shared" si="10"/>
        <v>0</v>
      </c>
      <c r="J67" s="750"/>
      <c r="K67" s="1167"/>
    </row>
    <row r="68" spans="1:11" ht="12.75" customHeight="1" x14ac:dyDescent="0.2">
      <c r="A68" s="1163"/>
      <c r="B68" s="1166"/>
      <c r="C68" s="762">
        <v>2314</v>
      </c>
      <c r="D68" s="746">
        <v>70</v>
      </c>
      <c r="E68" s="746"/>
      <c r="F68" s="746"/>
      <c r="G68" s="746"/>
      <c r="H68" s="745">
        <f t="shared" si="10"/>
        <v>70</v>
      </c>
      <c r="I68" s="745">
        <f t="shared" si="10"/>
        <v>0</v>
      </c>
      <c r="J68" s="752"/>
      <c r="K68" s="1167"/>
    </row>
    <row r="69" spans="1:11" ht="15.75" customHeight="1" x14ac:dyDescent="0.2">
      <c r="A69" s="1161" t="s">
        <v>951</v>
      </c>
      <c r="B69" s="1164" t="s">
        <v>952</v>
      </c>
      <c r="C69" s="763"/>
      <c r="D69" s="748">
        <f>SUM(D70:D72)</f>
        <v>464</v>
      </c>
      <c r="E69" s="748">
        <f t="shared" ref="E69:I69" si="14">SUM(E70:E72)</f>
        <v>536</v>
      </c>
      <c r="F69" s="748">
        <f t="shared" si="14"/>
        <v>0</v>
      </c>
      <c r="G69" s="748">
        <f t="shared" si="14"/>
        <v>0</v>
      </c>
      <c r="H69" s="748">
        <f t="shared" si="14"/>
        <v>464</v>
      </c>
      <c r="I69" s="748">
        <f t="shared" si="14"/>
        <v>536</v>
      </c>
      <c r="J69" s="746"/>
      <c r="K69" s="1167" t="s">
        <v>953</v>
      </c>
    </row>
    <row r="70" spans="1:11" ht="12.75" customHeight="1" x14ac:dyDescent="0.2">
      <c r="A70" s="1162"/>
      <c r="B70" s="1165"/>
      <c r="C70" s="769">
        <v>1150</v>
      </c>
      <c r="D70" s="746">
        <v>251</v>
      </c>
      <c r="E70" s="745">
        <v>510</v>
      </c>
      <c r="F70" s="745"/>
      <c r="G70" s="745"/>
      <c r="H70" s="745">
        <f t="shared" si="10"/>
        <v>251</v>
      </c>
      <c r="I70" s="745">
        <f t="shared" si="10"/>
        <v>510</v>
      </c>
      <c r="J70" s="745"/>
      <c r="K70" s="1167"/>
    </row>
    <row r="71" spans="1:11" ht="12.75" customHeight="1" x14ac:dyDescent="0.2">
      <c r="A71" s="1162"/>
      <c r="B71" s="1165"/>
      <c r="C71" s="769">
        <v>1210</v>
      </c>
      <c r="D71" s="746">
        <v>13</v>
      </c>
      <c r="E71" s="745">
        <v>26</v>
      </c>
      <c r="F71" s="745"/>
      <c r="G71" s="745"/>
      <c r="H71" s="745">
        <f t="shared" si="10"/>
        <v>13</v>
      </c>
      <c r="I71" s="745">
        <f t="shared" si="10"/>
        <v>26</v>
      </c>
      <c r="J71" s="745"/>
      <c r="K71" s="1167"/>
    </row>
    <row r="72" spans="1:11" ht="12.75" customHeight="1" x14ac:dyDescent="0.2">
      <c r="A72" s="1163"/>
      <c r="B72" s="1166"/>
      <c r="C72" s="762">
        <v>2314</v>
      </c>
      <c r="D72" s="746">
        <v>200</v>
      </c>
      <c r="E72" s="745">
        <v>0</v>
      </c>
      <c r="F72" s="745"/>
      <c r="G72" s="745"/>
      <c r="H72" s="745">
        <f t="shared" ref="H72:I92" si="15">D72+F72</f>
        <v>200</v>
      </c>
      <c r="I72" s="745">
        <f t="shared" si="15"/>
        <v>0</v>
      </c>
      <c r="J72" s="745"/>
      <c r="K72" s="1167"/>
    </row>
    <row r="73" spans="1:11" x14ac:dyDescent="0.2">
      <c r="A73" s="1161" t="s">
        <v>954</v>
      </c>
      <c r="B73" s="1164" t="s">
        <v>955</v>
      </c>
      <c r="C73" s="763"/>
      <c r="D73" s="748">
        <f>SUM(D74:D77)</f>
        <v>3141</v>
      </c>
      <c r="E73" s="748">
        <f t="shared" ref="E73:I73" si="16">SUM(E74:E77)</f>
        <v>4469</v>
      </c>
      <c r="F73" s="748">
        <f t="shared" si="16"/>
        <v>0</v>
      </c>
      <c r="G73" s="748">
        <f t="shared" si="16"/>
        <v>0</v>
      </c>
      <c r="H73" s="748">
        <f t="shared" si="16"/>
        <v>3141</v>
      </c>
      <c r="I73" s="748">
        <f t="shared" si="16"/>
        <v>4469</v>
      </c>
      <c r="J73" s="746"/>
      <c r="K73" s="1167" t="s">
        <v>956</v>
      </c>
    </row>
    <row r="74" spans="1:11" ht="12.75" customHeight="1" x14ac:dyDescent="0.2">
      <c r="A74" s="1162"/>
      <c r="B74" s="1165"/>
      <c r="C74" s="742">
        <v>1150</v>
      </c>
      <c r="D74" s="746">
        <v>1491</v>
      </c>
      <c r="E74" s="745">
        <v>675</v>
      </c>
      <c r="F74" s="745"/>
      <c r="G74" s="745"/>
      <c r="H74" s="745">
        <f t="shared" si="15"/>
        <v>1491</v>
      </c>
      <c r="I74" s="745">
        <f t="shared" si="15"/>
        <v>675</v>
      </c>
      <c r="J74" s="746"/>
      <c r="K74" s="1167"/>
    </row>
    <row r="75" spans="1:11" ht="12.75" customHeight="1" x14ac:dyDescent="0.2">
      <c r="A75" s="1162"/>
      <c r="B75" s="1165"/>
      <c r="C75" s="742">
        <v>1210</v>
      </c>
      <c r="D75" s="746">
        <v>79</v>
      </c>
      <c r="E75" s="745">
        <v>34</v>
      </c>
      <c r="F75" s="745"/>
      <c r="G75" s="745"/>
      <c r="H75" s="745">
        <f t="shared" si="15"/>
        <v>79</v>
      </c>
      <c r="I75" s="745">
        <f t="shared" si="15"/>
        <v>34</v>
      </c>
      <c r="J75" s="746"/>
      <c r="K75" s="1167"/>
    </row>
    <row r="76" spans="1:11" ht="12.75" customHeight="1" x14ac:dyDescent="0.2">
      <c r="A76" s="1162"/>
      <c r="B76" s="1165"/>
      <c r="C76" s="742">
        <v>2279</v>
      </c>
      <c r="D76" s="746">
        <v>1571</v>
      </c>
      <c r="E76" s="745">
        <v>3460</v>
      </c>
      <c r="F76" s="745"/>
      <c r="G76" s="745"/>
      <c r="H76" s="745">
        <f t="shared" si="15"/>
        <v>1571</v>
      </c>
      <c r="I76" s="745">
        <f t="shared" si="15"/>
        <v>3460</v>
      </c>
      <c r="J76" s="746"/>
      <c r="K76" s="1167"/>
    </row>
    <row r="77" spans="1:11" ht="12.75" customHeight="1" x14ac:dyDescent="0.2">
      <c r="A77" s="1163"/>
      <c r="B77" s="1166"/>
      <c r="C77" s="762">
        <v>2314</v>
      </c>
      <c r="D77" s="746">
        <v>0</v>
      </c>
      <c r="E77" s="745">
        <v>300</v>
      </c>
      <c r="F77" s="745"/>
      <c r="G77" s="745"/>
      <c r="H77" s="745">
        <f t="shared" si="15"/>
        <v>0</v>
      </c>
      <c r="I77" s="745">
        <f t="shared" si="15"/>
        <v>300</v>
      </c>
      <c r="J77" s="746"/>
      <c r="K77" s="1167"/>
    </row>
    <row r="78" spans="1:11" ht="14.25" customHeight="1" x14ac:dyDescent="0.2">
      <c r="A78" s="1161" t="s">
        <v>957</v>
      </c>
      <c r="B78" s="1164" t="s">
        <v>397</v>
      </c>
      <c r="C78" s="770"/>
      <c r="D78" s="748">
        <f>SUM(D79:D81)</f>
        <v>1500</v>
      </c>
      <c r="E78" s="748">
        <f t="shared" ref="E78:I78" si="17">SUM(E79:E81)</f>
        <v>0</v>
      </c>
      <c r="F78" s="748">
        <f t="shared" si="17"/>
        <v>0</v>
      </c>
      <c r="G78" s="748">
        <f t="shared" si="17"/>
        <v>0</v>
      </c>
      <c r="H78" s="748">
        <f t="shared" si="17"/>
        <v>1500</v>
      </c>
      <c r="I78" s="748">
        <f t="shared" si="17"/>
        <v>0</v>
      </c>
      <c r="J78" s="745"/>
      <c r="K78" s="1167" t="s">
        <v>958</v>
      </c>
    </row>
    <row r="79" spans="1:11" x14ac:dyDescent="0.2">
      <c r="A79" s="1162"/>
      <c r="B79" s="1165"/>
      <c r="C79" s="762" t="s">
        <v>959</v>
      </c>
      <c r="D79" s="746">
        <v>100</v>
      </c>
      <c r="E79" s="746">
        <v>0</v>
      </c>
      <c r="F79" s="746"/>
      <c r="G79" s="746"/>
      <c r="H79" s="745">
        <f t="shared" si="15"/>
        <v>100</v>
      </c>
      <c r="I79" s="745">
        <f t="shared" si="15"/>
        <v>0</v>
      </c>
      <c r="J79" s="746"/>
      <c r="K79" s="1167"/>
    </row>
    <row r="80" spans="1:11" ht="13.5" customHeight="1" x14ac:dyDescent="0.2">
      <c r="A80" s="1162"/>
      <c r="B80" s="1165"/>
      <c r="C80" s="762" t="s">
        <v>960</v>
      </c>
      <c r="D80" s="746">
        <v>100</v>
      </c>
      <c r="E80" s="746">
        <v>0</v>
      </c>
      <c r="F80" s="746"/>
      <c r="G80" s="746"/>
      <c r="H80" s="745">
        <f t="shared" si="15"/>
        <v>100</v>
      </c>
      <c r="I80" s="745">
        <f t="shared" si="15"/>
        <v>0</v>
      </c>
      <c r="J80" s="746"/>
      <c r="K80" s="1167"/>
    </row>
    <row r="81" spans="1:11" ht="12.75" customHeight="1" x14ac:dyDescent="0.2">
      <c r="A81" s="1163"/>
      <c r="B81" s="1166"/>
      <c r="C81" s="762">
        <v>2314</v>
      </c>
      <c r="D81" s="746">
        <v>1300</v>
      </c>
      <c r="E81" s="745">
        <v>0</v>
      </c>
      <c r="F81" s="745"/>
      <c r="G81" s="745"/>
      <c r="H81" s="745">
        <f t="shared" si="15"/>
        <v>1300</v>
      </c>
      <c r="I81" s="745">
        <f t="shared" si="15"/>
        <v>0</v>
      </c>
      <c r="J81" s="746"/>
      <c r="K81" s="1167"/>
    </row>
    <row r="82" spans="1:11" ht="15" customHeight="1" x14ac:dyDescent="0.2">
      <c r="A82" s="1161" t="s">
        <v>961</v>
      </c>
      <c r="B82" s="1164" t="s">
        <v>962</v>
      </c>
      <c r="C82" s="763"/>
      <c r="D82" s="748">
        <f>SUM(D83:D86)</f>
        <v>150</v>
      </c>
      <c r="E82" s="748">
        <f t="shared" ref="E82:I82" si="18">SUM(E83:E86)</f>
        <v>2035</v>
      </c>
      <c r="F82" s="748">
        <f t="shared" si="18"/>
        <v>0</v>
      </c>
      <c r="G82" s="748">
        <f t="shared" si="18"/>
        <v>0</v>
      </c>
      <c r="H82" s="748">
        <f t="shared" si="18"/>
        <v>150</v>
      </c>
      <c r="I82" s="748">
        <f t="shared" si="18"/>
        <v>2035</v>
      </c>
      <c r="J82" s="745"/>
      <c r="K82" s="1167" t="s">
        <v>963</v>
      </c>
    </row>
    <row r="83" spans="1:11" ht="16.5" customHeight="1" x14ac:dyDescent="0.2">
      <c r="A83" s="1162"/>
      <c r="B83" s="1165"/>
      <c r="C83" s="742">
        <v>1150</v>
      </c>
      <c r="D83" s="746">
        <v>0</v>
      </c>
      <c r="E83" s="745">
        <v>0</v>
      </c>
      <c r="F83" s="745"/>
      <c r="G83" s="745"/>
      <c r="H83" s="745">
        <f t="shared" si="15"/>
        <v>0</v>
      </c>
      <c r="I83" s="745">
        <f t="shared" si="15"/>
        <v>0</v>
      </c>
      <c r="J83" s="746"/>
      <c r="K83" s="1167"/>
    </row>
    <row r="84" spans="1:11" ht="15" customHeight="1" x14ac:dyDescent="0.2">
      <c r="A84" s="1162"/>
      <c r="B84" s="1165"/>
      <c r="C84" s="742">
        <v>1210</v>
      </c>
      <c r="D84" s="746">
        <v>0</v>
      </c>
      <c r="E84" s="749">
        <v>0</v>
      </c>
      <c r="F84" s="749"/>
      <c r="G84" s="749"/>
      <c r="H84" s="745">
        <f t="shared" si="15"/>
        <v>0</v>
      </c>
      <c r="I84" s="745">
        <f t="shared" si="15"/>
        <v>0</v>
      </c>
      <c r="J84" s="746"/>
      <c r="K84" s="1167"/>
    </row>
    <row r="85" spans="1:11" ht="16.5" customHeight="1" x14ac:dyDescent="0.2">
      <c r="A85" s="1162"/>
      <c r="B85" s="1165"/>
      <c r="C85" s="742">
        <v>2269</v>
      </c>
      <c r="D85" s="746">
        <v>0</v>
      </c>
      <c r="E85" s="749">
        <v>300</v>
      </c>
      <c r="F85" s="749"/>
      <c r="G85" s="749"/>
      <c r="H85" s="745">
        <f t="shared" si="15"/>
        <v>0</v>
      </c>
      <c r="I85" s="745">
        <f t="shared" si="15"/>
        <v>300</v>
      </c>
      <c r="J85" s="746"/>
      <c r="K85" s="1167"/>
    </row>
    <row r="86" spans="1:11" ht="16.5" customHeight="1" x14ac:dyDescent="0.2">
      <c r="A86" s="1163"/>
      <c r="B86" s="1166"/>
      <c r="C86" s="762">
        <v>2279</v>
      </c>
      <c r="D86" s="746">
        <v>150</v>
      </c>
      <c r="E86" s="771">
        <v>1735</v>
      </c>
      <c r="F86" s="750"/>
      <c r="G86" s="750"/>
      <c r="H86" s="745">
        <f t="shared" si="15"/>
        <v>150</v>
      </c>
      <c r="I86" s="745">
        <f t="shared" si="15"/>
        <v>1735</v>
      </c>
      <c r="J86" s="746"/>
      <c r="K86" s="1167"/>
    </row>
    <row r="87" spans="1:11" x14ac:dyDescent="0.2">
      <c r="A87" s="772" t="s">
        <v>399</v>
      </c>
      <c r="B87" s="773" t="s">
        <v>964</v>
      </c>
      <c r="C87" s="766"/>
      <c r="D87" s="748">
        <f t="shared" ref="D87:I87" si="19">SUM(D88,D91,D95,D99,D105,D109,D114,D119,D124,D128)</f>
        <v>7673</v>
      </c>
      <c r="E87" s="748">
        <f t="shared" si="19"/>
        <v>3534</v>
      </c>
      <c r="F87" s="748">
        <f t="shared" si="19"/>
        <v>0</v>
      </c>
      <c r="G87" s="748">
        <f t="shared" si="19"/>
        <v>0</v>
      </c>
      <c r="H87" s="748">
        <f t="shared" si="19"/>
        <v>7673</v>
      </c>
      <c r="I87" s="748">
        <f t="shared" si="19"/>
        <v>3534</v>
      </c>
      <c r="J87" s="746"/>
      <c r="K87" s="749"/>
    </row>
    <row r="88" spans="1:11" ht="21" customHeight="1" x14ac:dyDescent="0.2">
      <c r="A88" s="1161" t="s">
        <v>965</v>
      </c>
      <c r="B88" s="1186" t="s">
        <v>966</v>
      </c>
      <c r="C88" s="763"/>
      <c r="D88" s="748">
        <f>SUM(D89:D90)</f>
        <v>115</v>
      </c>
      <c r="E88" s="748">
        <f t="shared" ref="E88:I88" si="20">SUM(E89:E90)</f>
        <v>0</v>
      </c>
      <c r="F88" s="748">
        <f t="shared" si="20"/>
        <v>0</v>
      </c>
      <c r="G88" s="748">
        <f t="shared" si="20"/>
        <v>0</v>
      </c>
      <c r="H88" s="748">
        <f t="shared" si="20"/>
        <v>115</v>
      </c>
      <c r="I88" s="748">
        <f t="shared" si="20"/>
        <v>0</v>
      </c>
      <c r="J88" s="750"/>
      <c r="K88" s="1167" t="s">
        <v>967</v>
      </c>
    </row>
    <row r="89" spans="1:11" ht="12.75" customHeight="1" x14ac:dyDescent="0.2">
      <c r="A89" s="1162"/>
      <c r="B89" s="1187"/>
      <c r="C89" s="762">
        <v>1150</v>
      </c>
      <c r="D89" s="746">
        <v>109</v>
      </c>
      <c r="E89" s="745"/>
      <c r="F89" s="745"/>
      <c r="G89" s="745"/>
      <c r="H89" s="745">
        <f t="shared" si="15"/>
        <v>109</v>
      </c>
      <c r="I89" s="745">
        <f t="shared" si="15"/>
        <v>0</v>
      </c>
      <c r="J89" s="752"/>
      <c r="K89" s="1167"/>
    </row>
    <row r="90" spans="1:11" ht="12.75" customHeight="1" x14ac:dyDescent="0.2">
      <c r="A90" s="1163"/>
      <c r="B90" s="1188"/>
      <c r="C90" s="762">
        <v>1210</v>
      </c>
      <c r="D90" s="746">
        <v>6</v>
      </c>
      <c r="E90" s="745"/>
      <c r="F90" s="745"/>
      <c r="G90" s="745"/>
      <c r="H90" s="745">
        <f t="shared" si="15"/>
        <v>6</v>
      </c>
      <c r="I90" s="745">
        <f t="shared" si="15"/>
        <v>0</v>
      </c>
      <c r="J90" s="746"/>
      <c r="K90" s="1167"/>
    </row>
    <row r="91" spans="1:11" ht="14.25" customHeight="1" x14ac:dyDescent="0.2">
      <c r="A91" s="1161" t="s">
        <v>968</v>
      </c>
      <c r="B91" s="1164" t="s">
        <v>969</v>
      </c>
      <c r="C91" s="763"/>
      <c r="D91" s="748">
        <f>SUM(D92:D94)</f>
        <v>200</v>
      </c>
      <c r="E91" s="748">
        <f t="shared" ref="E91:I91" si="21">SUM(E92:E94)</f>
        <v>0</v>
      </c>
      <c r="F91" s="748">
        <f t="shared" si="21"/>
        <v>0</v>
      </c>
      <c r="G91" s="748">
        <f t="shared" si="21"/>
        <v>0</v>
      </c>
      <c r="H91" s="748">
        <f t="shared" si="21"/>
        <v>200</v>
      </c>
      <c r="I91" s="748">
        <f t="shared" si="21"/>
        <v>0</v>
      </c>
      <c r="J91" s="745"/>
      <c r="K91" s="1167" t="s">
        <v>970</v>
      </c>
    </row>
    <row r="92" spans="1:11" ht="12.75" customHeight="1" x14ac:dyDescent="0.2">
      <c r="A92" s="1162"/>
      <c r="B92" s="1165"/>
      <c r="C92" s="762">
        <v>1150</v>
      </c>
      <c r="D92" s="746">
        <v>95</v>
      </c>
      <c r="E92" s="745"/>
      <c r="F92" s="745"/>
      <c r="G92" s="745"/>
      <c r="H92" s="745">
        <f t="shared" si="15"/>
        <v>95</v>
      </c>
      <c r="I92" s="745">
        <f t="shared" si="15"/>
        <v>0</v>
      </c>
      <c r="J92" s="745"/>
      <c r="K92" s="1167"/>
    </row>
    <row r="93" spans="1:11" ht="12.75" customHeight="1" x14ac:dyDescent="0.2">
      <c r="A93" s="1162"/>
      <c r="B93" s="1165"/>
      <c r="C93" s="762">
        <v>1210</v>
      </c>
      <c r="D93" s="746">
        <v>5</v>
      </c>
      <c r="E93" s="745"/>
      <c r="F93" s="745"/>
      <c r="G93" s="745"/>
      <c r="H93" s="745">
        <f>D93+F93</f>
        <v>5</v>
      </c>
      <c r="I93" s="745">
        <f>E93+G93</f>
        <v>0</v>
      </c>
      <c r="J93" s="745"/>
      <c r="K93" s="1167"/>
    </row>
    <row r="94" spans="1:11" ht="12.75" customHeight="1" x14ac:dyDescent="0.2">
      <c r="A94" s="1163"/>
      <c r="B94" s="1166"/>
      <c r="C94" s="762">
        <v>2314</v>
      </c>
      <c r="D94" s="746">
        <v>100</v>
      </c>
      <c r="E94" s="745"/>
      <c r="F94" s="745"/>
      <c r="G94" s="745"/>
      <c r="H94" s="745">
        <f t="shared" ref="H94:I111" si="22">D94+F94</f>
        <v>100</v>
      </c>
      <c r="I94" s="745">
        <f t="shared" si="22"/>
        <v>0</v>
      </c>
      <c r="J94" s="745"/>
      <c r="K94" s="1167"/>
    </row>
    <row r="95" spans="1:11" ht="16.5" customHeight="1" x14ac:dyDescent="0.2">
      <c r="A95" s="1161" t="s">
        <v>971</v>
      </c>
      <c r="B95" s="1164" t="s">
        <v>972</v>
      </c>
      <c r="C95" s="763"/>
      <c r="D95" s="748">
        <f>SUM(D96:D98)</f>
        <v>200</v>
      </c>
      <c r="E95" s="748">
        <f t="shared" ref="E95:I95" si="23">SUM(E96:E98)</f>
        <v>0</v>
      </c>
      <c r="F95" s="748">
        <f t="shared" si="23"/>
        <v>0</v>
      </c>
      <c r="G95" s="748">
        <f t="shared" si="23"/>
        <v>0</v>
      </c>
      <c r="H95" s="748">
        <f t="shared" si="23"/>
        <v>200</v>
      </c>
      <c r="I95" s="748">
        <f t="shared" si="23"/>
        <v>0</v>
      </c>
      <c r="J95" s="745"/>
      <c r="K95" s="1167" t="s">
        <v>970</v>
      </c>
    </row>
    <row r="96" spans="1:11" ht="12.75" customHeight="1" x14ac:dyDescent="0.2">
      <c r="A96" s="1162"/>
      <c r="B96" s="1165"/>
      <c r="C96" s="762">
        <v>1150</v>
      </c>
      <c r="D96" s="746">
        <v>95</v>
      </c>
      <c r="E96" s="745"/>
      <c r="F96" s="745"/>
      <c r="G96" s="745"/>
      <c r="H96" s="745">
        <f t="shared" si="22"/>
        <v>95</v>
      </c>
      <c r="I96" s="745">
        <f t="shared" si="22"/>
        <v>0</v>
      </c>
      <c r="J96" s="745"/>
      <c r="K96" s="1167"/>
    </row>
    <row r="97" spans="1:11" ht="12.75" customHeight="1" x14ac:dyDescent="0.2">
      <c r="A97" s="1162"/>
      <c r="B97" s="1165"/>
      <c r="C97" s="762">
        <v>1210</v>
      </c>
      <c r="D97" s="746">
        <v>5</v>
      </c>
      <c r="E97" s="745"/>
      <c r="F97" s="745"/>
      <c r="G97" s="745"/>
      <c r="H97" s="745">
        <f t="shared" si="22"/>
        <v>5</v>
      </c>
      <c r="I97" s="745">
        <f t="shared" si="22"/>
        <v>0</v>
      </c>
      <c r="J97" s="745"/>
      <c r="K97" s="1167"/>
    </row>
    <row r="98" spans="1:11" ht="12.75" customHeight="1" x14ac:dyDescent="0.2">
      <c r="A98" s="1163"/>
      <c r="B98" s="1166"/>
      <c r="C98" s="762">
        <v>2314</v>
      </c>
      <c r="D98" s="746">
        <v>100</v>
      </c>
      <c r="E98" s="745"/>
      <c r="F98" s="745"/>
      <c r="G98" s="745"/>
      <c r="H98" s="745">
        <f t="shared" si="22"/>
        <v>100</v>
      </c>
      <c r="I98" s="745">
        <f t="shared" si="22"/>
        <v>0</v>
      </c>
      <c r="J98" s="745"/>
      <c r="K98" s="1167"/>
    </row>
    <row r="99" spans="1:11" ht="14.25" customHeight="1" x14ac:dyDescent="0.2">
      <c r="A99" s="1161" t="s">
        <v>973</v>
      </c>
      <c r="B99" s="1164" t="s">
        <v>974</v>
      </c>
      <c r="C99" s="763"/>
      <c r="D99" s="748">
        <f>SUM(D100:D104)</f>
        <v>2977</v>
      </c>
      <c r="E99" s="748">
        <f t="shared" ref="E99:I99" si="24">SUM(E100:E104)</f>
        <v>0</v>
      </c>
      <c r="F99" s="748">
        <f t="shared" si="24"/>
        <v>0</v>
      </c>
      <c r="G99" s="748">
        <f t="shared" si="24"/>
        <v>0</v>
      </c>
      <c r="H99" s="748">
        <f t="shared" si="24"/>
        <v>2977</v>
      </c>
      <c r="I99" s="748">
        <f t="shared" si="24"/>
        <v>0</v>
      </c>
      <c r="J99" s="745"/>
      <c r="K99" s="1167" t="s">
        <v>975</v>
      </c>
    </row>
    <row r="100" spans="1:11" ht="15.75" customHeight="1" x14ac:dyDescent="0.2">
      <c r="A100" s="1162"/>
      <c r="B100" s="1165"/>
      <c r="C100" s="742">
        <v>1150</v>
      </c>
      <c r="D100" s="746">
        <v>708</v>
      </c>
      <c r="E100" s="745"/>
      <c r="F100" s="745"/>
      <c r="G100" s="745"/>
      <c r="H100" s="745">
        <f t="shared" si="22"/>
        <v>708</v>
      </c>
      <c r="I100" s="745">
        <f t="shared" si="22"/>
        <v>0</v>
      </c>
      <c r="J100" s="746"/>
      <c r="K100" s="1167"/>
    </row>
    <row r="101" spans="1:11" ht="15.75" customHeight="1" x14ac:dyDescent="0.2">
      <c r="A101" s="1162"/>
      <c r="B101" s="1165"/>
      <c r="C101" s="742">
        <v>1210</v>
      </c>
      <c r="D101" s="746">
        <v>36</v>
      </c>
      <c r="E101" s="745"/>
      <c r="F101" s="745"/>
      <c r="G101" s="745"/>
      <c r="H101" s="745">
        <f t="shared" si="22"/>
        <v>36</v>
      </c>
      <c r="I101" s="745">
        <f t="shared" si="22"/>
        <v>0</v>
      </c>
      <c r="J101" s="746"/>
      <c r="K101" s="1167"/>
    </row>
    <row r="102" spans="1:11" ht="12.75" customHeight="1" x14ac:dyDescent="0.2">
      <c r="A102" s="1162"/>
      <c r="B102" s="1165"/>
      <c r="C102" s="742">
        <v>2264</v>
      </c>
      <c r="D102" s="746">
        <v>800</v>
      </c>
      <c r="E102" s="745"/>
      <c r="F102" s="745"/>
      <c r="G102" s="745"/>
      <c r="H102" s="745">
        <f t="shared" si="22"/>
        <v>800</v>
      </c>
      <c r="I102" s="745">
        <f t="shared" si="22"/>
        <v>0</v>
      </c>
      <c r="J102" s="746"/>
      <c r="K102" s="1167"/>
    </row>
    <row r="103" spans="1:11" ht="13.5" customHeight="1" x14ac:dyDescent="0.2">
      <c r="A103" s="1162"/>
      <c r="B103" s="1165"/>
      <c r="C103" s="742">
        <v>2279</v>
      </c>
      <c r="D103" s="746">
        <v>1271</v>
      </c>
      <c r="E103" s="745"/>
      <c r="F103" s="745"/>
      <c r="G103" s="745"/>
      <c r="H103" s="745">
        <f t="shared" si="22"/>
        <v>1271</v>
      </c>
      <c r="I103" s="745">
        <f t="shared" si="22"/>
        <v>0</v>
      </c>
      <c r="J103" s="746"/>
      <c r="K103" s="1167"/>
    </row>
    <row r="104" spans="1:11" ht="13.5" customHeight="1" x14ac:dyDescent="0.2">
      <c r="A104" s="1163"/>
      <c r="B104" s="1166"/>
      <c r="C104" s="762">
        <v>2314</v>
      </c>
      <c r="D104" s="746">
        <v>162</v>
      </c>
      <c r="E104" s="749"/>
      <c r="F104" s="749"/>
      <c r="G104" s="749"/>
      <c r="H104" s="745">
        <f t="shared" si="22"/>
        <v>162</v>
      </c>
      <c r="I104" s="745">
        <f t="shared" si="22"/>
        <v>0</v>
      </c>
      <c r="J104" s="746"/>
      <c r="K104" s="1167"/>
    </row>
    <row r="105" spans="1:11" ht="18" customHeight="1" x14ac:dyDescent="0.2">
      <c r="A105" s="1161" t="s">
        <v>976</v>
      </c>
      <c r="B105" s="1164" t="s">
        <v>952</v>
      </c>
      <c r="C105" s="763"/>
      <c r="D105" s="748">
        <f>SUM(D106:D108)</f>
        <v>316</v>
      </c>
      <c r="E105" s="748">
        <f t="shared" ref="E105:I105" si="25">SUM(E106:E108)</f>
        <v>684</v>
      </c>
      <c r="F105" s="748">
        <f t="shared" si="25"/>
        <v>0</v>
      </c>
      <c r="G105" s="748">
        <f t="shared" si="25"/>
        <v>0</v>
      </c>
      <c r="H105" s="748">
        <f t="shared" si="25"/>
        <v>316</v>
      </c>
      <c r="I105" s="748">
        <f t="shared" si="25"/>
        <v>684</v>
      </c>
      <c r="J105" s="745"/>
      <c r="K105" s="1167" t="s">
        <v>977</v>
      </c>
    </row>
    <row r="106" spans="1:11" ht="12.75" customHeight="1" x14ac:dyDescent="0.2">
      <c r="A106" s="1162"/>
      <c r="B106" s="1165"/>
      <c r="C106" s="742">
        <v>1150</v>
      </c>
      <c r="D106" s="746">
        <v>110</v>
      </c>
      <c r="E106" s="750">
        <v>651</v>
      </c>
      <c r="F106" s="750"/>
      <c r="G106" s="750"/>
      <c r="H106" s="745">
        <f t="shared" si="22"/>
        <v>110</v>
      </c>
      <c r="I106" s="745">
        <f t="shared" si="22"/>
        <v>651</v>
      </c>
      <c r="J106" s="749"/>
      <c r="K106" s="1167"/>
    </row>
    <row r="107" spans="1:11" ht="12.75" customHeight="1" x14ac:dyDescent="0.2">
      <c r="A107" s="1162"/>
      <c r="B107" s="1165"/>
      <c r="C107" s="742">
        <v>1210</v>
      </c>
      <c r="D107" s="746">
        <v>6</v>
      </c>
      <c r="E107" s="771">
        <v>33</v>
      </c>
      <c r="F107" s="752"/>
      <c r="G107" s="752"/>
      <c r="H107" s="745">
        <f t="shared" si="22"/>
        <v>6</v>
      </c>
      <c r="I107" s="745">
        <f t="shared" si="22"/>
        <v>33</v>
      </c>
      <c r="J107" s="749"/>
      <c r="K107" s="1167"/>
    </row>
    <row r="108" spans="1:11" ht="12.75" customHeight="1" x14ac:dyDescent="0.2">
      <c r="A108" s="1163"/>
      <c r="B108" s="1166"/>
      <c r="C108" s="762">
        <v>2314</v>
      </c>
      <c r="D108" s="746">
        <v>200</v>
      </c>
      <c r="E108" s="745">
        <v>0</v>
      </c>
      <c r="F108" s="745"/>
      <c r="G108" s="745"/>
      <c r="H108" s="745">
        <f t="shared" si="22"/>
        <v>200</v>
      </c>
      <c r="I108" s="745">
        <f t="shared" si="22"/>
        <v>0</v>
      </c>
      <c r="J108" s="752"/>
      <c r="K108" s="1167"/>
    </row>
    <row r="109" spans="1:11" ht="14.25" customHeight="1" x14ac:dyDescent="0.2">
      <c r="A109" s="1161" t="s">
        <v>978</v>
      </c>
      <c r="B109" s="1164" t="s">
        <v>962</v>
      </c>
      <c r="C109" s="763"/>
      <c r="D109" s="748">
        <f>SUM(D110:D113)</f>
        <v>150</v>
      </c>
      <c r="E109" s="748">
        <f t="shared" ref="E109:I109" si="26">SUM(E110:E113)</f>
        <v>2035</v>
      </c>
      <c r="F109" s="748">
        <f t="shared" si="26"/>
        <v>0</v>
      </c>
      <c r="G109" s="748">
        <f t="shared" si="26"/>
        <v>0</v>
      </c>
      <c r="H109" s="748">
        <f t="shared" si="26"/>
        <v>150</v>
      </c>
      <c r="I109" s="748">
        <f t="shared" si="26"/>
        <v>2035</v>
      </c>
      <c r="J109" s="746"/>
      <c r="K109" s="1167" t="s">
        <v>963</v>
      </c>
    </row>
    <row r="110" spans="1:11" ht="15" customHeight="1" x14ac:dyDescent="0.2">
      <c r="A110" s="1162"/>
      <c r="B110" s="1165"/>
      <c r="C110" s="742">
        <v>1150</v>
      </c>
      <c r="D110" s="746">
        <v>0</v>
      </c>
      <c r="E110" s="745">
        <v>0</v>
      </c>
      <c r="F110" s="745"/>
      <c r="G110" s="745"/>
      <c r="H110" s="745">
        <f t="shared" si="22"/>
        <v>0</v>
      </c>
      <c r="I110" s="745">
        <f t="shared" si="22"/>
        <v>0</v>
      </c>
      <c r="J110" s="746"/>
      <c r="K110" s="1167"/>
    </row>
    <row r="111" spans="1:11" ht="14.25" customHeight="1" x14ac:dyDescent="0.2">
      <c r="A111" s="1162"/>
      <c r="B111" s="1165"/>
      <c r="C111" s="742">
        <v>1210</v>
      </c>
      <c r="D111" s="746">
        <v>0</v>
      </c>
      <c r="E111" s="745">
        <v>0</v>
      </c>
      <c r="F111" s="745"/>
      <c r="G111" s="745"/>
      <c r="H111" s="745">
        <f t="shared" si="22"/>
        <v>0</v>
      </c>
      <c r="I111" s="745">
        <f t="shared" si="22"/>
        <v>0</v>
      </c>
      <c r="J111" s="746"/>
      <c r="K111" s="1167"/>
    </row>
    <row r="112" spans="1:11" ht="12.75" customHeight="1" x14ac:dyDescent="0.2">
      <c r="A112" s="1162"/>
      <c r="B112" s="1165"/>
      <c r="C112" s="742">
        <v>2269</v>
      </c>
      <c r="D112" s="746">
        <v>0</v>
      </c>
      <c r="E112" s="745">
        <v>500</v>
      </c>
      <c r="F112" s="745"/>
      <c r="G112" s="745"/>
      <c r="H112" s="745">
        <f>D112+F112</f>
        <v>0</v>
      </c>
      <c r="I112" s="745">
        <f>E112+G112</f>
        <v>500</v>
      </c>
      <c r="J112" s="746"/>
      <c r="K112" s="1167"/>
    </row>
    <row r="113" spans="1:11" ht="14.25" customHeight="1" x14ac:dyDescent="0.2">
      <c r="A113" s="1163"/>
      <c r="B113" s="1166"/>
      <c r="C113" s="762">
        <v>2279</v>
      </c>
      <c r="D113" s="746">
        <v>150</v>
      </c>
      <c r="E113" s="745">
        <v>1535</v>
      </c>
      <c r="F113" s="745"/>
      <c r="G113" s="745"/>
      <c r="H113" s="745">
        <f t="shared" ref="H113:I132" si="27">D113+F113</f>
        <v>150</v>
      </c>
      <c r="I113" s="745">
        <f t="shared" si="27"/>
        <v>1535</v>
      </c>
      <c r="J113" s="746"/>
      <c r="K113" s="1167"/>
    </row>
    <row r="114" spans="1:11" ht="15" customHeight="1" x14ac:dyDescent="0.2">
      <c r="A114" s="1161" t="s">
        <v>979</v>
      </c>
      <c r="B114" s="1164" t="s">
        <v>351</v>
      </c>
      <c r="C114" s="763"/>
      <c r="D114" s="748">
        <f>SUM(D115:D118)</f>
        <v>2280</v>
      </c>
      <c r="E114" s="748">
        <f t="shared" ref="E114:I114" si="28">SUM(E115:E118)</f>
        <v>0</v>
      </c>
      <c r="F114" s="748">
        <f t="shared" si="28"/>
        <v>0</v>
      </c>
      <c r="G114" s="748">
        <f t="shared" si="28"/>
        <v>0</v>
      </c>
      <c r="H114" s="748">
        <f t="shared" si="28"/>
        <v>2280</v>
      </c>
      <c r="I114" s="748">
        <f t="shared" si="28"/>
        <v>0</v>
      </c>
      <c r="J114" s="745"/>
      <c r="K114" s="1167" t="s">
        <v>980</v>
      </c>
    </row>
    <row r="115" spans="1:11" ht="12.75" customHeight="1" x14ac:dyDescent="0.2">
      <c r="A115" s="1162"/>
      <c r="B115" s="1165"/>
      <c r="C115" s="762">
        <v>1150</v>
      </c>
      <c r="D115" s="746">
        <v>666</v>
      </c>
      <c r="E115" s="745"/>
      <c r="F115" s="745"/>
      <c r="G115" s="745"/>
      <c r="H115" s="745">
        <f t="shared" si="27"/>
        <v>666</v>
      </c>
      <c r="I115" s="745">
        <f t="shared" si="27"/>
        <v>0</v>
      </c>
      <c r="J115" s="745"/>
      <c r="K115" s="1167"/>
    </row>
    <row r="116" spans="1:11" ht="12.75" customHeight="1" x14ac:dyDescent="0.2">
      <c r="A116" s="1162"/>
      <c r="B116" s="1165"/>
      <c r="C116" s="742">
        <v>1210</v>
      </c>
      <c r="D116" s="746">
        <v>34</v>
      </c>
      <c r="E116" s="745"/>
      <c r="F116" s="745"/>
      <c r="G116" s="745"/>
      <c r="H116" s="745">
        <f t="shared" si="27"/>
        <v>34</v>
      </c>
      <c r="I116" s="745">
        <f t="shared" si="27"/>
        <v>0</v>
      </c>
      <c r="J116" s="745"/>
      <c r="K116" s="1167"/>
    </row>
    <row r="117" spans="1:11" ht="12.75" customHeight="1" x14ac:dyDescent="0.2">
      <c r="A117" s="1162"/>
      <c r="B117" s="1165"/>
      <c r="C117" s="768">
        <v>2264</v>
      </c>
      <c r="D117" s="746">
        <v>1280</v>
      </c>
      <c r="E117" s="745"/>
      <c r="F117" s="745"/>
      <c r="G117" s="745"/>
      <c r="H117" s="745">
        <f t="shared" si="27"/>
        <v>1280</v>
      </c>
      <c r="I117" s="745">
        <f t="shared" si="27"/>
        <v>0</v>
      </c>
      <c r="J117" s="745"/>
      <c r="K117" s="1167"/>
    </row>
    <row r="118" spans="1:11" ht="12.75" customHeight="1" x14ac:dyDescent="0.2">
      <c r="A118" s="1163"/>
      <c r="B118" s="1166"/>
      <c r="C118" s="762">
        <v>2314</v>
      </c>
      <c r="D118" s="746">
        <v>300</v>
      </c>
      <c r="E118" s="745"/>
      <c r="F118" s="745"/>
      <c r="G118" s="745"/>
      <c r="H118" s="745">
        <f t="shared" si="27"/>
        <v>300</v>
      </c>
      <c r="I118" s="745">
        <f t="shared" si="27"/>
        <v>0</v>
      </c>
      <c r="J118" s="745"/>
      <c r="K118" s="1167"/>
    </row>
    <row r="119" spans="1:11" ht="15.75" customHeight="1" x14ac:dyDescent="0.2">
      <c r="A119" s="1161" t="s">
        <v>981</v>
      </c>
      <c r="B119" s="1164" t="s">
        <v>982</v>
      </c>
      <c r="C119" s="763"/>
      <c r="D119" s="748">
        <f t="shared" ref="D119:I119" si="29">SUM(D120:D123)</f>
        <v>700</v>
      </c>
      <c r="E119" s="748">
        <f t="shared" si="29"/>
        <v>0</v>
      </c>
      <c r="F119" s="748">
        <f t="shared" si="29"/>
        <v>0</v>
      </c>
      <c r="G119" s="748">
        <f t="shared" si="29"/>
        <v>0</v>
      </c>
      <c r="H119" s="748">
        <f t="shared" si="29"/>
        <v>700</v>
      </c>
      <c r="I119" s="748">
        <f t="shared" si="29"/>
        <v>0</v>
      </c>
      <c r="J119" s="745"/>
      <c r="K119" s="1167" t="s">
        <v>983</v>
      </c>
    </row>
    <row r="120" spans="1:11" ht="12.75" customHeight="1" x14ac:dyDescent="0.2">
      <c r="A120" s="1162"/>
      <c r="B120" s="1165"/>
      <c r="C120" s="742">
        <v>1150</v>
      </c>
      <c r="D120" s="746">
        <v>285</v>
      </c>
      <c r="E120" s="745"/>
      <c r="F120" s="745"/>
      <c r="G120" s="745"/>
      <c r="H120" s="745">
        <f t="shared" si="27"/>
        <v>285</v>
      </c>
      <c r="I120" s="745">
        <f t="shared" si="27"/>
        <v>0</v>
      </c>
      <c r="J120" s="745"/>
      <c r="K120" s="1167"/>
    </row>
    <row r="121" spans="1:11" ht="12.75" customHeight="1" x14ac:dyDescent="0.2">
      <c r="A121" s="1162"/>
      <c r="B121" s="1165"/>
      <c r="C121" s="742">
        <v>1210</v>
      </c>
      <c r="D121" s="746">
        <v>15</v>
      </c>
      <c r="E121" s="745"/>
      <c r="F121" s="745"/>
      <c r="G121" s="745"/>
      <c r="H121" s="745">
        <f t="shared" si="27"/>
        <v>15</v>
      </c>
      <c r="I121" s="745">
        <f t="shared" si="27"/>
        <v>0</v>
      </c>
      <c r="J121" s="745"/>
      <c r="K121" s="1167"/>
    </row>
    <row r="122" spans="1:11" ht="13.5" customHeight="1" x14ac:dyDescent="0.2">
      <c r="A122" s="1162"/>
      <c r="B122" s="1165"/>
      <c r="C122" s="742">
        <v>2279</v>
      </c>
      <c r="D122" s="754">
        <v>30</v>
      </c>
      <c r="E122" s="758"/>
      <c r="F122" s="758"/>
      <c r="G122" s="758"/>
      <c r="H122" s="758">
        <f t="shared" si="27"/>
        <v>30</v>
      </c>
      <c r="I122" s="758">
        <f t="shared" si="27"/>
        <v>0</v>
      </c>
      <c r="J122" s="754"/>
      <c r="K122" s="1167"/>
    </row>
    <row r="123" spans="1:11" ht="14.25" customHeight="1" x14ac:dyDescent="0.2">
      <c r="A123" s="1163"/>
      <c r="B123" s="1166"/>
      <c r="C123" s="762">
        <v>2314</v>
      </c>
      <c r="D123" s="754">
        <v>370</v>
      </c>
      <c r="E123" s="774"/>
      <c r="F123" s="774"/>
      <c r="G123" s="774"/>
      <c r="H123" s="758">
        <f t="shared" si="27"/>
        <v>370</v>
      </c>
      <c r="I123" s="758">
        <f t="shared" si="27"/>
        <v>0</v>
      </c>
      <c r="J123" s="754"/>
      <c r="K123" s="1167"/>
    </row>
    <row r="124" spans="1:11" ht="17.25" customHeight="1" x14ac:dyDescent="0.2">
      <c r="A124" s="1161" t="s">
        <v>984</v>
      </c>
      <c r="B124" s="1164" t="s">
        <v>985</v>
      </c>
      <c r="C124" s="763"/>
      <c r="D124" s="748">
        <f>SUM(D125:D127)</f>
        <v>550</v>
      </c>
      <c r="E124" s="748">
        <f t="shared" ref="E124:I124" si="30">SUM(E125:E127)</f>
        <v>0</v>
      </c>
      <c r="F124" s="748">
        <f t="shared" si="30"/>
        <v>0</v>
      </c>
      <c r="G124" s="748">
        <f t="shared" si="30"/>
        <v>0</v>
      </c>
      <c r="H124" s="748">
        <f t="shared" si="30"/>
        <v>550</v>
      </c>
      <c r="I124" s="748">
        <f t="shared" si="30"/>
        <v>0</v>
      </c>
      <c r="J124" s="745"/>
      <c r="K124" s="1167" t="s">
        <v>986</v>
      </c>
    </row>
    <row r="125" spans="1:11" ht="12.75" customHeight="1" x14ac:dyDescent="0.2">
      <c r="A125" s="1162"/>
      <c r="B125" s="1165"/>
      <c r="C125" s="742">
        <v>1150</v>
      </c>
      <c r="D125" s="746">
        <v>380</v>
      </c>
      <c r="E125" s="750"/>
      <c r="F125" s="750"/>
      <c r="G125" s="750"/>
      <c r="H125" s="745">
        <f t="shared" si="27"/>
        <v>380</v>
      </c>
      <c r="I125" s="745">
        <f t="shared" si="27"/>
        <v>0</v>
      </c>
      <c r="J125" s="745"/>
      <c r="K125" s="1167"/>
    </row>
    <row r="126" spans="1:11" ht="12.75" customHeight="1" x14ac:dyDescent="0.2">
      <c r="A126" s="1162"/>
      <c r="B126" s="1165"/>
      <c r="C126" s="742">
        <v>1210</v>
      </c>
      <c r="D126" s="746">
        <v>20</v>
      </c>
      <c r="E126" s="752"/>
      <c r="F126" s="752"/>
      <c r="G126" s="752"/>
      <c r="H126" s="745">
        <f t="shared" si="27"/>
        <v>20</v>
      </c>
      <c r="I126" s="745">
        <f t="shared" si="27"/>
        <v>0</v>
      </c>
      <c r="J126" s="749"/>
      <c r="K126" s="1167"/>
    </row>
    <row r="127" spans="1:11" ht="12.75" customHeight="1" x14ac:dyDescent="0.2">
      <c r="A127" s="1163"/>
      <c r="B127" s="1166"/>
      <c r="C127" s="762">
        <v>2314</v>
      </c>
      <c r="D127" s="746">
        <v>150</v>
      </c>
      <c r="E127" s="746"/>
      <c r="F127" s="746"/>
      <c r="G127" s="746"/>
      <c r="H127" s="745">
        <f t="shared" si="27"/>
        <v>150</v>
      </c>
      <c r="I127" s="745">
        <f t="shared" si="27"/>
        <v>0</v>
      </c>
      <c r="J127" s="749"/>
      <c r="K127" s="1167"/>
    </row>
    <row r="128" spans="1:11" ht="17.25" customHeight="1" x14ac:dyDescent="0.2">
      <c r="A128" s="1161" t="s">
        <v>987</v>
      </c>
      <c r="B128" s="1164" t="s">
        <v>955</v>
      </c>
      <c r="C128" s="763"/>
      <c r="D128" s="748">
        <f>SUM(D129:D132)</f>
        <v>185</v>
      </c>
      <c r="E128" s="748">
        <f t="shared" ref="E128:I128" si="31">SUM(E129:E132)</f>
        <v>815</v>
      </c>
      <c r="F128" s="748">
        <f t="shared" si="31"/>
        <v>0</v>
      </c>
      <c r="G128" s="748">
        <f t="shared" si="31"/>
        <v>0</v>
      </c>
      <c r="H128" s="748">
        <f t="shared" si="31"/>
        <v>185</v>
      </c>
      <c r="I128" s="748">
        <f t="shared" si="31"/>
        <v>815</v>
      </c>
      <c r="J128" s="750"/>
      <c r="K128" s="1167" t="s">
        <v>988</v>
      </c>
    </row>
    <row r="129" spans="1:11" ht="12.75" customHeight="1" x14ac:dyDescent="0.2">
      <c r="A129" s="1162"/>
      <c r="B129" s="1165"/>
      <c r="C129" s="742">
        <v>1150</v>
      </c>
      <c r="D129" s="746">
        <v>0</v>
      </c>
      <c r="E129" s="745">
        <v>95</v>
      </c>
      <c r="F129" s="745"/>
      <c r="G129" s="745"/>
      <c r="H129" s="745">
        <f t="shared" si="27"/>
        <v>0</v>
      </c>
      <c r="I129" s="745">
        <f t="shared" si="27"/>
        <v>95</v>
      </c>
      <c r="J129" s="752"/>
      <c r="K129" s="1167"/>
    </row>
    <row r="130" spans="1:11" ht="12.75" customHeight="1" x14ac:dyDescent="0.2">
      <c r="A130" s="1162"/>
      <c r="B130" s="1165"/>
      <c r="C130" s="742">
        <v>1210</v>
      </c>
      <c r="D130" s="746">
        <v>0</v>
      </c>
      <c r="E130" s="745">
        <v>5</v>
      </c>
      <c r="F130" s="745"/>
      <c r="G130" s="745"/>
      <c r="H130" s="745">
        <f t="shared" si="27"/>
        <v>0</v>
      </c>
      <c r="I130" s="745">
        <f t="shared" si="27"/>
        <v>5</v>
      </c>
      <c r="J130" s="746"/>
      <c r="K130" s="1167"/>
    </row>
    <row r="131" spans="1:11" ht="12.75" customHeight="1" x14ac:dyDescent="0.2">
      <c r="A131" s="1162"/>
      <c r="B131" s="1165"/>
      <c r="C131" s="742">
        <v>2279</v>
      </c>
      <c r="D131" s="746">
        <v>185</v>
      </c>
      <c r="E131" s="745">
        <v>615</v>
      </c>
      <c r="F131" s="745"/>
      <c r="G131" s="745"/>
      <c r="H131" s="745">
        <f t="shared" si="27"/>
        <v>185</v>
      </c>
      <c r="I131" s="745">
        <f t="shared" si="27"/>
        <v>615</v>
      </c>
      <c r="J131" s="745"/>
      <c r="K131" s="1167"/>
    </row>
    <row r="132" spans="1:11" ht="12.75" customHeight="1" x14ac:dyDescent="0.2">
      <c r="A132" s="1163"/>
      <c r="B132" s="1166"/>
      <c r="C132" s="762">
        <v>2314</v>
      </c>
      <c r="D132" s="746">
        <v>0</v>
      </c>
      <c r="E132" s="745">
        <v>100</v>
      </c>
      <c r="F132" s="745"/>
      <c r="G132" s="745"/>
      <c r="H132" s="745">
        <f t="shared" si="27"/>
        <v>0</v>
      </c>
      <c r="I132" s="745">
        <f t="shared" si="27"/>
        <v>100</v>
      </c>
      <c r="J132" s="745"/>
      <c r="K132" s="1167"/>
    </row>
    <row r="133" spans="1:11" x14ac:dyDescent="0.2">
      <c r="A133" s="764" t="s">
        <v>403</v>
      </c>
      <c r="B133" s="765" t="s">
        <v>989</v>
      </c>
      <c r="C133" s="766"/>
      <c r="D133" s="748">
        <f t="shared" ref="D133:I133" si="32">SUM(D134,D136,D138,D140)</f>
        <v>760</v>
      </c>
      <c r="E133" s="748">
        <f t="shared" si="32"/>
        <v>0</v>
      </c>
      <c r="F133" s="748">
        <f t="shared" si="32"/>
        <v>0</v>
      </c>
      <c r="G133" s="748">
        <f t="shared" si="32"/>
        <v>0</v>
      </c>
      <c r="H133" s="748">
        <f t="shared" si="32"/>
        <v>760</v>
      </c>
      <c r="I133" s="748">
        <f t="shared" si="32"/>
        <v>0</v>
      </c>
      <c r="J133" s="746"/>
      <c r="K133" s="745"/>
    </row>
    <row r="134" spans="1:11" ht="15" customHeight="1" x14ac:dyDescent="0.2">
      <c r="A134" s="1161" t="s">
        <v>990</v>
      </c>
      <c r="B134" s="1164" t="s">
        <v>388</v>
      </c>
      <c r="C134" s="763"/>
      <c r="D134" s="748">
        <f t="shared" ref="D134:I134" si="33">SUM(D135:D135)</f>
        <v>0</v>
      </c>
      <c r="E134" s="748">
        <f t="shared" si="33"/>
        <v>0</v>
      </c>
      <c r="F134" s="748">
        <f t="shared" si="33"/>
        <v>0</v>
      </c>
      <c r="G134" s="748">
        <f t="shared" si="33"/>
        <v>0</v>
      </c>
      <c r="H134" s="748">
        <f t="shared" si="33"/>
        <v>0</v>
      </c>
      <c r="I134" s="748">
        <f t="shared" si="33"/>
        <v>0</v>
      </c>
      <c r="J134" s="745"/>
      <c r="K134" s="1167" t="s">
        <v>389</v>
      </c>
    </row>
    <row r="135" spans="1:11" ht="33.75" customHeight="1" x14ac:dyDescent="0.2">
      <c r="A135" s="1162"/>
      <c r="B135" s="1165"/>
      <c r="C135" s="742">
        <v>1150</v>
      </c>
      <c r="D135" s="746">
        <v>0</v>
      </c>
      <c r="E135" s="745"/>
      <c r="F135" s="745"/>
      <c r="G135" s="745"/>
      <c r="H135" s="745">
        <f t="shared" ref="H135:I146" si="34">D135+F135</f>
        <v>0</v>
      </c>
      <c r="I135" s="745">
        <f t="shared" si="34"/>
        <v>0</v>
      </c>
      <c r="J135" s="745"/>
      <c r="K135" s="1167"/>
    </row>
    <row r="136" spans="1:11" ht="12" customHeight="1" x14ac:dyDescent="0.2">
      <c r="A136" s="1161" t="s">
        <v>991</v>
      </c>
      <c r="B136" s="1164" t="s">
        <v>391</v>
      </c>
      <c r="C136" s="763"/>
      <c r="D136" s="748">
        <f t="shared" ref="D136:I136" si="35">SUM(D137:D137)</f>
        <v>0</v>
      </c>
      <c r="E136" s="748">
        <f t="shared" si="35"/>
        <v>0</v>
      </c>
      <c r="F136" s="748">
        <f t="shared" si="35"/>
        <v>0</v>
      </c>
      <c r="G136" s="748">
        <f t="shared" si="35"/>
        <v>0</v>
      </c>
      <c r="H136" s="748">
        <f t="shared" si="35"/>
        <v>0</v>
      </c>
      <c r="I136" s="748">
        <f t="shared" si="35"/>
        <v>0</v>
      </c>
      <c r="J136" s="745"/>
      <c r="K136" s="1167" t="s">
        <v>992</v>
      </c>
    </row>
    <row r="137" spans="1:11" ht="29.25" customHeight="1" x14ac:dyDescent="0.2">
      <c r="A137" s="1162"/>
      <c r="B137" s="1165"/>
      <c r="C137" s="742">
        <v>1150</v>
      </c>
      <c r="D137" s="746">
        <v>0</v>
      </c>
      <c r="E137" s="745"/>
      <c r="F137" s="745"/>
      <c r="G137" s="745"/>
      <c r="H137" s="745">
        <f t="shared" si="34"/>
        <v>0</v>
      </c>
      <c r="I137" s="745">
        <f t="shared" si="34"/>
        <v>0</v>
      </c>
      <c r="J137" s="745"/>
      <c r="K137" s="1167"/>
    </row>
    <row r="138" spans="1:11" ht="12.75" customHeight="1" x14ac:dyDescent="0.2">
      <c r="A138" s="1161" t="s">
        <v>993</v>
      </c>
      <c r="B138" s="1164" t="s">
        <v>394</v>
      </c>
      <c r="C138" s="763"/>
      <c r="D138" s="748">
        <f t="shared" ref="D138:I138" si="36">SUM(D139:D139)</f>
        <v>0</v>
      </c>
      <c r="E138" s="748">
        <f t="shared" si="36"/>
        <v>0</v>
      </c>
      <c r="F138" s="748">
        <f t="shared" si="36"/>
        <v>0</v>
      </c>
      <c r="G138" s="748">
        <f t="shared" si="36"/>
        <v>0</v>
      </c>
      <c r="H138" s="748">
        <f t="shared" si="36"/>
        <v>0</v>
      </c>
      <c r="I138" s="748">
        <f t="shared" si="36"/>
        <v>0</v>
      </c>
      <c r="J138" s="745"/>
      <c r="K138" s="1167" t="s">
        <v>994</v>
      </c>
    </row>
    <row r="139" spans="1:11" ht="39" customHeight="1" x14ac:dyDescent="0.2">
      <c r="A139" s="1162"/>
      <c r="B139" s="1165"/>
      <c r="C139" s="742">
        <v>1150</v>
      </c>
      <c r="D139" s="746">
        <v>0</v>
      </c>
      <c r="E139" s="749"/>
      <c r="F139" s="749"/>
      <c r="G139" s="749"/>
      <c r="H139" s="745">
        <f t="shared" si="34"/>
        <v>0</v>
      </c>
      <c r="I139" s="745">
        <f t="shared" si="34"/>
        <v>0</v>
      </c>
      <c r="J139" s="745"/>
      <c r="K139" s="1167"/>
    </row>
    <row r="140" spans="1:11" ht="28.5" customHeight="1" x14ac:dyDescent="0.2">
      <c r="A140" s="1190" t="s">
        <v>995</v>
      </c>
      <c r="B140" s="1192" t="s">
        <v>397</v>
      </c>
      <c r="C140" s="763"/>
      <c r="D140" s="748">
        <f>SUM(D141)</f>
        <v>760</v>
      </c>
      <c r="E140" s="748">
        <f t="shared" ref="E140:I140" si="37">SUM(E141)</f>
        <v>0</v>
      </c>
      <c r="F140" s="748">
        <f t="shared" si="37"/>
        <v>0</v>
      </c>
      <c r="G140" s="748">
        <f t="shared" si="37"/>
        <v>0</v>
      </c>
      <c r="H140" s="748">
        <f t="shared" si="37"/>
        <v>760</v>
      </c>
      <c r="I140" s="748">
        <f t="shared" si="37"/>
        <v>0</v>
      </c>
      <c r="J140" s="749"/>
      <c r="K140" s="1167" t="s">
        <v>996</v>
      </c>
    </row>
    <row r="141" spans="1:11" ht="12.75" customHeight="1" x14ac:dyDescent="0.2">
      <c r="A141" s="1191"/>
      <c r="B141" s="1193"/>
      <c r="C141" s="762">
        <v>2314</v>
      </c>
      <c r="D141" s="746">
        <v>760</v>
      </c>
      <c r="E141" s="745"/>
      <c r="F141" s="745">
        <v>0</v>
      </c>
      <c r="G141" s="745"/>
      <c r="H141" s="745">
        <f t="shared" si="34"/>
        <v>760</v>
      </c>
      <c r="I141" s="745">
        <f t="shared" si="34"/>
        <v>0</v>
      </c>
      <c r="J141" s="750"/>
      <c r="K141" s="1167"/>
    </row>
    <row r="142" spans="1:11" x14ac:dyDescent="0.2">
      <c r="A142" s="775" t="s">
        <v>997</v>
      </c>
      <c r="B142" s="751" t="s">
        <v>998</v>
      </c>
      <c r="C142" s="766"/>
      <c r="D142" s="748">
        <f>SUM(D143,D149,D151,D153,D156)</f>
        <v>4975</v>
      </c>
      <c r="E142" s="748">
        <f t="shared" ref="E142:I142" si="38">SUM(E143,E149,E151,E153,E156)</f>
        <v>6445</v>
      </c>
      <c r="F142" s="748">
        <f t="shared" si="38"/>
        <v>0</v>
      </c>
      <c r="G142" s="748">
        <f t="shared" si="38"/>
        <v>0</v>
      </c>
      <c r="H142" s="748">
        <f t="shared" si="38"/>
        <v>4975</v>
      </c>
      <c r="I142" s="748">
        <f t="shared" si="38"/>
        <v>6445</v>
      </c>
      <c r="J142" s="752"/>
      <c r="K142" s="752"/>
    </row>
    <row r="143" spans="1:11" ht="15" customHeight="1" x14ac:dyDescent="0.2">
      <c r="A143" s="1161" t="s">
        <v>999</v>
      </c>
      <c r="B143" s="1164" t="s">
        <v>1000</v>
      </c>
      <c r="C143" s="776"/>
      <c r="D143" s="748">
        <f>SUM(D144:D148)</f>
        <v>4575</v>
      </c>
      <c r="E143" s="748">
        <f t="shared" ref="E143:I143" si="39">SUM(E144:E148)</f>
        <v>5245</v>
      </c>
      <c r="F143" s="748">
        <f t="shared" si="39"/>
        <v>0</v>
      </c>
      <c r="G143" s="748">
        <f t="shared" si="39"/>
        <v>0</v>
      </c>
      <c r="H143" s="748">
        <f t="shared" si="39"/>
        <v>4575</v>
      </c>
      <c r="I143" s="748">
        <f t="shared" si="39"/>
        <v>5245</v>
      </c>
      <c r="J143" s="752"/>
      <c r="K143" s="1189" t="s">
        <v>1001</v>
      </c>
    </row>
    <row r="144" spans="1:11" ht="12.75" customHeight="1" x14ac:dyDescent="0.2">
      <c r="A144" s="1162"/>
      <c r="B144" s="1165"/>
      <c r="C144" s="742">
        <v>1150</v>
      </c>
      <c r="D144" s="746">
        <v>2380</v>
      </c>
      <c r="E144" s="745">
        <v>2380</v>
      </c>
      <c r="F144" s="745"/>
      <c r="G144" s="745"/>
      <c r="H144" s="745">
        <f t="shared" si="34"/>
        <v>2380</v>
      </c>
      <c r="I144" s="745">
        <f t="shared" si="34"/>
        <v>2380</v>
      </c>
      <c r="J144" s="746"/>
      <c r="K144" s="1189"/>
    </row>
    <row r="145" spans="1:11" ht="12.75" customHeight="1" x14ac:dyDescent="0.2">
      <c r="A145" s="1162"/>
      <c r="B145" s="1165"/>
      <c r="C145" s="742">
        <v>1210</v>
      </c>
      <c r="D145" s="746">
        <v>120</v>
      </c>
      <c r="E145" s="745">
        <v>120</v>
      </c>
      <c r="F145" s="745"/>
      <c r="G145" s="745"/>
      <c r="H145" s="745">
        <f t="shared" si="34"/>
        <v>120</v>
      </c>
      <c r="I145" s="745">
        <f t="shared" si="34"/>
        <v>120</v>
      </c>
      <c r="J145" s="745"/>
      <c r="K145" s="1189"/>
    </row>
    <row r="146" spans="1:11" ht="12.75" customHeight="1" x14ac:dyDescent="0.2">
      <c r="A146" s="1162"/>
      <c r="B146" s="1165"/>
      <c r="C146" s="762" t="s">
        <v>402</v>
      </c>
      <c r="D146" s="746">
        <v>275</v>
      </c>
      <c r="E146" s="745">
        <v>125</v>
      </c>
      <c r="F146" s="745"/>
      <c r="G146" s="745"/>
      <c r="H146" s="745">
        <f t="shared" si="34"/>
        <v>275</v>
      </c>
      <c r="I146" s="745">
        <f t="shared" si="34"/>
        <v>125</v>
      </c>
      <c r="J146" s="745"/>
      <c r="K146" s="1189"/>
    </row>
    <row r="147" spans="1:11" ht="12.75" customHeight="1" x14ac:dyDescent="0.2">
      <c r="A147" s="1162"/>
      <c r="B147" s="1165"/>
      <c r="C147" s="762" t="s">
        <v>960</v>
      </c>
      <c r="D147" s="746">
        <v>0</v>
      </c>
      <c r="E147" s="745">
        <v>1120</v>
      </c>
      <c r="F147" s="745"/>
      <c r="G147" s="745"/>
      <c r="H147" s="745">
        <f>D147+F147</f>
        <v>0</v>
      </c>
      <c r="I147" s="745">
        <f>E147+G147</f>
        <v>1120</v>
      </c>
      <c r="J147" s="745"/>
      <c r="K147" s="1189"/>
    </row>
    <row r="148" spans="1:11" ht="12.75" customHeight="1" x14ac:dyDescent="0.2">
      <c r="A148" s="1163"/>
      <c r="B148" s="1166"/>
      <c r="C148" s="762">
        <v>2314</v>
      </c>
      <c r="D148" s="746">
        <v>1800</v>
      </c>
      <c r="E148" s="745">
        <v>1500</v>
      </c>
      <c r="F148" s="745"/>
      <c r="G148" s="745"/>
      <c r="H148" s="745">
        <f t="shared" ref="H148:I167" si="40">D148+F148</f>
        <v>1800</v>
      </c>
      <c r="I148" s="745">
        <f t="shared" si="40"/>
        <v>1500</v>
      </c>
      <c r="J148" s="745"/>
      <c r="K148" s="1189"/>
    </row>
    <row r="149" spans="1:11" ht="36" customHeight="1" x14ac:dyDescent="0.2">
      <c r="A149" s="1161" t="s">
        <v>1002</v>
      </c>
      <c r="B149" s="1164" t="s">
        <v>1003</v>
      </c>
      <c r="C149" s="763"/>
      <c r="D149" s="748">
        <f>SUM(D150)</f>
        <v>200</v>
      </c>
      <c r="E149" s="748">
        <f t="shared" ref="E149:I149" si="41">SUM(E150)</f>
        <v>0</v>
      </c>
      <c r="F149" s="748">
        <f t="shared" si="41"/>
        <v>0</v>
      </c>
      <c r="G149" s="748">
        <f t="shared" si="41"/>
        <v>0</v>
      </c>
      <c r="H149" s="748">
        <f t="shared" si="41"/>
        <v>200</v>
      </c>
      <c r="I149" s="748">
        <f t="shared" si="41"/>
        <v>0</v>
      </c>
      <c r="J149" s="745"/>
      <c r="K149" s="1167" t="s">
        <v>1004</v>
      </c>
    </row>
    <row r="150" spans="1:11" ht="12.75" customHeight="1" x14ac:dyDescent="0.2">
      <c r="A150" s="1163"/>
      <c r="B150" s="1166"/>
      <c r="C150" s="762">
        <v>2314</v>
      </c>
      <c r="D150" s="746">
        <v>200</v>
      </c>
      <c r="E150" s="745"/>
      <c r="F150" s="745"/>
      <c r="G150" s="745"/>
      <c r="H150" s="745">
        <f t="shared" si="40"/>
        <v>200</v>
      </c>
      <c r="I150" s="745">
        <f t="shared" si="40"/>
        <v>0</v>
      </c>
      <c r="J150" s="745"/>
      <c r="K150" s="1167"/>
    </row>
    <row r="151" spans="1:11" ht="21.75" customHeight="1" x14ac:dyDescent="0.2">
      <c r="A151" s="1161" t="s">
        <v>1005</v>
      </c>
      <c r="B151" s="1164" t="s">
        <v>1006</v>
      </c>
      <c r="C151" s="763"/>
      <c r="D151" s="748">
        <f>SUM(D152)</f>
        <v>200</v>
      </c>
      <c r="E151" s="748">
        <f t="shared" ref="E151:I151" si="42">SUM(E152)</f>
        <v>0</v>
      </c>
      <c r="F151" s="748">
        <f t="shared" si="42"/>
        <v>0</v>
      </c>
      <c r="G151" s="748">
        <f t="shared" si="42"/>
        <v>0</v>
      </c>
      <c r="H151" s="748">
        <f t="shared" si="42"/>
        <v>200</v>
      </c>
      <c r="I151" s="748">
        <f t="shared" si="42"/>
        <v>0</v>
      </c>
      <c r="J151" s="745"/>
      <c r="K151" s="1167" t="s">
        <v>1007</v>
      </c>
    </row>
    <row r="152" spans="1:11" ht="12.75" customHeight="1" x14ac:dyDescent="0.2">
      <c r="A152" s="1163"/>
      <c r="B152" s="1166"/>
      <c r="C152" s="762">
        <v>2314</v>
      </c>
      <c r="D152" s="746">
        <v>200</v>
      </c>
      <c r="E152" s="745"/>
      <c r="F152" s="745"/>
      <c r="G152" s="745"/>
      <c r="H152" s="745">
        <f t="shared" si="40"/>
        <v>200</v>
      </c>
      <c r="I152" s="745">
        <f t="shared" si="40"/>
        <v>0</v>
      </c>
      <c r="J152" s="745"/>
      <c r="K152" s="1167"/>
    </row>
    <row r="153" spans="1:11" ht="36.75" customHeight="1" x14ac:dyDescent="0.2">
      <c r="A153" s="1161" t="s">
        <v>1008</v>
      </c>
      <c r="B153" s="1164" t="s">
        <v>1009</v>
      </c>
      <c r="C153" s="763"/>
      <c r="D153" s="748">
        <f>SUM(D154:D155)</f>
        <v>0</v>
      </c>
      <c r="E153" s="748">
        <f t="shared" ref="E153:I153" si="43">SUM(E154:E155)</f>
        <v>800</v>
      </c>
      <c r="F153" s="748">
        <f t="shared" si="43"/>
        <v>0</v>
      </c>
      <c r="G153" s="748">
        <f t="shared" si="43"/>
        <v>0</v>
      </c>
      <c r="H153" s="748">
        <f t="shared" si="43"/>
        <v>0</v>
      </c>
      <c r="I153" s="748">
        <f t="shared" si="43"/>
        <v>800</v>
      </c>
      <c r="J153" s="745"/>
      <c r="K153" s="1167" t="s">
        <v>1010</v>
      </c>
    </row>
    <row r="154" spans="1:11" ht="12.75" customHeight="1" x14ac:dyDescent="0.2">
      <c r="A154" s="1162"/>
      <c r="B154" s="1165"/>
      <c r="C154" s="742">
        <v>1150</v>
      </c>
      <c r="D154" s="746">
        <v>0</v>
      </c>
      <c r="E154" s="745">
        <v>762</v>
      </c>
      <c r="F154" s="745"/>
      <c r="G154" s="745"/>
      <c r="H154" s="745">
        <f t="shared" si="40"/>
        <v>0</v>
      </c>
      <c r="I154" s="745">
        <f t="shared" si="40"/>
        <v>762</v>
      </c>
      <c r="J154" s="745"/>
      <c r="K154" s="1167"/>
    </row>
    <row r="155" spans="1:11" ht="12.75" customHeight="1" x14ac:dyDescent="0.2">
      <c r="A155" s="1163"/>
      <c r="B155" s="1166"/>
      <c r="C155" s="742">
        <v>1210</v>
      </c>
      <c r="D155" s="746">
        <v>0</v>
      </c>
      <c r="E155" s="745">
        <v>38</v>
      </c>
      <c r="F155" s="745"/>
      <c r="G155" s="745"/>
      <c r="H155" s="745">
        <f t="shared" si="40"/>
        <v>0</v>
      </c>
      <c r="I155" s="745">
        <f t="shared" si="40"/>
        <v>38</v>
      </c>
      <c r="J155" s="745"/>
      <c r="K155" s="1167"/>
    </row>
    <row r="156" spans="1:11" ht="24" customHeight="1" x14ac:dyDescent="0.2">
      <c r="A156" s="1161" t="s">
        <v>1011</v>
      </c>
      <c r="B156" s="1164" t="s">
        <v>1012</v>
      </c>
      <c r="C156" s="763"/>
      <c r="D156" s="748">
        <f>SUM(D157)</f>
        <v>0</v>
      </c>
      <c r="E156" s="748">
        <f t="shared" ref="E156:I156" si="44">SUM(E157)</f>
        <v>400</v>
      </c>
      <c r="F156" s="748">
        <f t="shared" si="44"/>
        <v>0</v>
      </c>
      <c r="G156" s="748">
        <f t="shared" si="44"/>
        <v>0</v>
      </c>
      <c r="H156" s="748">
        <f t="shared" si="44"/>
        <v>0</v>
      </c>
      <c r="I156" s="748">
        <f t="shared" si="44"/>
        <v>400</v>
      </c>
      <c r="J156" s="745"/>
      <c r="K156" s="1167" t="s">
        <v>1013</v>
      </c>
    </row>
    <row r="157" spans="1:11" ht="12.75" customHeight="1" x14ac:dyDescent="0.2">
      <c r="A157" s="1163"/>
      <c r="B157" s="1165"/>
      <c r="C157" s="742">
        <v>2262</v>
      </c>
      <c r="D157" s="746">
        <v>0</v>
      </c>
      <c r="E157" s="749">
        <v>400</v>
      </c>
      <c r="F157" s="749"/>
      <c r="G157" s="749"/>
      <c r="H157" s="745">
        <f t="shared" si="40"/>
        <v>0</v>
      </c>
      <c r="I157" s="745">
        <f t="shared" si="40"/>
        <v>400</v>
      </c>
      <c r="J157" s="745"/>
      <c r="K157" s="1167"/>
    </row>
    <row r="158" spans="1:11" x14ac:dyDescent="0.2">
      <c r="A158" s="777" t="s">
        <v>1014</v>
      </c>
      <c r="B158" s="751" t="s">
        <v>1015</v>
      </c>
      <c r="C158" s="778"/>
      <c r="D158" s="748">
        <f>SUM(D159,D161,D168,D174,D179,D181,D183,D185,D190,D197)</f>
        <v>61149</v>
      </c>
      <c r="E158" s="748">
        <f t="shared" ref="E158:I158" si="45">SUM(E159,E161,E168,E174,E179,E181,E183,E185,E190,E197)</f>
        <v>0</v>
      </c>
      <c r="F158" s="748">
        <f t="shared" si="45"/>
        <v>0</v>
      </c>
      <c r="G158" s="748">
        <f t="shared" si="45"/>
        <v>0</v>
      </c>
      <c r="H158" s="748">
        <f t="shared" si="45"/>
        <v>61149</v>
      </c>
      <c r="I158" s="748">
        <f t="shared" si="45"/>
        <v>0</v>
      </c>
      <c r="J158" s="745"/>
      <c r="K158" s="745"/>
    </row>
    <row r="159" spans="1:11" ht="16.5" customHeight="1" x14ac:dyDescent="0.2">
      <c r="A159" s="1161" t="s">
        <v>1016</v>
      </c>
      <c r="B159" s="1172" t="s">
        <v>1017</v>
      </c>
      <c r="C159" s="763"/>
      <c r="D159" s="748">
        <f>SUM(D160)</f>
        <v>876</v>
      </c>
      <c r="E159" s="748">
        <f t="shared" ref="E159:I159" si="46">SUM(E160)</f>
        <v>0</v>
      </c>
      <c r="F159" s="748">
        <f t="shared" si="46"/>
        <v>0</v>
      </c>
      <c r="G159" s="748">
        <f t="shared" si="46"/>
        <v>0</v>
      </c>
      <c r="H159" s="748">
        <f t="shared" si="46"/>
        <v>876</v>
      </c>
      <c r="I159" s="748">
        <f t="shared" si="46"/>
        <v>0</v>
      </c>
      <c r="J159" s="745"/>
      <c r="K159" s="1167" t="s">
        <v>1018</v>
      </c>
    </row>
    <row r="160" spans="1:11" ht="12.75" customHeight="1" x14ac:dyDescent="0.2">
      <c r="A160" s="1163"/>
      <c r="B160" s="1173"/>
      <c r="C160" s="762" t="s">
        <v>402</v>
      </c>
      <c r="D160" s="746">
        <v>876</v>
      </c>
      <c r="E160" s="746"/>
      <c r="F160" s="746"/>
      <c r="G160" s="746"/>
      <c r="H160" s="745">
        <f t="shared" si="40"/>
        <v>876</v>
      </c>
      <c r="I160" s="745">
        <f t="shared" si="40"/>
        <v>0</v>
      </c>
      <c r="J160" s="749"/>
      <c r="K160" s="1167"/>
    </row>
    <row r="161" spans="1:11" x14ac:dyDescent="0.2">
      <c r="A161" s="1190" t="s">
        <v>1019</v>
      </c>
      <c r="B161" s="1192" t="s">
        <v>1020</v>
      </c>
      <c r="C161" s="763"/>
      <c r="D161" s="748">
        <f>SUM(D162:D167)</f>
        <v>8359</v>
      </c>
      <c r="E161" s="748">
        <f t="shared" ref="E161:I161" si="47">SUM(E162:E167)</f>
        <v>0</v>
      </c>
      <c r="F161" s="748">
        <f t="shared" si="47"/>
        <v>0</v>
      </c>
      <c r="G161" s="748">
        <f t="shared" si="47"/>
        <v>0</v>
      </c>
      <c r="H161" s="748">
        <f t="shared" si="47"/>
        <v>8359</v>
      </c>
      <c r="I161" s="748">
        <f t="shared" si="47"/>
        <v>0</v>
      </c>
      <c r="J161" s="746"/>
      <c r="K161" s="1189" t="s">
        <v>1021</v>
      </c>
    </row>
    <row r="162" spans="1:11" ht="12.75" customHeight="1" x14ac:dyDescent="0.2">
      <c r="A162" s="1195"/>
      <c r="B162" s="1196"/>
      <c r="C162" s="742">
        <v>1150</v>
      </c>
      <c r="D162" s="746">
        <v>300</v>
      </c>
      <c r="E162" s="745"/>
      <c r="F162" s="745"/>
      <c r="G162" s="745"/>
      <c r="H162" s="745">
        <f t="shared" si="40"/>
        <v>300</v>
      </c>
      <c r="I162" s="745">
        <f t="shared" si="40"/>
        <v>0</v>
      </c>
      <c r="J162" s="750"/>
      <c r="K162" s="1189"/>
    </row>
    <row r="163" spans="1:11" ht="12.75" customHeight="1" x14ac:dyDescent="0.2">
      <c r="A163" s="1195"/>
      <c r="B163" s="1196"/>
      <c r="C163" s="742">
        <v>1210</v>
      </c>
      <c r="D163" s="746">
        <v>15</v>
      </c>
      <c r="E163" s="745"/>
      <c r="F163" s="745"/>
      <c r="G163" s="745"/>
      <c r="H163" s="745">
        <f t="shared" si="40"/>
        <v>15</v>
      </c>
      <c r="I163" s="745">
        <f t="shared" si="40"/>
        <v>0</v>
      </c>
      <c r="J163" s="752"/>
      <c r="K163" s="1189"/>
    </row>
    <row r="164" spans="1:11" ht="12.75" customHeight="1" x14ac:dyDescent="0.2">
      <c r="A164" s="1195"/>
      <c r="B164" s="1196"/>
      <c r="C164" s="742">
        <v>2231</v>
      </c>
      <c r="D164" s="746">
        <v>2500</v>
      </c>
      <c r="E164" s="745"/>
      <c r="F164" s="745"/>
      <c r="G164" s="745"/>
      <c r="H164" s="745">
        <f t="shared" si="40"/>
        <v>2500</v>
      </c>
      <c r="I164" s="745">
        <f t="shared" si="40"/>
        <v>0</v>
      </c>
      <c r="J164" s="752"/>
      <c r="K164" s="1189"/>
    </row>
    <row r="165" spans="1:11" ht="12.75" customHeight="1" x14ac:dyDescent="0.2">
      <c r="A165" s="1195"/>
      <c r="B165" s="1196"/>
      <c r="C165" s="742">
        <v>2264</v>
      </c>
      <c r="D165" s="746">
        <v>344</v>
      </c>
      <c r="E165" s="745"/>
      <c r="F165" s="745"/>
      <c r="G165" s="745"/>
      <c r="H165" s="745">
        <f t="shared" si="40"/>
        <v>344</v>
      </c>
      <c r="I165" s="745">
        <f t="shared" si="40"/>
        <v>0</v>
      </c>
      <c r="J165" s="752"/>
      <c r="K165" s="1189"/>
    </row>
    <row r="166" spans="1:11" ht="12.75" customHeight="1" x14ac:dyDescent="0.2">
      <c r="A166" s="1195"/>
      <c r="B166" s="1196"/>
      <c r="C166" s="742">
        <v>2279</v>
      </c>
      <c r="D166" s="746">
        <v>5200</v>
      </c>
      <c r="E166" s="749"/>
      <c r="F166" s="749"/>
      <c r="G166" s="749"/>
      <c r="H166" s="745">
        <f t="shared" si="40"/>
        <v>5200</v>
      </c>
      <c r="I166" s="745">
        <f t="shared" si="40"/>
        <v>0</v>
      </c>
      <c r="J166" s="746"/>
      <c r="K166" s="1189"/>
    </row>
    <row r="167" spans="1:11" ht="12.75" customHeight="1" x14ac:dyDescent="0.2">
      <c r="A167" s="1191"/>
      <c r="B167" s="1193"/>
      <c r="C167" s="762">
        <v>2314</v>
      </c>
      <c r="D167" s="746">
        <v>0</v>
      </c>
      <c r="E167" s="749"/>
      <c r="F167" s="749"/>
      <c r="G167" s="749"/>
      <c r="H167" s="745">
        <f t="shared" si="40"/>
        <v>0</v>
      </c>
      <c r="I167" s="745">
        <f t="shared" si="40"/>
        <v>0</v>
      </c>
      <c r="J167" s="745"/>
      <c r="K167" s="1189"/>
    </row>
    <row r="168" spans="1:11" ht="16.5" customHeight="1" x14ac:dyDescent="0.2">
      <c r="A168" s="1161" t="s">
        <v>1022</v>
      </c>
      <c r="B168" s="1164" t="s">
        <v>974</v>
      </c>
      <c r="C168" s="763"/>
      <c r="D168" s="748">
        <f>SUM(D169:D173)</f>
        <v>5300</v>
      </c>
      <c r="E168" s="748">
        <f t="shared" ref="E168:I168" si="48">SUM(E169:E173)</f>
        <v>0</v>
      </c>
      <c r="F168" s="748">
        <f t="shared" si="48"/>
        <v>0</v>
      </c>
      <c r="G168" s="748">
        <f t="shared" si="48"/>
        <v>0</v>
      </c>
      <c r="H168" s="748">
        <f t="shared" si="48"/>
        <v>5300</v>
      </c>
      <c r="I168" s="748">
        <f t="shared" si="48"/>
        <v>0</v>
      </c>
      <c r="J168" s="745"/>
      <c r="K168" s="1167" t="s">
        <v>1023</v>
      </c>
    </row>
    <row r="169" spans="1:11" ht="15" customHeight="1" x14ac:dyDescent="0.2">
      <c r="A169" s="1162"/>
      <c r="B169" s="1165"/>
      <c r="C169" s="742">
        <v>1150</v>
      </c>
      <c r="D169" s="746">
        <v>1537</v>
      </c>
      <c r="E169" s="752"/>
      <c r="F169" s="771"/>
      <c r="G169" s="752"/>
      <c r="H169" s="745">
        <f>D169+F169</f>
        <v>1537</v>
      </c>
      <c r="I169" s="745">
        <f>E169+G169</f>
        <v>0</v>
      </c>
      <c r="J169" s="746"/>
      <c r="K169" s="1167"/>
    </row>
    <row r="170" spans="1:11" ht="13.5" customHeight="1" x14ac:dyDescent="0.2">
      <c r="A170" s="1162"/>
      <c r="B170" s="1165"/>
      <c r="C170" s="742">
        <v>1210</v>
      </c>
      <c r="D170" s="746">
        <v>78</v>
      </c>
      <c r="E170" s="746"/>
      <c r="F170" s="746"/>
      <c r="G170" s="746"/>
      <c r="H170" s="745">
        <f t="shared" ref="H170:I189" si="49">D170+F170</f>
        <v>78</v>
      </c>
      <c r="I170" s="745">
        <f t="shared" si="49"/>
        <v>0</v>
      </c>
      <c r="J170" s="746"/>
      <c r="K170" s="1167"/>
    </row>
    <row r="171" spans="1:11" ht="12.75" customHeight="1" x14ac:dyDescent="0.2">
      <c r="A171" s="1162"/>
      <c r="B171" s="1165"/>
      <c r="C171" s="742">
        <v>2264</v>
      </c>
      <c r="D171" s="746">
        <v>1100</v>
      </c>
      <c r="E171" s="745"/>
      <c r="F171" s="745"/>
      <c r="G171" s="745"/>
      <c r="H171" s="745">
        <f t="shared" si="49"/>
        <v>1100</v>
      </c>
      <c r="I171" s="745">
        <f t="shared" si="49"/>
        <v>0</v>
      </c>
      <c r="J171" s="746"/>
      <c r="K171" s="1167"/>
    </row>
    <row r="172" spans="1:11" ht="13.5" customHeight="1" x14ac:dyDescent="0.2">
      <c r="A172" s="1162"/>
      <c r="B172" s="1165"/>
      <c r="C172" s="742">
        <v>2279</v>
      </c>
      <c r="D172" s="746">
        <v>2367</v>
      </c>
      <c r="E172" s="745"/>
      <c r="F172" s="745"/>
      <c r="G172" s="745"/>
      <c r="H172" s="745">
        <f t="shared" si="49"/>
        <v>2367</v>
      </c>
      <c r="I172" s="745">
        <f t="shared" si="49"/>
        <v>0</v>
      </c>
      <c r="J172" s="746"/>
      <c r="K172" s="1167"/>
    </row>
    <row r="173" spans="1:11" ht="13.5" customHeight="1" x14ac:dyDescent="0.2">
      <c r="A173" s="1163"/>
      <c r="B173" s="1166"/>
      <c r="C173" s="762">
        <v>2314</v>
      </c>
      <c r="D173" s="746">
        <v>218</v>
      </c>
      <c r="E173" s="745"/>
      <c r="F173" s="745"/>
      <c r="G173" s="745"/>
      <c r="H173" s="745">
        <f t="shared" si="49"/>
        <v>218</v>
      </c>
      <c r="I173" s="745">
        <f t="shared" si="49"/>
        <v>0</v>
      </c>
      <c r="J173" s="746"/>
      <c r="K173" s="1167"/>
    </row>
    <row r="174" spans="1:11" ht="12.75" customHeight="1" x14ac:dyDescent="0.2">
      <c r="A174" s="1168" t="s">
        <v>1024</v>
      </c>
      <c r="B174" s="1171" t="s">
        <v>1025</v>
      </c>
      <c r="C174" s="779"/>
      <c r="D174" s="755">
        <f>SUM(D175:D178)</f>
        <v>2555</v>
      </c>
      <c r="E174" s="755">
        <f t="shared" ref="E174:I174" si="50">SUM(E175:E178)</f>
        <v>0</v>
      </c>
      <c r="F174" s="755">
        <f t="shared" si="50"/>
        <v>0</v>
      </c>
      <c r="G174" s="755">
        <f t="shared" si="50"/>
        <v>0</v>
      </c>
      <c r="H174" s="755">
        <f t="shared" si="50"/>
        <v>2555</v>
      </c>
      <c r="I174" s="755">
        <f t="shared" si="50"/>
        <v>0</v>
      </c>
      <c r="J174" s="758"/>
      <c r="K174" s="1194" t="s">
        <v>1026</v>
      </c>
    </row>
    <row r="175" spans="1:11" ht="14.25" customHeight="1" x14ac:dyDescent="0.2">
      <c r="A175" s="1169"/>
      <c r="B175" s="1172"/>
      <c r="C175" s="757">
        <v>1150</v>
      </c>
      <c r="D175" s="754">
        <v>1383</v>
      </c>
      <c r="E175" s="758"/>
      <c r="F175" s="758"/>
      <c r="G175" s="758"/>
      <c r="H175" s="758">
        <f t="shared" si="49"/>
        <v>1383</v>
      </c>
      <c r="I175" s="758">
        <f t="shared" si="49"/>
        <v>0</v>
      </c>
      <c r="J175" s="754"/>
      <c r="K175" s="1194"/>
    </row>
    <row r="176" spans="1:11" ht="12.75" customHeight="1" x14ac:dyDescent="0.2">
      <c r="A176" s="1169"/>
      <c r="B176" s="1172"/>
      <c r="C176" s="757">
        <v>1210</v>
      </c>
      <c r="D176" s="754">
        <v>70</v>
      </c>
      <c r="E176" s="758"/>
      <c r="F176" s="758"/>
      <c r="G176" s="758"/>
      <c r="H176" s="758">
        <f t="shared" si="49"/>
        <v>70</v>
      </c>
      <c r="I176" s="758">
        <f t="shared" si="49"/>
        <v>0</v>
      </c>
      <c r="J176" s="754"/>
      <c r="K176" s="1194"/>
    </row>
    <row r="177" spans="1:11" ht="14.25" customHeight="1" x14ac:dyDescent="0.2">
      <c r="A177" s="1169"/>
      <c r="B177" s="1172"/>
      <c r="C177" s="757">
        <v>2264</v>
      </c>
      <c r="D177" s="754">
        <v>327</v>
      </c>
      <c r="E177" s="758"/>
      <c r="F177" s="758"/>
      <c r="G177" s="758"/>
      <c r="H177" s="758">
        <f t="shared" si="49"/>
        <v>327</v>
      </c>
      <c r="I177" s="758">
        <f t="shared" si="49"/>
        <v>0</v>
      </c>
      <c r="J177" s="754"/>
      <c r="K177" s="1194"/>
    </row>
    <row r="178" spans="1:11" ht="12.75" customHeight="1" x14ac:dyDescent="0.2">
      <c r="A178" s="1170"/>
      <c r="B178" s="1173"/>
      <c r="C178" s="780">
        <v>2314</v>
      </c>
      <c r="D178" s="754">
        <v>775</v>
      </c>
      <c r="E178" s="758"/>
      <c r="F178" s="758"/>
      <c r="G178" s="758"/>
      <c r="H178" s="758">
        <f t="shared" si="49"/>
        <v>775</v>
      </c>
      <c r="I178" s="758">
        <f t="shared" si="49"/>
        <v>0</v>
      </c>
      <c r="J178" s="754"/>
      <c r="K178" s="1194"/>
    </row>
    <row r="179" spans="1:11" ht="13.5" customHeight="1" x14ac:dyDescent="0.2">
      <c r="A179" s="1161" t="s">
        <v>1027</v>
      </c>
      <c r="B179" s="1164" t="s">
        <v>1028</v>
      </c>
      <c r="C179" s="763"/>
      <c r="D179" s="748">
        <f>SUM(D180)</f>
        <v>2000</v>
      </c>
      <c r="E179" s="748">
        <f t="shared" ref="E179:I179" si="51">SUM(E180)</f>
        <v>0</v>
      </c>
      <c r="F179" s="748">
        <f t="shared" si="51"/>
        <v>0</v>
      </c>
      <c r="G179" s="748">
        <f t="shared" si="51"/>
        <v>0</v>
      </c>
      <c r="H179" s="748">
        <f t="shared" si="51"/>
        <v>2000</v>
      </c>
      <c r="I179" s="748">
        <f t="shared" si="51"/>
        <v>0</v>
      </c>
      <c r="J179" s="745"/>
      <c r="K179" s="1189" t="s">
        <v>1029</v>
      </c>
    </row>
    <row r="180" spans="1:11" ht="12.75" customHeight="1" x14ac:dyDescent="0.2">
      <c r="A180" s="1163"/>
      <c r="B180" s="1166"/>
      <c r="C180" s="742">
        <v>2279</v>
      </c>
      <c r="D180" s="746">
        <v>2000</v>
      </c>
      <c r="E180" s="745"/>
      <c r="F180" s="745"/>
      <c r="G180" s="745"/>
      <c r="H180" s="745">
        <f t="shared" si="49"/>
        <v>2000</v>
      </c>
      <c r="I180" s="745">
        <f t="shared" si="49"/>
        <v>0</v>
      </c>
      <c r="J180" s="745"/>
      <c r="K180" s="1189"/>
    </row>
    <row r="181" spans="1:11" ht="17.25" customHeight="1" x14ac:dyDescent="0.2">
      <c r="A181" s="1161" t="s">
        <v>1030</v>
      </c>
      <c r="B181" s="1164" t="s">
        <v>1031</v>
      </c>
      <c r="C181" s="763"/>
      <c r="D181" s="748">
        <f>SUM(D182)</f>
        <v>5000</v>
      </c>
      <c r="E181" s="748">
        <f t="shared" ref="E181:I181" si="52">SUM(E182)</f>
        <v>0</v>
      </c>
      <c r="F181" s="748">
        <f t="shared" si="52"/>
        <v>0</v>
      </c>
      <c r="G181" s="748">
        <f t="shared" si="52"/>
        <v>0</v>
      </c>
      <c r="H181" s="748">
        <f t="shared" si="52"/>
        <v>5000</v>
      </c>
      <c r="I181" s="748">
        <f t="shared" si="52"/>
        <v>0</v>
      </c>
      <c r="J181" s="745"/>
      <c r="K181" s="1189" t="s">
        <v>1032</v>
      </c>
    </row>
    <row r="182" spans="1:11" ht="62.25" customHeight="1" x14ac:dyDescent="0.2">
      <c r="A182" s="1163"/>
      <c r="B182" s="1166"/>
      <c r="C182" s="742">
        <v>2279</v>
      </c>
      <c r="D182" s="746">
        <v>5000</v>
      </c>
      <c r="E182" s="745"/>
      <c r="F182" s="745"/>
      <c r="G182" s="745"/>
      <c r="H182" s="745">
        <f t="shared" si="49"/>
        <v>5000</v>
      </c>
      <c r="I182" s="745">
        <f t="shared" si="49"/>
        <v>0</v>
      </c>
      <c r="J182" s="745"/>
      <c r="K182" s="1189"/>
    </row>
    <row r="183" spans="1:11" ht="24" customHeight="1" x14ac:dyDescent="0.2">
      <c r="A183" s="1190" t="s">
        <v>1033</v>
      </c>
      <c r="B183" s="1198" t="s">
        <v>1034</v>
      </c>
      <c r="C183" s="763"/>
      <c r="D183" s="748">
        <f>SUM(D184)</f>
        <v>1500</v>
      </c>
      <c r="E183" s="748">
        <f t="shared" ref="E183:I183" si="53">SUM(E184)</f>
        <v>0</v>
      </c>
      <c r="F183" s="748">
        <f t="shared" si="53"/>
        <v>0</v>
      </c>
      <c r="G183" s="748">
        <f t="shared" si="53"/>
        <v>0</v>
      </c>
      <c r="H183" s="748">
        <f t="shared" si="53"/>
        <v>1500</v>
      </c>
      <c r="I183" s="748">
        <f t="shared" si="53"/>
        <v>0</v>
      </c>
      <c r="J183" s="749"/>
      <c r="K183" s="1189" t="s">
        <v>1035</v>
      </c>
    </row>
    <row r="184" spans="1:11" ht="12.75" customHeight="1" x14ac:dyDescent="0.2">
      <c r="A184" s="1191"/>
      <c r="B184" s="1198"/>
      <c r="C184" s="742">
        <v>2279</v>
      </c>
      <c r="D184" s="746">
        <v>1500</v>
      </c>
      <c r="E184" s="745"/>
      <c r="F184" s="745"/>
      <c r="G184" s="745"/>
      <c r="H184" s="745">
        <f t="shared" si="49"/>
        <v>1500</v>
      </c>
      <c r="I184" s="745">
        <f t="shared" si="49"/>
        <v>0</v>
      </c>
      <c r="J184" s="749"/>
      <c r="K184" s="1189"/>
    </row>
    <row r="185" spans="1:11" ht="17.25" customHeight="1" x14ac:dyDescent="0.2">
      <c r="A185" s="1161" t="s">
        <v>1036</v>
      </c>
      <c r="B185" s="1197" t="s">
        <v>1037</v>
      </c>
      <c r="C185" s="763"/>
      <c r="D185" s="748">
        <f>SUM(D186:D189)</f>
        <v>2714</v>
      </c>
      <c r="E185" s="748">
        <f t="shared" ref="E185:I185" si="54">SUM(E186:E189)</f>
        <v>0</v>
      </c>
      <c r="F185" s="748">
        <f t="shared" si="54"/>
        <v>0</v>
      </c>
      <c r="G185" s="748">
        <f t="shared" si="54"/>
        <v>0</v>
      </c>
      <c r="H185" s="748">
        <f t="shared" si="54"/>
        <v>2714</v>
      </c>
      <c r="I185" s="748">
        <f t="shared" si="54"/>
        <v>0</v>
      </c>
      <c r="J185" s="750"/>
      <c r="K185" s="1189" t="s">
        <v>975</v>
      </c>
    </row>
    <row r="186" spans="1:11" ht="12.75" customHeight="1" x14ac:dyDescent="0.2">
      <c r="A186" s="1162"/>
      <c r="B186" s="1197"/>
      <c r="C186" s="742">
        <v>1150</v>
      </c>
      <c r="D186" s="746">
        <v>762</v>
      </c>
      <c r="E186" s="749"/>
      <c r="F186" s="749"/>
      <c r="G186" s="749"/>
      <c r="H186" s="745">
        <f t="shared" si="49"/>
        <v>762</v>
      </c>
      <c r="I186" s="745">
        <f t="shared" si="49"/>
        <v>0</v>
      </c>
      <c r="J186" s="752"/>
      <c r="K186" s="1189"/>
    </row>
    <row r="187" spans="1:11" ht="12.75" customHeight="1" x14ac:dyDescent="0.2">
      <c r="A187" s="1162"/>
      <c r="B187" s="1197"/>
      <c r="C187" s="742">
        <v>1210</v>
      </c>
      <c r="D187" s="746">
        <v>38</v>
      </c>
      <c r="E187" s="749"/>
      <c r="F187" s="749"/>
      <c r="G187" s="749"/>
      <c r="H187" s="745">
        <f t="shared" si="49"/>
        <v>38</v>
      </c>
      <c r="I187" s="745">
        <f t="shared" si="49"/>
        <v>0</v>
      </c>
      <c r="J187" s="746"/>
      <c r="K187" s="1189"/>
    </row>
    <row r="188" spans="1:11" ht="12.75" customHeight="1" x14ac:dyDescent="0.2">
      <c r="A188" s="1162"/>
      <c r="B188" s="1197"/>
      <c r="C188" s="742">
        <v>2264</v>
      </c>
      <c r="D188" s="746">
        <v>1414</v>
      </c>
      <c r="E188" s="749"/>
      <c r="F188" s="749"/>
      <c r="G188" s="749"/>
      <c r="H188" s="745">
        <f t="shared" si="49"/>
        <v>1414</v>
      </c>
      <c r="I188" s="745"/>
      <c r="J188" s="746"/>
      <c r="K188" s="1189"/>
    </row>
    <row r="189" spans="1:11" ht="12.75" customHeight="1" x14ac:dyDescent="0.2">
      <c r="A189" s="1163"/>
      <c r="B189" s="1197"/>
      <c r="C189" s="762">
        <v>2314</v>
      </c>
      <c r="D189" s="746">
        <v>500</v>
      </c>
      <c r="E189" s="750"/>
      <c r="F189" s="750"/>
      <c r="G189" s="750"/>
      <c r="H189" s="745">
        <f t="shared" si="49"/>
        <v>500</v>
      </c>
      <c r="I189" s="745">
        <f t="shared" si="49"/>
        <v>0</v>
      </c>
      <c r="J189" s="745"/>
      <c r="K189" s="1189"/>
    </row>
    <row r="190" spans="1:11" ht="15" customHeight="1" x14ac:dyDescent="0.2">
      <c r="A190" s="1161" t="s">
        <v>1038</v>
      </c>
      <c r="B190" s="1164" t="s">
        <v>400</v>
      </c>
      <c r="C190" s="763"/>
      <c r="D190" s="748">
        <f>SUM(D191:D196)</f>
        <v>21171</v>
      </c>
      <c r="E190" s="748">
        <f t="shared" ref="E190:I190" si="55">SUM(E191:E196)</f>
        <v>0</v>
      </c>
      <c r="F190" s="748">
        <f t="shared" si="55"/>
        <v>0</v>
      </c>
      <c r="G190" s="748">
        <f t="shared" si="55"/>
        <v>0</v>
      </c>
      <c r="H190" s="748">
        <f t="shared" si="55"/>
        <v>21171</v>
      </c>
      <c r="I190" s="748">
        <f t="shared" si="55"/>
        <v>0</v>
      </c>
      <c r="J190" s="745"/>
      <c r="K190" s="1194" t="s">
        <v>1039</v>
      </c>
    </row>
    <row r="191" spans="1:11" ht="12.75" customHeight="1" x14ac:dyDescent="0.2">
      <c r="A191" s="1162"/>
      <c r="B191" s="1165"/>
      <c r="C191" s="742">
        <v>1150</v>
      </c>
      <c r="D191" s="746">
        <v>4420</v>
      </c>
      <c r="E191" s="746"/>
      <c r="F191" s="746"/>
      <c r="G191" s="746"/>
      <c r="H191" s="745">
        <f>D191+F191</f>
        <v>4420</v>
      </c>
      <c r="I191" s="745">
        <f>E191+G191</f>
        <v>0</v>
      </c>
      <c r="J191" s="745"/>
      <c r="K191" s="1194"/>
    </row>
    <row r="192" spans="1:11" ht="12.75" customHeight="1" x14ac:dyDescent="0.2">
      <c r="A192" s="1162"/>
      <c r="B192" s="1165"/>
      <c r="C192" s="742">
        <v>1210</v>
      </c>
      <c r="D192" s="746">
        <v>221</v>
      </c>
      <c r="E192" s="745"/>
      <c r="F192" s="745"/>
      <c r="G192" s="745"/>
      <c r="H192" s="745">
        <f t="shared" ref="H192:I216" si="56">D192+F192</f>
        <v>221</v>
      </c>
      <c r="I192" s="745">
        <f t="shared" si="56"/>
        <v>0</v>
      </c>
      <c r="J192" s="745"/>
      <c r="K192" s="1194"/>
    </row>
    <row r="193" spans="1:12" ht="12.75" customHeight="1" x14ac:dyDescent="0.2">
      <c r="A193" s="1162"/>
      <c r="B193" s="1165"/>
      <c r="C193" s="742">
        <v>2231</v>
      </c>
      <c r="D193" s="746">
        <v>450</v>
      </c>
      <c r="H193" s="745">
        <f t="shared" si="56"/>
        <v>450</v>
      </c>
      <c r="I193" s="745">
        <f t="shared" si="56"/>
        <v>0</v>
      </c>
      <c r="J193" s="745"/>
      <c r="K193" s="1194"/>
    </row>
    <row r="194" spans="1:12" ht="12.75" customHeight="1" x14ac:dyDescent="0.2">
      <c r="A194" s="1162"/>
      <c r="B194" s="1165"/>
      <c r="C194" s="742">
        <v>2264</v>
      </c>
      <c r="D194" s="746">
        <v>15000</v>
      </c>
      <c r="E194" s="752"/>
      <c r="F194" s="752"/>
      <c r="G194" s="752"/>
      <c r="H194" s="745">
        <f t="shared" si="56"/>
        <v>15000</v>
      </c>
      <c r="I194" s="745">
        <f t="shared" si="56"/>
        <v>0</v>
      </c>
      <c r="J194" s="745"/>
      <c r="K194" s="1194"/>
    </row>
    <row r="195" spans="1:12" ht="13.5" customHeight="1" x14ac:dyDescent="0.2">
      <c r="A195" s="1162"/>
      <c r="B195" s="1165"/>
      <c r="C195" s="742">
        <v>2279</v>
      </c>
      <c r="D195" s="746">
        <v>380</v>
      </c>
      <c r="E195" s="746"/>
      <c r="F195" s="746"/>
      <c r="G195" s="746"/>
      <c r="H195" s="745">
        <f t="shared" si="56"/>
        <v>380</v>
      </c>
      <c r="I195" s="745">
        <f t="shared" si="56"/>
        <v>0</v>
      </c>
      <c r="J195" s="746"/>
      <c r="K195" s="1194"/>
    </row>
    <row r="196" spans="1:12" ht="12.75" customHeight="1" x14ac:dyDescent="0.2">
      <c r="A196" s="1163"/>
      <c r="B196" s="1166"/>
      <c r="C196" s="762">
        <v>2314</v>
      </c>
      <c r="D196" s="746">
        <v>700</v>
      </c>
      <c r="E196" s="745"/>
      <c r="F196" s="745"/>
      <c r="G196" s="745"/>
      <c r="H196" s="745">
        <f t="shared" si="56"/>
        <v>700</v>
      </c>
      <c r="I196" s="745">
        <f t="shared" si="56"/>
        <v>0</v>
      </c>
      <c r="J196" s="745"/>
      <c r="K196" s="1194"/>
    </row>
    <row r="197" spans="1:12" ht="18.75" customHeight="1" x14ac:dyDescent="0.2">
      <c r="A197" s="1168" t="s">
        <v>1040</v>
      </c>
      <c r="B197" s="1171" t="s">
        <v>1041</v>
      </c>
      <c r="C197" s="780"/>
      <c r="D197" s="755">
        <f>SUM(D198:D202)</f>
        <v>11674</v>
      </c>
      <c r="E197" s="755">
        <f t="shared" ref="E197:I197" si="57">SUM(E198:E202)</f>
        <v>0</v>
      </c>
      <c r="F197" s="755">
        <f t="shared" si="57"/>
        <v>0</v>
      </c>
      <c r="G197" s="755">
        <f t="shared" si="57"/>
        <v>0</v>
      </c>
      <c r="H197" s="755">
        <f t="shared" si="57"/>
        <v>11674</v>
      </c>
      <c r="I197" s="755">
        <f t="shared" si="57"/>
        <v>0</v>
      </c>
      <c r="J197" s="754"/>
      <c r="K197" s="1202" t="s">
        <v>1042</v>
      </c>
      <c r="L197" s="759"/>
    </row>
    <row r="198" spans="1:12" ht="13.5" customHeight="1" x14ac:dyDescent="0.2">
      <c r="A198" s="1169"/>
      <c r="B198" s="1172"/>
      <c r="C198" s="780" t="s">
        <v>1043</v>
      </c>
      <c r="D198" s="755">
        <v>300</v>
      </c>
      <c r="E198" s="755"/>
      <c r="F198" s="755"/>
      <c r="G198" s="755"/>
      <c r="H198" s="758">
        <f t="shared" ref="H198:I202" si="58">D198+F198</f>
        <v>300</v>
      </c>
      <c r="I198" s="758">
        <f t="shared" si="58"/>
        <v>0</v>
      </c>
      <c r="J198" s="754"/>
      <c r="K198" s="1203"/>
      <c r="L198" s="759"/>
    </row>
    <row r="199" spans="1:12" ht="13.5" customHeight="1" x14ac:dyDescent="0.2">
      <c r="A199" s="1169"/>
      <c r="B199" s="1172"/>
      <c r="C199" s="780" t="s">
        <v>1044</v>
      </c>
      <c r="D199" s="754">
        <v>300</v>
      </c>
      <c r="E199" s="758"/>
      <c r="F199" s="758"/>
      <c r="G199" s="758"/>
      <c r="H199" s="758">
        <f t="shared" si="58"/>
        <v>300</v>
      </c>
      <c r="I199" s="758">
        <f t="shared" si="58"/>
        <v>0</v>
      </c>
      <c r="J199" s="754"/>
      <c r="K199" s="1203"/>
      <c r="L199" s="759"/>
    </row>
    <row r="200" spans="1:12" ht="13.5" customHeight="1" x14ac:dyDescent="0.2">
      <c r="A200" s="1169"/>
      <c r="B200" s="1172"/>
      <c r="C200" s="780" t="s">
        <v>1045</v>
      </c>
      <c r="D200" s="754">
        <v>9524</v>
      </c>
      <c r="E200" s="758"/>
      <c r="F200" s="758"/>
      <c r="G200" s="758"/>
      <c r="H200" s="758">
        <f t="shared" si="58"/>
        <v>9524</v>
      </c>
      <c r="I200" s="758">
        <f t="shared" si="58"/>
        <v>0</v>
      </c>
      <c r="J200" s="754"/>
      <c r="K200" s="1203"/>
      <c r="L200" s="759"/>
    </row>
    <row r="201" spans="1:12" ht="13.5" customHeight="1" x14ac:dyDescent="0.2">
      <c r="A201" s="1169"/>
      <c r="B201" s="1172"/>
      <c r="C201" s="780" t="s">
        <v>402</v>
      </c>
      <c r="D201" s="754">
        <v>1200</v>
      </c>
      <c r="E201" s="758"/>
      <c r="F201" s="758"/>
      <c r="G201" s="758"/>
      <c r="H201" s="758">
        <f t="shared" si="58"/>
        <v>1200</v>
      </c>
      <c r="I201" s="758">
        <f t="shared" si="58"/>
        <v>0</v>
      </c>
      <c r="J201" s="754"/>
      <c r="K201" s="1203"/>
      <c r="L201" s="759"/>
    </row>
    <row r="202" spans="1:12" ht="16.5" customHeight="1" x14ac:dyDescent="0.2">
      <c r="A202" s="1170"/>
      <c r="B202" s="1173"/>
      <c r="C202" s="780" t="s">
        <v>1046</v>
      </c>
      <c r="D202" s="754">
        <v>350</v>
      </c>
      <c r="E202" s="758"/>
      <c r="F202" s="758"/>
      <c r="G202" s="758"/>
      <c r="H202" s="758">
        <f t="shared" si="56"/>
        <v>350</v>
      </c>
      <c r="I202" s="758">
        <f t="shared" si="58"/>
        <v>0</v>
      </c>
      <c r="J202" s="754"/>
      <c r="K202" s="1204"/>
      <c r="L202" s="759"/>
    </row>
    <row r="203" spans="1:12" s="759" customFormat="1" ht="24" x14ac:dyDescent="0.2">
      <c r="A203" s="781" t="s">
        <v>1047</v>
      </c>
      <c r="B203" s="782" t="s">
        <v>1048</v>
      </c>
      <c r="C203" s="783"/>
      <c r="D203" s="755">
        <f>SUM(D204,D213,D218,D225,D230)</f>
        <v>81589</v>
      </c>
      <c r="E203" s="755">
        <f t="shared" ref="E203:I203" si="59">SUM(E204,E213,E218,E225,E230)</f>
        <v>0</v>
      </c>
      <c r="F203" s="755">
        <f t="shared" si="59"/>
        <v>0</v>
      </c>
      <c r="G203" s="755">
        <f t="shared" si="59"/>
        <v>0</v>
      </c>
      <c r="H203" s="755">
        <f t="shared" si="59"/>
        <v>81589</v>
      </c>
      <c r="I203" s="755">
        <f t="shared" si="59"/>
        <v>0</v>
      </c>
      <c r="J203" s="758" t="s">
        <v>1049</v>
      </c>
      <c r="K203" s="758"/>
    </row>
    <row r="204" spans="1:12" s="759" customFormat="1" ht="15.75" customHeight="1" x14ac:dyDescent="0.2">
      <c r="A204" s="1168" t="s">
        <v>1050</v>
      </c>
      <c r="B204" s="1199" t="s">
        <v>1051</v>
      </c>
      <c r="C204" s="779"/>
      <c r="D204" s="755">
        <f>SUM(D205:D212)</f>
        <v>22609</v>
      </c>
      <c r="E204" s="755">
        <f t="shared" ref="E204:I204" si="60">SUM(E205:E212)</f>
        <v>0</v>
      </c>
      <c r="F204" s="755">
        <f t="shared" si="60"/>
        <v>-825</v>
      </c>
      <c r="G204" s="755">
        <f t="shared" si="60"/>
        <v>0</v>
      </c>
      <c r="H204" s="755">
        <f t="shared" si="60"/>
        <v>21784</v>
      </c>
      <c r="I204" s="755">
        <f t="shared" si="60"/>
        <v>0</v>
      </c>
      <c r="J204" s="754"/>
      <c r="K204" s="1194" t="s">
        <v>1052</v>
      </c>
    </row>
    <row r="205" spans="1:12" s="759" customFormat="1" ht="12.75" customHeight="1" x14ac:dyDescent="0.2">
      <c r="A205" s="1169"/>
      <c r="B205" s="1200"/>
      <c r="C205" s="780">
        <v>2261</v>
      </c>
      <c r="D205" s="754">
        <v>240</v>
      </c>
      <c r="E205" s="774"/>
      <c r="F205" s="774"/>
      <c r="G205" s="774"/>
      <c r="H205" s="758">
        <f t="shared" si="56"/>
        <v>240</v>
      </c>
      <c r="I205" s="758">
        <f t="shared" si="56"/>
        <v>0</v>
      </c>
      <c r="J205" s="754"/>
      <c r="K205" s="1194"/>
    </row>
    <row r="206" spans="1:12" s="759" customFormat="1" ht="76.5" customHeight="1" x14ac:dyDescent="0.2">
      <c r="A206" s="1169"/>
      <c r="B206" s="1200"/>
      <c r="C206" s="784">
        <v>2262</v>
      </c>
      <c r="D206" s="754">
        <v>13322</v>
      </c>
      <c r="E206" s="774"/>
      <c r="F206" s="774">
        <v>-840</v>
      </c>
      <c r="G206" s="774"/>
      <c r="H206" s="758">
        <f t="shared" si="56"/>
        <v>12482</v>
      </c>
      <c r="I206" s="758">
        <f t="shared" si="56"/>
        <v>0</v>
      </c>
      <c r="J206" s="754" t="s">
        <v>1053</v>
      </c>
      <c r="K206" s="1194"/>
    </row>
    <row r="207" spans="1:12" s="759" customFormat="1" ht="15.75" customHeight="1" x14ac:dyDescent="0.2">
      <c r="A207" s="1169"/>
      <c r="B207" s="1200"/>
      <c r="C207" s="785">
        <v>2275</v>
      </c>
      <c r="D207" s="754">
        <v>1400</v>
      </c>
      <c r="E207" s="774"/>
      <c r="F207" s="774"/>
      <c r="G207" s="774"/>
      <c r="H207" s="758">
        <f t="shared" si="56"/>
        <v>1400</v>
      </c>
      <c r="I207" s="758">
        <f t="shared" si="56"/>
        <v>0</v>
      </c>
      <c r="J207" s="754"/>
      <c r="K207" s="1194"/>
    </row>
    <row r="208" spans="1:12" s="759" customFormat="1" ht="40.5" customHeight="1" x14ac:dyDescent="0.2">
      <c r="A208" s="1169"/>
      <c r="B208" s="1200"/>
      <c r="C208" s="786">
        <v>2279</v>
      </c>
      <c r="D208" s="754">
        <v>2656</v>
      </c>
      <c r="E208" s="787"/>
      <c r="F208" s="754">
        <v>40</v>
      </c>
      <c r="G208" s="787"/>
      <c r="H208" s="758">
        <f t="shared" si="56"/>
        <v>2696</v>
      </c>
      <c r="I208" s="758">
        <f t="shared" si="56"/>
        <v>0</v>
      </c>
      <c r="J208" s="754" t="s">
        <v>1054</v>
      </c>
      <c r="K208" s="1194"/>
    </row>
    <row r="209" spans="1:11" s="759" customFormat="1" ht="51.75" customHeight="1" x14ac:dyDescent="0.2">
      <c r="A209" s="1169"/>
      <c r="B209" s="1200"/>
      <c r="C209" s="786">
        <v>2312</v>
      </c>
      <c r="D209" s="754">
        <v>1612</v>
      </c>
      <c r="E209" s="788"/>
      <c r="F209" s="789">
        <v>112</v>
      </c>
      <c r="G209" s="788"/>
      <c r="H209" s="758">
        <f t="shared" si="56"/>
        <v>1724</v>
      </c>
      <c r="I209" s="758">
        <f t="shared" si="56"/>
        <v>0</v>
      </c>
      <c r="J209" s="754" t="s">
        <v>1055</v>
      </c>
      <c r="K209" s="1194"/>
    </row>
    <row r="210" spans="1:11" s="759" customFormat="1" ht="54.75" customHeight="1" x14ac:dyDescent="0.2">
      <c r="A210" s="1169"/>
      <c r="B210" s="1200"/>
      <c r="C210" s="786">
        <v>2314</v>
      </c>
      <c r="D210" s="754">
        <v>2338</v>
      </c>
      <c r="E210" s="754"/>
      <c r="F210" s="754">
        <v>-137</v>
      </c>
      <c r="G210" s="754"/>
      <c r="H210" s="758">
        <f t="shared" si="56"/>
        <v>2201</v>
      </c>
      <c r="I210" s="758">
        <f t="shared" si="56"/>
        <v>0</v>
      </c>
      <c r="J210" s="754" t="s">
        <v>1056</v>
      </c>
      <c r="K210" s="1194"/>
    </row>
    <row r="211" spans="1:11" s="759" customFormat="1" ht="12.75" customHeight="1" x14ac:dyDescent="0.2">
      <c r="A211" s="1169"/>
      <c r="B211" s="1200"/>
      <c r="C211" s="786">
        <v>2363</v>
      </c>
      <c r="D211" s="754">
        <v>455</v>
      </c>
      <c r="E211" s="758"/>
      <c r="F211" s="758"/>
      <c r="G211" s="758"/>
      <c r="H211" s="758">
        <f t="shared" si="56"/>
        <v>455</v>
      </c>
      <c r="I211" s="758">
        <f t="shared" si="56"/>
        <v>0</v>
      </c>
      <c r="J211" s="754"/>
      <c r="K211" s="1194"/>
    </row>
    <row r="212" spans="1:11" s="759" customFormat="1" ht="15" customHeight="1" x14ac:dyDescent="0.2">
      <c r="A212" s="1170"/>
      <c r="B212" s="1201"/>
      <c r="C212" s="786">
        <v>2390</v>
      </c>
      <c r="D212" s="754">
        <v>586</v>
      </c>
      <c r="E212" s="758"/>
      <c r="F212" s="758"/>
      <c r="G212" s="758"/>
      <c r="H212" s="758">
        <f t="shared" si="56"/>
        <v>586</v>
      </c>
      <c r="I212" s="758">
        <f t="shared" si="56"/>
        <v>0</v>
      </c>
      <c r="J212" s="754"/>
      <c r="K212" s="1194"/>
    </row>
    <row r="213" spans="1:11" ht="12.75" customHeight="1" x14ac:dyDescent="0.2">
      <c r="A213" s="1168" t="s">
        <v>1057</v>
      </c>
      <c r="B213" s="1199" t="s">
        <v>1058</v>
      </c>
      <c r="C213" s="779"/>
      <c r="D213" s="755">
        <f>SUM(D214:D217)</f>
        <v>2486</v>
      </c>
      <c r="E213" s="755">
        <f t="shared" ref="E213:I213" si="61">SUM(E214:E217)</f>
        <v>0</v>
      </c>
      <c r="F213" s="755">
        <f t="shared" si="61"/>
        <v>0</v>
      </c>
      <c r="G213" s="755">
        <f t="shared" si="61"/>
        <v>0</v>
      </c>
      <c r="H213" s="755">
        <f t="shared" si="61"/>
        <v>2486</v>
      </c>
      <c r="I213" s="755">
        <f t="shared" si="61"/>
        <v>0</v>
      </c>
      <c r="J213" s="788"/>
      <c r="K213" s="1194" t="s">
        <v>1052</v>
      </c>
    </row>
    <row r="214" spans="1:11" ht="12.75" customHeight="1" x14ac:dyDescent="0.2">
      <c r="A214" s="1169"/>
      <c r="B214" s="1200"/>
      <c r="C214" s="757">
        <v>1150</v>
      </c>
      <c r="D214" s="754">
        <v>1012</v>
      </c>
      <c r="E214" s="758"/>
      <c r="F214" s="758"/>
      <c r="G214" s="758"/>
      <c r="H214" s="758">
        <f t="shared" si="56"/>
        <v>1012</v>
      </c>
      <c r="I214" s="758">
        <f t="shared" si="56"/>
        <v>0</v>
      </c>
      <c r="J214" s="754"/>
      <c r="K214" s="1194"/>
    </row>
    <row r="215" spans="1:11" ht="12.75" customHeight="1" x14ac:dyDescent="0.2">
      <c r="A215" s="1169"/>
      <c r="B215" s="1200"/>
      <c r="C215" s="757">
        <v>1210</v>
      </c>
      <c r="D215" s="754">
        <v>51</v>
      </c>
      <c r="E215" s="758"/>
      <c r="F215" s="758"/>
      <c r="G215" s="758"/>
      <c r="H215" s="758">
        <f t="shared" si="56"/>
        <v>51</v>
      </c>
      <c r="I215" s="758">
        <f t="shared" si="56"/>
        <v>0</v>
      </c>
      <c r="J215" s="754"/>
      <c r="K215" s="1194"/>
    </row>
    <row r="216" spans="1:11" ht="12.75" customHeight="1" x14ac:dyDescent="0.2">
      <c r="A216" s="1169"/>
      <c r="B216" s="1200"/>
      <c r="C216" s="757">
        <v>2314</v>
      </c>
      <c r="D216" s="754">
        <v>1213</v>
      </c>
      <c r="E216" s="758"/>
      <c r="F216" s="758"/>
      <c r="G216" s="758"/>
      <c r="H216" s="758">
        <f t="shared" si="56"/>
        <v>1213</v>
      </c>
      <c r="I216" s="758">
        <f t="shared" si="56"/>
        <v>0</v>
      </c>
      <c r="J216" s="754"/>
      <c r="K216" s="1194"/>
    </row>
    <row r="217" spans="1:11" ht="12.75" customHeight="1" x14ac:dyDescent="0.2">
      <c r="A217" s="1170"/>
      <c r="B217" s="1201"/>
      <c r="C217" s="786">
        <v>2363</v>
      </c>
      <c r="D217" s="754">
        <v>210</v>
      </c>
      <c r="E217" s="758"/>
      <c r="F217" s="758"/>
      <c r="G217" s="758"/>
      <c r="H217" s="758">
        <f>D217+F217</f>
        <v>210</v>
      </c>
      <c r="I217" s="758">
        <f>E217+G217</f>
        <v>0</v>
      </c>
      <c r="J217" s="754"/>
      <c r="K217" s="1194"/>
    </row>
    <row r="218" spans="1:11" ht="12" customHeight="1" x14ac:dyDescent="0.2">
      <c r="A218" s="1168" t="s">
        <v>1059</v>
      </c>
      <c r="B218" s="1199" t="s">
        <v>1060</v>
      </c>
      <c r="C218" s="779"/>
      <c r="D218" s="755">
        <f>SUM(D219:D224)</f>
        <v>4626</v>
      </c>
      <c r="E218" s="755">
        <f t="shared" ref="E218:I218" si="62">SUM(E219:E224)</f>
        <v>0</v>
      </c>
      <c r="F218" s="755">
        <f t="shared" si="62"/>
        <v>0</v>
      </c>
      <c r="G218" s="755">
        <f t="shared" si="62"/>
        <v>0</v>
      </c>
      <c r="H218" s="755">
        <f t="shared" si="62"/>
        <v>4626</v>
      </c>
      <c r="I218" s="755">
        <f t="shared" si="62"/>
        <v>0</v>
      </c>
      <c r="J218" s="754"/>
      <c r="K218" s="1194" t="s">
        <v>1061</v>
      </c>
    </row>
    <row r="219" spans="1:11" ht="15" customHeight="1" x14ac:dyDescent="0.2">
      <c r="A219" s="1169"/>
      <c r="B219" s="1200"/>
      <c r="C219" s="757">
        <v>1150</v>
      </c>
      <c r="D219" s="754">
        <v>1800</v>
      </c>
      <c r="E219" s="758"/>
      <c r="F219" s="758"/>
      <c r="G219" s="758"/>
      <c r="H219" s="758">
        <f t="shared" ref="H219:I238" si="63">D219+F219</f>
        <v>1800</v>
      </c>
      <c r="I219" s="758">
        <f t="shared" si="63"/>
        <v>0</v>
      </c>
      <c r="J219" s="754"/>
      <c r="K219" s="1194"/>
    </row>
    <row r="220" spans="1:11" ht="13.5" customHeight="1" x14ac:dyDescent="0.2">
      <c r="A220" s="1169"/>
      <c r="B220" s="1200"/>
      <c r="C220" s="757">
        <v>1210</v>
      </c>
      <c r="D220" s="754">
        <v>91</v>
      </c>
      <c r="E220" s="758"/>
      <c r="F220" s="758"/>
      <c r="G220" s="758"/>
      <c r="H220" s="758">
        <f t="shared" si="63"/>
        <v>91</v>
      </c>
      <c r="I220" s="758">
        <f t="shared" si="63"/>
        <v>0</v>
      </c>
      <c r="J220" s="754"/>
      <c r="K220" s="1194"/>
    </row>
    <row r="221" spans="1:11" ht="15.75" customHeight="1" x14ac:dyDescent="0.2">
      <c r="A221" s="1169"/>
      <c r="B221" s="1200"/>
      <c r="C221" s="757">
        <v>2262</v>
      </c>
      <c r="D221" s="754">
        <v>700</v>
      </c>
      <c r="E221" s="758"/>
      <c r="F221" s="758"/>
      <c r="G221" s="758"/>
      <c r="H221" s="758">
        <f t="shared" si="63"/>
        <v>700</v>
      </c>
      <c r="I221" s="758">
        <f t="shared" si="63"/>
        <v>0</v>
      </c>
      <c r="J221" s="754"/>
      <c r="K221" s="1194"/>
    </row>
    <row r="222" spans="1:11" ht="16.5" customHeight="1" x14ac:dyDescent="0.2">
      <c r="A222" s="1169"/>
      <c r="B222" s="1200"/>
      <c r="C222" s="757">
        <v>2275</v>
      </c>
      <c r="D222" s="754">
        <v>500</v>
      </c>
      <c r="E222" s="758"/>
      <c r="F222" s="758"/>
      <c r="G222" s="758"/>
      <c r="H222" s="758">
        <f t="shared" si="63"/>
        <v>500</v>
      </c>
      <c r="I222" s="758">
        <f t="shared" si="63"/>
        <v>0</v>
      </c>
      <c r="J222" s="754"/>
      <c r="K222" s="1194"/>
    </row>
    <row r="223" spans="1:11" ht="13.5" customHeight="1" x14ac:dyDescent="0.2">
      <c r="A223" s="1169"/>
      <c r="B223" s="1200"/>
      <c r="C223" s="757">
        <v>2314</v>
      </c>
      <c r="D223" s="754">
        <v>1285</v>
      </c>
      <c r="E223" s="758"/>
      <c r="F223" s="758"/>
      <c r="G223" s="758"/>
      <c r="H223" s="758">
        <f t="shared" si="63"/>
        <v>1285</v>
      </c>
      <c r="I223" s="758">
        <f t="shared" si="63"/>
        <v>0</v>
      </c>
      <c r="J223" s="754"/>
      <c r="K223" s="1194"/>
    </row>
    <row r="224" spans="1:11" ht="12.75" customHeight="1" x14ac:dyDescent="0.2">
      <c r="A224" s="1170"/>
      <c r="B224" s="1201"/>
      <c r="C224" s="786">
        <v>2363</v>
      </c>
      <c r="D224" s="754">
        <v>250</v>
      </c>
      <c r="E224" s="758"/>
      <c r="F224" s="758"/>
      <c r="G224" s="758"/>
      <c r="H224" s="758">
        <f t="shared" si="63"/>
        <v>250</v>
      </c>
      <c r="I224" s="758">
        <f t="shared" si="63"/>
        <v>0</v>
      </c>
      <c r="J224" s="754"/>
      <c r="K224" s="1194"/>
    </row>
    <row r="225" spans="1:11" s="759" customFormat="1" ht="16.5" customHeight="1" x14ac:dyDescent="0.2">
      <c r="A225" s="1168" t="s">
        <v>1062</v>
      </c>
      <c r="B225" s="1208" t="s">
        <v>1063</v>
      </c>
      <c r="C225" s="779"/>
      <c r="D225" s="755">
        <f>SUM(D226:D229)</f>
        <v>15855</v>
      </c>
      <c r="E225" s="755">
        <f t="shared" ref="E225:I225" si="64">SUM(E226:E229)</f>
        <v>0</v>
      </c>
      <c r="F225" s="755">
        <f t="shared" si="64"/>
        <v>825</v>
      </c>
      <c r="G225" s="755">
        <f t="shared" si="64"/>
        <v>0</v>
      </c>
      <c r="H225" s="755">
        <f t="shared" si="64"/>
        <v>16680</v>
      </c>
      <c r="I225" s="755">
        <f t="shared" si="64"/>
        <v>0</v>
      </c>
      <c r="J225" s="754"/>
      <c r="K225" s="1194" t="s">
        <v>1064</v>
      </c>
    </row>
    <row r="226" spans="1:11" s="759" customFormat="1" ht="13.5" customHeight="1" x14ac:dyDescent="0.2">
      <c r="A226" s="1169"/>
      <c r="B226" s="1209"/>
      <c r="C226" s="757">
        <v>2121</v>
      </c>
      <c r="D226" s="754">
        <v>1570</v>
      </c>
      <c r="E226" s="774"/>
      <c r="F226" s="774"/>
      <c r="G226" s="774"/>
      <c r="H226" s="758">
        <f t="shared" si="63"/>
        <v>1570</v>
      </c>
      <c r="I226" s="758">
        <f t="shared" si="63"/>
        <v>0</v>
      </c>
      <c r="J226" s="754"/>
      <c r="K226" s="1194"/>
    </row>
    <row r="227" spans="1:11" s="759" customFormat="1" ht="66" customHeight="1" x14ac:dyDescent="0.2">
      <c r="A227" s="1169"/>
      <c r="B227" s="1209"/>
      <c r="C227" s="757">
        <v>2262</v>
      </c>
      <c r="D227" s="754">
        <v>6885</v>
      </c>
      <c r="E227" s="774"/>
      <c r="F227" s="774">
        <v>825</v>
      </c>
      <c r="G227" s="774"/>
      <c r="H227" s="758">
        <f t="shared" si="63"/>
        <v>7710</v>
      </c>
      <c r="I227" s="758">
        <f t="shared" si="63"/>
        <v>0</v>
      </c>
      <c r="J227" s="790" t="s">
        <v>1065</v>
      </c>
      <c r="K227" s="1194"/>
    </row>
    <row r="228" spans="1:11" s="759" customFormat="1" ht="14.25" customHeight="1" x14ac:dyDescent="0.2">
      <c r="A228" s="1169"/>
      <c r="B228" s="1209"/>
      <c r="C228" s="757">
        <v>2275</v>
      </c>
      <c r="D228" s="754">
        <v>2700</v>
      </c>
      <c r="E228" s="787"/>
      <c r="F228" s="787"/>
      <c r="G228" s="787"/>
      <c r="H228" s="758">
        <f t="shared" si="63"/>
        <v>2700</v>
      </c>
      <c r="I228" s="758">
        <f t="shared" si="63"/>
        <v>0</v>
      </c>
      <c r="J228" s="754"/>
      <c r="K228" s="1194"/>
    </row>
    <row r="229" spans="1:11" s="759" customFormat="1" ht="14.25" customHeight="1" x14ac:dyDescent="0.2">
      <c r="A229" s="1170"/>
      <c r="B229" s="1210"/>
      <c r="C229" s="757">
        <v>2279</v>
      </c>
      <c r="D229" s="754">
        <v>4700</v>
      </c>
      <c r="E229" s="788"/>
      <c r="F229" s="789"/>
      <c r="G229" s="788"/>
      <c r="H229" s="758">
        <f t="shared" si="63"/>
        <v>4700</v>
      </c>
      <c r="I229" s="758">
        <f t="shared" si="63"/>
        <v>0</v>
      </c>
      <c r="J229" s="754"/>
      <c r="K229" s="1194"/>
    </row>
    <row r="230" spans="1:11" s="759" customFormat="1" ht="16.5" customHeight="1" x14ac:dyDescent="0.2">
      <c r="A230" s="1161" t="s">
        <v>1066</v>
      </c>
      <c r="B230" s="1164" t="s">
        <v>1067</v>
      </c>
      <c r="C230" s="786"/>
      <c r="D230" s="755">
        <f>SUM(D231)</f>
        <v>36013</v>
      </c>
      <c r="E230" s="755">
        <f t="shared" ref="E230:I230" si="65">SUM(E231)</f>
        <v>0</v>
      </c>
      <c r="F230" s="755">
        <f t="shared" si="65"/>
        <v>0</v>
      </c>
      <c r="G230" s="755">
        <f t="shared" si="65"/>
        <v>0</v>
      </c>
      <c r="H230" s="755">
        <f t="shared" si="65"/>
        <v>36013</v>
      </c>
      <c r="I230" s="755">
        <f t="shared" si="65"/>
        <v>0</v>
      </c>
      <c r="J230" s="754"/>
      <c r="K230" s="1211" t="s">
        <v>1068</v>
      </c>
    </row>
    <row r="231" spans="1:11" ht="15" customHeight="1" x14ac:dyDescent="0.2">
      <c r="A231" s="1163"/>
      <c r="B231" s="1166"/>
      <c r="C231" s="762">
        <v>2361</v>
      </c>
      <c r="D231" s="746">
        <v>36013</v>
      </c>
      <c r="E231" s="745"/>
      <c r="F231" s="745"/>
      <c r="G231" s="745"/>
      <c r="H231" s="745">
        <f t="shared" si="63"/>
        <v>36013</v>
      </c>
      <c r="I231" s="745">
        <f t="shared" si="63"/>
        <v>0</v>
      </c>
      <c r="J231" s="746"/>
      <c r="K231" s="1211"/>
    </row>
    <row r="232" spans="1:11" x14ac:dyDescent="0.2">
      <c r="A232" s="772" t="s">
        <v>1069</v>
      </c>
      <c r="B232" s="773" t="s">
        <v>1070</v>
      </c>
      <c r="C232" s="766"/>
      <c r="D232" s="748">
        <f>SUM(D233,D234,D235,D236,D239)</f>
        <v>59500</v>
      </c>
      <c r="E232" s="748">
        <f t="shared" ref="E232:I232" si="66">SUM(E233,E234,E235,E236,E239)</f>
        <v>2950</v>
      </c>
      <c r="F232" s="748">
        <f t="shared" si="66"/>
        <v>0</v>
      </c>
      <c r="G232" s="748">
        <f t="shared" si="66"/>
        <v>0</v>
      </c>
      <c r="H232" s="748">
        <f t="shared" si="66"/>
        <v>59500</v>
      </c>
      <c r="I232" s="748">
        <f t="shared" si="66"/>
        <v>2950</v>
      </c>
      <c r="J232" s="749"/>
      <c r="K232" s="749"/>
    </row>
    <row r="233" spans="1:11" ht="24" customHeight="1" x14ac:dyDescent="0.2">
      <c r="A233" s="791" t="s">
        <v>1071</v>
      </c>
      <c r="B233" s="792" t="s">
        <v>1072</v>
      </c>
      <c r="C233" s="742">
        <v>2314</v>
      </c>
      <c r="D233" s="748">
        <v>5650</v>
      </c>
      <c r="E233" s="793">
        <v>2200</v>
      </c>
      <c r="F233" s="793"/>
      <c r="G233" s="793"/>
      <c r="H233" s="793">
        <f t="shared" si="63"/>
        <v>5650</v>
      </c>
      <c r="I233" s="793">
        <f t="shared" si="63"/>
        <v>2200</v>
      </c>
      <c r="J233" s="746"/>
      <c r="K233" s="752" t="s">
        <v>1073</v>
      </c>
    </row>
    <row r="234" spans="1:11" x14ac:dyDescent="0.2">
      <c r="A234" s="791" t="s">
        <v>1074</v>
      </c>
      <c r="B234" s="792" t="s">
        <v>1075</v>
      </c>
      <c r="C234" s="742">
        <v>2279</v>
      </c>
      <c r="D234" s="748">
        <v>3750</v>
      </c>
      <c r="E234" s="793">
        <v>750</v>
      </c>
      <c r="F234" s="793"/>
      <c r="G234" s="793"/>
      <c r="H234" s="793">
        <f t="shared" si="63"/>
        <v>3750</v>
      </c>
      <c r="I234" s="793">
        <f t="shared" si="63"/>
        <v>750</v>
      </c>
      <c r="J234" s="750"/>
      <c r="K234" s="794" t="s">
        <v>1076</v>
      </c>
    </row>
    <row r="235" spans="1:11" x14ac:dyDescent="0.2">
      <c r="A235" s="791" t="s">
        <v>1077</v>
      </c>
      <c r="B235" s="792" t="s">
        <v>1078</v>
      </c>
      <c r="C235" s="742">
        <v>2248</v>
      </c>
      <c r="D235" s="748">
        <v>600</v>
      </c>
      <c r="E235" s="793">
        <v>0</v>
      </c>
      <c r="F235" s="793"/>
      <c r="G235" s="793"/>
      <c r="H235" s="793">
        <f t="shared" si="63"/>
        <v>600</v>
      </c>
      <c r="I235" s="793">
        <f t="shared" si="63"/>
        <v>0</v>
      </c>
      <c r="J235" s="752"/>
      <c r="K235" s="794" t="s">
        <v>1076</v>
      </c>
    </row>
    <row r="236" spans="1:11" ht="17.25" customHeight="1" x14ac:dyDescent="0.2">
      <c r="A236" s="1161" t="s">
        <v>1079</v>
      </c>
      <c r="B236" s="1205" t="s">
        <v>1080</v>
      </c>
      <c r="C236" s="763"/>
      <c r="D236" s="748">
        <f>SUM(D237:D238)</f>
        <v>700</v>
      </c>
      <c r="E236" s="748">
        <f t="shared" ref="E236:I236" si="67">SUM(E237:E238)</f>
        <v>0</v>
      </c>
      <c r="F236" s="748">
        <f t="shared" si="67"/>
        <v>0</v>
      </c>
      <c r="G236" s="748">
        <f t="shared" si="67"/>
        <v>0</v>
      </c>
      <c r="H236" s="748">
        <f t="shared" si="67"/>
        <v>700</v>
      </c>
      <c r="I236" s="748">
        <f t="shared" si="67"/>
        <v>0</v>
      </c>
      <c r="J236" s="746"/>
      <c r="K236" s="1189" t="s">
        <v>1076</v>
      </c>
    </row>
    <row r="237" spans="1:11" ht="12.75" customHeight="1" x14ac:dyDescent="0.2">
      <c r="A237" s="1162"/>
      <c r="B237" s="1206"/>
      <c r="C237" s="742">
        <v>2223</v>
      </c>
      <c r="D237" s="746">
        <v>200</v>
      </c>
      <c r="E237" s="745"/>
      <c r="F237" s="745"/>
      <c r="G237" s="745"/>
      <c r="H237" s="745">
        <f t="shared" si="63"/>
        <v>200</v>
      </c>
      <c r="I237" s="745">
        <f t="shared" si="63"/>
        <v>0</v>
      </c>
      <c r="J237" s="745"/>
      <c r="K237" s="1189"/>
    </row>
    <row r="238" spans="1:11" ht="12.75" customHeight="1" x14ac:dyDescent="0.2">
      <c r="A238" s="1163"/>
      <c r="B238" s="1207"/>
      <c r="C238" s="742">
        <v>2279</v>
      </c>
      <c r="D238" s="746">
        <v>500</v>
      </c>
      <c r="E238" s="745"/>
      <c r="F238" s="745"/>
      <c r="G238" s="745"/>
      <c r="H238" s="745">
        <f t="shared" si="63"/>
        <v>500</v>
      </c>
      <c r="I238" s="745">
        <f t="shared" si="63"/>
        <v>0</v>
      </c>
      <c r="J238" s="745"/>
      <c r="K238" s="1189"/>
    </row>
    <row r="239" spans="1:11" ht="15" customHeight="1" x14ac:dyDescent="0.2">
      <c r="A239" s="1161" t="s">
        <v>1081</v>
      </c>
      <c r="B239" s="1205" t="s">
        <v>1082</v>
      </c>
      <c r="C239" s="742"/>
      <c r="D239" s="748">
        <f>SUM(D240:D243)</f>
        <v>48800</v>
      </c>
      <c r="E239" s="748">
        <f t="shared" ref="E239:I239" si="68">SUM(E240:E243)</f>
        <v>0</v>
      </c>
      <c r="F239" s="748">
        <f t="shared" si="68"/>
        <v>0</v>
      </c>
      <c r="G239" s="748">
        <f t="shared" si="68"/>
        <v>0</v>
      </c>
      <c r="H239" s="748">
        <f t="shared" si="68"/>
        <v>48800</v>
      </c>
      <c r="I239" s="748">
        <f t="shared" si="68"/>
        <v>0</v>
      </c>
      <c r="J239" s="745"/>
      <c r="K239" s="1189" t="s">
        <v>1083</v>
      </c>
    </row>
    <row r="240" spans="1:11" ht="12.75" customHeight="1" x14ac:dyDescent="0.2">
      <c r="A240" s="1162"/>
      <c r="B240" s="1206"/>
      <c r="C240" s="742">
        <v>2232</v>
      </c>
      <c r="D240" s="746">
        <v>100</v>
      </c>
      <c r="E240" s="745"/>
      <c r="F240" s="745"/>
      <c r="G240" s="745"/>
      <c r="H240" s="745">
        <f t="shared" ref="H240:I243" si="69">D240+F240</f>
        <v>100</v>
      </c>
      <c r="I240" s="745">
        <f t="shared" si="69"/>
        <v>0</v>
      </c>
      <c r="J240" s="745"/>
      <c r="K240" s="1189"/>
    </row>
    <row r="241" spans="1:13" ht="12.75" customHeight="1" x14ac:dyDescent="0.2">
      <c r="A241" s="1162"/>
      <c r="B241" s="1206"/>
      <c r="C241" s="742">
        <v>2239</v>
      </c>
      <c r="D241" s="746">
        <v>37500</v>
      </c>
      <c r="E241" s="745"/>
      <c r="F241" s="745"/>
      <c r="G241" s="745"/>
      <c r="H241" s="745">
        <f t="shared" si="69"/>
        <v>37500</v>
      </c>
      <c r="I241" s="745">
        <f t="shared" si="69"/>
        <v>0</v>
      </c>
      <c r="J241" s="745"/>
      <c r="K241" s="1189"/>
    </row>
    <row r="242" spans="1:13" ht="12.75" customHeight="1" x14ac:dyDescent="0.2">
      <c r="A242" s="1162"/>
      <c r="B242" s="1206"/>
      <c r="C242" s="742">
        <v>2279</v>
      </c>
      <c r="D242" s="746">
        <v>5400</v>
      </c>
      <c r="E242" s="749"/>
      <c r="F242" s="749"/>
      <c r="G242" s="749"/>
      <c r="H242" s="745">
        <f t="shared" si="69"/>
        <v>5400</v>
      </c>
      <c r="I242" s="745">
        <f t="shared" si="69"/>
        <v>0</v>
      </c>
      <c r="J242" s="745"/>
      <c r="K242" s="1189"/>
    </row>
    <row r="243" spans="1:13" ht="12.75" customHeight="1" x14ac:dyDescent="0.2">
      <c r="A243" s="1163"/>
      <c r="B243" s="1207"/>
      <c r="C243" s="742">
        <v>2314</v>
      </c>
      <c r="D243" s="746">
        <v>5800</v>
      </c>
      <c r="E243" s="749"/>
      <c r="F243" s="749"/>
      <c r="G243" s="749"/>
      <c r="H243" s="745">
        <f t="shared" si="69"/>
        <v>5800</v>
      </c>
      <c r="I243" s="745">
        <f t="shared" si="69"/>
        <v>0</v>
      </c>
      <c r="J243" s="745"/>
      <c r="K243" s="1189"/>
    </row>
    <row r="244" spans="1:13" s="735" customFormat="1" x14ac:dyDescent="0.2">
      <c r="A244" s="733" t="s">
        <v>480</v>
      </c>
      <c r="B244" s="795"/>
      <c r="C244" s="795"/>
      <c r="D244" s="795"/>
      <c r="E244" s="796"/>
      <c r="F244" s="795"/>
      <c r="G244" s="796"/>
      <c r="H244" s="795"/>
      <c r="I244" s="795"/>
      <c r="J244" s="795"/>
      <c r="M244" s="797"/>
    </row>
    <row r="245" spans="1:13" s="735" customFormat="1" x14ac:dyDescent="0.2">
      <c r="A245" s="733" t="s">
        <v>481</v>
      </c>
      <c r="B245" s="795"/>
      <c r="C245" s="795"/>
      <c r="D245" s="795"/>
      <c r="E245" s="796"/>
      <c r="F245" s="795"/>
      <c r="G245" s="796"/>
      <c r="H245" s="795"/>
      <c r="I245" s="795"/>
      <c r="J245" s="795"/>
      <c r="M245" s="797"/>
    </row>
    <row r="246" spans="1:13" s="735" customFormat="1" x14ac:dyDescent="0.2">
      <c r="A246" s="1213" t="s">
        <v>1084</v>
      </c>
      <c r="B246" s="1213"/>
      <c r="C246" s="1213"/>
      <c r="D246" s="1213"/>
      <c r="E246" s="1213"/>
      <c r="F246" s="1213"/>
      <c r="G246" s="1213"/>
      <c r="H246" s="1213"/>
      <c r="I246" s="1213"/>
      <c r="J246" s="1213"/>
      <c r="K246" s="1213"/>
      <c r="L246" s="1213"/>
      <c r="M246" s="797"/>
    </row>
    <row r="247" spans="1:13" s="735" customFormat="1" x14ac:dyDescent="0.2">
      <c r="A247" s="798" t="s">
        <v>408</v>
      </c>
      <c r="B247" s="798"/>
      <c r="C247" s="798"/>
      <c r="D247" s="798"/>
      <c r="E247" s="798"/>
      <c r="F247" s="799"/>
      <c r="G247" s="799"/>
      <c r="H247" s="799"/>
      <c r="I247" s="799"/>
      <c r="J247" s="800"/>
      <c r="K247" s="799"/>
      <c r="L247" s="799"/>
      <c r="M247" s="797"/>
    </row>
    <row r="248" spans="1:13" s="735" customFormat="1" ht="12" customHeight="1" x14ac:dyDescent="0.2">
      <c r="A248" s="1212" t="s">
        <v>1085</v>
      </c>
      <c r="B248" s="1212"/>
      <c r="C248" s="1212"/>
      <c r="D248" s="1212"/>
      <c r="E248" s="1212"/>
      <c r="F248" s="1212"/>
      <c r="G248" s="1212"/>
      <c r="H248" s="1212"/>
      <c r="I248" s="1212"/>
      <c r="J248" s="1212"/>
      <c r="K248" s="1212"/>
      <c r="L248" s="1212"/>
      <c r="M248" s="797"/>
    </row>
    <row r="249" spans="1:13" s="735" customFormat="1" ht="12" customHeight="1" x14ac:dyDescent="0.2">
      <c r="A249" s="413" t="s">
        <v>1086</v>
      </c>
      <c r="B249" s="413"/>
      <c r="C249" s="413"/>
      <c r="D249" s="413"/>
      <c r="E249" s="414"/>
      <c r="F249" s="414"/>
      <c r="G249" s="414"/>
      <c r="H249" s="414"/>
      <c r="I249" s="414"/>
      <c r="J249" s="414"/>
      <c r="K249" s="414"/>
      <c r="L249" s="414"/>
      <c r="M249" s="797"/>
    </row>
    <row r="250" spans="1:13" s="735" customFormat="1" ht="12" customHeight="1" x14ac:dyDescent="0.2">
      <c r="A250" s="413" t="s">
        <v>1087</v>
      </c>
      <c r="B250" s="413"/>
      <c r="C250" s="413"/>
      <c r="D250" s="413"/>
      <c r="E250" s="414"/>
      <c r="F250" s="414"/>
      <c r="G250" s="414"/>
      <c r="H250" s="414"/>
      <c r="I250" s="414"/>
      <c r="J250" s="414"/>
      <c r="K250" s="414"/>
      <c r="L250" s="414"/>
      <c r="M250" s="797"/>
    </row>
    <row r="251" spans="1:13" s="801" customFormat="1" ht="12" customHeight="1" x14ac:dyDescent="0.2">
      <c r="A251" s="1212" t="s">
        <v>1088</v>
      </c>
      <c r="B251" s="1212"/>
      <c r="C251" s="1212"/>
      <c r="D251" s="1212"/>
      <c r="E251" s="1212"/>
      <c r="F251" s="1212"/>
      <c r="G251" s="1212"/>
      <c r="H251" s="1212"/>
      <c r="I251" s="1212"/>
      <c r="J251" s="1212"/>
      <c r="K251" s="1212"/>
      <c r="L251" s="1212"/>
      <c r="M251" s="1212"/>
    </row>
    <row r="252" spans="1:13" s="415" customFormat="1" ht="12" customHeight="1" x14ac:dyDescent="0.2">
      <c r="A252" s="1212" t="s">
        <v>1085</v>
      </c>
      <c r="B252" s="1212"/>
      <c r="C252" s="1212"/>
      <c r="D252" s="1212"/>
      <c r="E252" s="1212"/>
      <c r="F252" s="1212"/>
      <c r="G252" s="1212"/>
      <c r="H252" s="1212"/>
      <c r="I252" s="1212"/>
      <c r="J252" s="1212"/>
      <c r="K252" s="1212"/>
      <c r="L252" s="1212"/>
      <c r="M252" s="414"/>
    </row>
    <row r="253" spans="1:13" s="415" customFormat="1" ht="12" customHeight="1" x14ac:dyDescent="0.2">
      <c r="A253" s="413" t="s">
        <v>1089</v>
      </c>
      <c r="B253" s="414"/>
      <c r="C253" s="414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</row>
    <row r="254" spans="1:13" s="1212" customFormat="1" ht="12" customHeight="1" x14ac:dyDescent="0.25">
      <c r="A254" s="1212" t="s">
        <v>1090</v>
      </c>
    </row>
    <row r="255" spans="1:13" s="415" customFormat="1" ht="12" customHeight="1" x14ac:dyDescent="0.2">
      <c r="A255" s="802" t="s">
        <v>1091</v>
      </c>
      <c r="B255" s="414"/>
      <c r="C255" s="414"/>
      <c r="D255" s="414"/>
      <c r="E255" s="414"/>
      <c r="F255" s="414"/>
      <c r="G255" s="414"/>
      <c r="H255" s="414"/>
      <c r="I255" s="414"/>
      <c r="J255" s="414"/>
      <c r="K255" s="414"/>
      <c r="L255" s="414"/>
      <c r="M255" s="414"/>
    </row>
    <row r="256" spans="1:13" s="415" customFormat="1" ht="12" customHeight="1" x14ac:dyDescent="0.2">
      <c r="A256" s="1212" t="s">
        <v>1092</v>
      </c>
      <c r="B256" s="1212"/>
      <c r="C256" s="1212"/>
      <c r="D256" s="1212"/>
      <c r="E256" s="1212"/>
      <c r="F256" s="1212"/>
      <c r="G256" s="1212"/>
      <c r="H256" s="1212"/>
      <c r="I256" s="1212"/>
      <c r="J256" s="1212"/>
      <c r="K256" s="1212"/>
      <c r="L256" s="1212"/>
      <c r="M256" s="414"/>
    </row>
    <row r="257" spans="1:15" s="415" customFormat="1" ht="12" customHeight="1" x14ac:dyDescent="0.2">
      <c r="A257" s="803" t="s">
        <v>1093</v>
      </c>
      <c r="B257" s="803"/>
      <c r="C257" s="803"/>
      <c r="D257" s="803"/>
      <c r="E257" s="803"/>
      <c r="F257" s="803"/>
      <c r="G257" s="413"/>
      <c r="H257" s="414"/>
      <c r="I257" s="414"/>
      <c r="J257" s="414"/>
      <c r="K257" s="414"/>
      <c r="L257" s="414"/>
      <c r="M257" s="414"/>
    </row>
    <row r="258" spans="1:15" s="415" customFormat="1" ht="12" customHeight="1" x14ac:dyDescent="0.2">
      <c r="A258" s="413" t="s">
        <v>1094</v>
      </c>
      <c r="B258" s="413"/>
      <c r="C258" s="413"/>
      <c r="D258" s="413"/>
      <c r="E258" s="413"/>
      <c r="F258" s="413"/>
      <c r="G258" s="413"/>
      <c r="H258" s="414"/>
      <c r="I258" s="414"/>
      <c r="J258" s="414"/>
      <c r="K258" s="414"/>
      <c r="L258" s="414"/>
      <c r="M258" s="414"/>
    </row>
    <row r="259" spans="1:15" s="415" customFormat="1" ht="12" customHeight="1" x14ac:dyDescent="0.2">
      <c r="A259" s="413" t="s">
        <v>1095</v>
      </c>
      <c r="B259" s="413"/>
      <c r="C259" s="413"/>
      <c r="D259" s="413"/>
      <c r="E259" s="413"/>
      <c r="F259" s="413"/>
      <c r="G259" s="413"/>
      <c r="H259" s="414"/>
      <c r="I259" s="414"/>
      <c r="J259" s="414"/>
      <c r="K259" s="414"/>
      <c r="L259" s="414"/>
      <c r="M259" s="414"/>
    </row>
    <row r="260" spans="1:15" s="415" customFormat="1" ht="12" customHeight="1" x14ac:dyDescent="0.2">
      <c r="A260" s="413" t="s">
        <v>1096</v>
      </c>
      <c r="B260" s="413"/>
      <c r="C260" s="413"/>
      <c r="D260" s="413"/>
      <c r="E260" s="413"/>
      <c r="F260" s="413"/>
      <c r="G260" s="414"/>
      <c r="H260" s="414"/>
      <c r="I260" s="414"/>
      <c r="J260" s="414"/>
      <c r="K260" s="414"/>
      <c r="L260" s="414"/>
      <c r="M260" s="414"/>
    </row>
    <row r="261" spans="1:15" s="415" customFormat="1" ht="12" customHeight="1" x14ac:dyDescent="0.2">
      <c r="A261" s="413" t="s">
        <v>1097</v>
      </c>
      <c r="B261" s="413"/>
      <c r="C261" s="413"/>
      <c r="D261" s="413"/>
      <c r="E261" s="413"/>
      <c r="F261" s="413"/>
      <c r="G261" s="413"/>
      <c r="H261" s="413"/>
      <c r="I261" s="414"/>
      <c r="J261" s="414"/>
      <c r="K261" s="414"/>
      <c r="L261" s="414"/>
      <c r="M261" s="414"/>
    </row>
    <row r="262" spans="1:15" s="415" customFormat="1" ht="12" customHeight="1" x14ac:dyDescent="0.2">
      <c r="A262" s="413" t="s">
        <v>1098</v>
      </c>
      <c r="B262" s="413"/>
      <c r="C262" s="413"/>
      <c r="D262" s="413"/>
      <c r="E262" s="413"/>
      <c r="F262" s="413"/>
      <c r="G262" s="413"/>
      <c r="H262" s="413"/>
      <c r="I262" s="413"/>
      <c r="J262" s="413"/>
      <c r="K262" s="413"/>
      <c r="L262" s="413"/>
      <c r="M262" s="414"/>
    </row>
    <row r="263" spans="1:15" s="415" customFormat="1" ht="12" customHeight="1" x14ac:dyDescent="0.2">
      <c r="A263" s="1212" t="s">
        <v>1099</v>
      </c>
      <c r="B263" s="1212"/>
      <c r="C263" s="1212"/>
      <c r="D263" s="1212"/>
      <c r="E263" s="1212"/>
      <c r="F263" s="1212"/>
      <c r="G263" s="1212"/>
      <c r="H263" s="1212"/>
      <c r="I263" s="1212"/>
      <c r="J263" s="1212"/>
      <c r="K263" s="1212"/>
      <c r="L263" s="1212"/>
      <c r="M263" s="1212"/>
      <c r="N263" s="1212"/>
      <c r="O263" s="1212"/>
    </row>
    <row r="264" spans="1:15" s="415" customFormat="1" ht="12" customHeight="1" x14ac:dyDescent="0.2">
      <c r="A264" s="413" t="s">
        <v>1100</v>
      </c>
      <c r="B264" s="413"/>
      <c r="C264" s="413"/>
      <c r="D264" s="413"/>
      <c r="E264" s="413"/>
      <c r="F264" s="413"/>
      <c r="G264" s="414"/>
      <c r="H264" s="414"/>
      <c r="I264" s="414"/>
      <c r="J264" s="414"/>
      <c r="K264" s="414"/>
      <c r="L264" s="414"/>
      <c r="M264" s="414"/>
    </row>
    <row r="265" spans="1:15" s="415" customFormat="1" ht="12" customHeight="1" x14ac:dyDescent="0.2">
      <c r="A265" s="413" t="s">
        <v>1101</v>
      </c>
      <c r="B265" s="413"/>
      <c r="C265" s="413"/>
      <c r="D265" s="413"/>
      <c r="E265" s="413"/>
      <c r="F265" s="413"/>
      <c r="G265" s="414"/>
      <c r="H265" s="414"/>
      <c r="I265" s="414"/>
      <c r="J265" s="414"/>
      <c r="K265" s="414"/>
      <c r="L265" s="414"/>
      <c r="M265" s="414"/>
    </row>
    <row r="266" spans="1:15" s="415" customFormat="1" ht="12" customHeight="1" x14ac:dyDescent="0.2">
      <c r="A266" s="413" t="s">
        <v>1102</v>
      </c>
      <c r="B266" s="413"/>
      <c r="C266" s="413"/>
      <c r="D266" s="413"/>
      <c r="E266" s="413"/>
      <c r="F266" s="413"/>
      <c r="G266" s="414"/>
      <c r="H266" s="414"/>
      <c r="I266" s="414"/>
      <c r="J266" s="414"/>
      <c r="K266" s="414"/>
      <c r="L266" s="414"/>
      <c r="M266" s="414"/>
    </row>
    <row r="267" spans="1:15" s="415" customFormat="1" ht="24" customHeight="1" x14ac:dyDescent="0.2">
      <c r="A267" s="1212" t="s">
        <v>1103</v>
      </c>
      <c r="B267" s="1212"/>
      <c r="C267" s="1212"/>
      <c r="D267" s="1212"/>
      <c r="E267" s="1212"/>
      <c r="F267" s="1212"/>
      <c r="G267" s="1212"/>
      <c r="H267" s="1212"/>
      <c r="I267" s="1212"/>
      <c r="J267" s="1212"/>
      <c r="K267" s="1212"/>
      <c r="L267" s="1212"/>
      <c r="M267" s="1212"/>
      <c r="N267" s="1212"/>
      <c r="O267" s="1212"/>
    </row>
    <row r="268" spans="1:15" s="415" customFormat="1" ht="12" customHeight="1" x14ac:dyDescent="0.2">
      <c r="A268" s="413" t="s">
        <v>1104</v>
      </c>
      <c r="B268" s="413"/>
      <c r="C268" s="413"/>
      <c r="D268" s="413"/>
      <c r="E268" s="413"/>
      <c r="F268" s="413"/>
      <c r="G268" s="413"/>
      <c r="H268" s="414"/>
      <c r="I268" s="414"/>
      <c r="J268" s="414"/>
      <c r="K268" s="414"/>
      <c r="L268" s="414"/>
      <c r="M268" s="414"/>
    </row>
    <row r="269" spans="1:15" s="415" customFormat="1" ht="12" customHeight="1" x14ac:dyDescent="0.2">
      <c r="A269" s="413" t="s">
        <v>1105</v>
      </c>
      <c r="B269" s="413"/>
      <c r="C269" s="413"/>
      <c r="D269" s="413"/>
      <c r="E269" s="413"/>
      <c r="F269" s="413"/>
      <c r="G269" s="413"/>
      <c r="H269" s="414"/>
      <c r="I269" s="414"/>
      <c r="J269" s="414"/>
      <c r="K269" s="414"/>
      <c r="L269" s="414"/>
      <c r="M269" s="414"/>
    </row>
    <row r="270" spans="1:15" s="415" customFormat="1" ht="12" customHeight="1" x14ac:dyDescent="0.2">
      <c r="A270" s="413" t="s">
        <v>1096</v>
      </c>
      <c r="B270" s="413"/>
      <c r="C270" s="413"/>
      <c r="D270" s="413"/>
      <c r="E270" s="413"/>
      <c r="F270" s="413"/>
      <c r="G270" s="414"/>
      <c r="H270" s="414"/>
      <c r="I270" s="414"/>
      <c r="J270" s="414"/>
      <c r="K270" s="414"/>
      <c r="L270" s="414"/>
      <c r="M270" s="414"/>
    </row>
    <row r="271" spans="1:15" s="415" customFormat="1" ht="12" customHeight="1" x14ac:dyDescent="0.2">
      <c r="A271" s="413" t="s">
        <v>1106</v>
      </c>
      <c r="B271" s="413"/>
      <c r="C271" s="413"/>
      <c r="D271" s="413"/>
      <c r="E271" s="413"/>
      <c r="F271" s="413"/>
      <c r="G271" s="414"/>
      <c r="H271" s="414"/>
      <c r="I271" s="414"/>
      <c r="J271" s="414"/>
      <c r="K271" s="414"/>
      <c r="L271" s="414"/>
      <c r="M271" s="414"/>
    </row>
    <row r="272" spans="1:15" s="415" customFormat="1" ht="12" customHeight="1" x14ac:dyDescent="0.2">
      <c r="A272" s="413" t="s">
        <v>1107</v>
      </c>
      <c r="B272" s="413"/>
      <c r="C272" s="413"/>
      <c r="D272" s="413"/>
      <c r="E272" s="413"/>
      <c r="F272" s="413"/>
      <c r="G272" s="414"/>
      <c r="H272" s="414"/>
      <c r="I272" s="414"/>
      <c r="J272" s="414"/>
      <c r="K272" s="414"/>
      <c r="L272" s="414"/>
      <c r="M272" s="414"/>
    </row>
    <row r="273" spans="1:15" s="415" customFormat="1" ht="12" customHeight="1" x14ac:dyDescent="0.2">
      <c r="A273" s="413" t="s">
        <v>1096</v>
      </c>
      <c r="B273" s="413"/>
      <c r="C273" s="413"/>
      <c r="D273" s="413"/>
      <c r="E273" s="413"/>
      <c r="F273" s="413"/>
      <c r="G273" s="414"/>
      <c r="H273" s="414"/>
      <c r="I273" s="414"/>
      <c r="J273" s="414"/>
      <c r="K273" s="414"/>
      <c r="L273" s="414"/>
      <c r="M273" s="414"/>
    </row>
    <row r="274" spans="1:15" s="415" customFormat="1" ht="12" customHeight="1" x14ac:dyDescent="0.2">
      <c r="A274" s="413" t="s">
        <v>1108</v>
      </c>
      <c r="B274" s="413"/>
      <c r="C274" s="413"/>
      <c r="D274" s="413"/>
      <c r="E274" s="413"/>
      <c r="F274" s="413"/>
      <c r="G274" s="414"/>
      <c r="H274" s="414"/>
      <c r="I274" s="414"/>
      <c r="J274" s="414"/>
      <c r="K274" s="414"/>
      <c r="L274" s="414"/>
      <c r="M274" s="414"/>
    </row>
    <row r="275" spans="1:15" s="415" customFormat="1" ht="12" customHeight="1" x14ac:dyDescent="0.2">
      <c r="A275" s="413" t="s">
        <v>1109</v>
      </c>
      <c r="B275" s="413"/>
      <c r="C275" s="413"/>
      <c r="D275" s="413"/>
      <c r="E275" s="413"/>
      <c r="F275" s="413"/>
      <c r="G275" s="414"/>
      <c r="H275" s="414"/>
      <c r="I275" s="414"/>
      <c r="J275" s="414"/>
      <c r="K275" s="414"/>
      <c r="L275" s="414"/>
      <c r="M275" s="414"/>
    </row>
    <row r="276" spans="1:15" s="415" customFormat="1" ht="12" customHeight="1" x14ac:dyDescent="0.2">
      <c r="A276" s="413" t="s">
        <v>1110</v>
      </c>
      <c r="B276" s="413"/>
      <c r="C276" s="413"/>
      <c r="D276" s="413"/>
      <c r="E276" s="413"/>
      <c r="F276" s="413"/>
      <c r="G276" s="414"/>
      <c r="H276" s="414"/>
      <c r="I276" s="414"/>
      <c r="J276" s="414"/>
      <c r="K276" s="414"/>
      <c r="L276" s="414"/>
      <c r="M276" s="414"/>
    </row>
    <row r="277" spans="1:15" s="415" customFormat="1" ht="12" customHeight="1" x14ac:dyDescent="0.2">
      <c r="A277" s="413" t="s">
        <v>1111</v>
      </c>
      <c r="B277" s="413"/>
      <c r="C277" s="413"/>
      <c r="D277" s="413"/>
      <c r="E277" s="413"/>
      <c r="F277" s="413"/>
      <c r="G277" s="414"/>
      <c r="H277" s="414"/>
      <c r="I277" s="414"/>
      <c r="J277" s="414"/>
      <c r="K277" s="414"/>
      <c r="L277" s="414"/>
      <c r="M277" s="414"/>
    </row>
    <row r="278" spans="1:15" s="415" customFormat="1" ht="12" customHeight="1" x14ac:dyDescent="0.2">
      <c r="A278" s="413" t="s">
        <v>1112</v>
      </c>
      <c r="B278" s="413"/>
      <c r="C278" s="413"/>
      <c r="D278" s="413"/>
      <c r="E278" s="413"/>
      <c r="F278" s="413"/>
      <c r="G278" s="414"/>
      <c r="H278" s="414"/>
      <c r="I278" s="414"/>
      <c r="J278" s="414"/>
      <c r="K278" s="414"/>
      <c r="L278" s="414"/>
      <c r="M278" s="414"/>
    </row>
    <row r="279" spans="1:15" s="415" customFormat="1" ht="12" customHeight="1" x14ac:dyDescent="0.2">
      <c r="A279" s="413" t="s">
        <v>1096</v>
      </c>
      <c r="B279" s="413"/>
      <c r="C279" s="413"/>
      <c r="D279" s="413"/>
      <c r="E279" s="413"/>
      <c r="F279" s="413"/>
      <c r="G279" s="414"/>
      <c r="H279" s="414"/>
      <c r="I279" s="414"/>
      <c r="J279" s="414"/>
      <c r="K279" s="414"/>
      <c r="L279" s="414"/>
      <c r="M279" s="414"/>
    </row>
    <row r="280" spans="1:15" s="415" customFormat="1" ht="12" customHeight="1" x14ac:dyDescent="0.2">
      <c r="A280" s="413" t="s">
        <v>1113</v>
      </c>
      <c r="B280" s="413"/>
      <c r="C280" s="413"/>
      <c r="D280" s="413"/>
      <c r="E280" s="413"/>
      <c r="F280" s="413"/>
      <c r="G280" s="414"/>
      <c r="H280" s="414"/>
      <c r="I280" s="414"/>
      <c r="J280" s="414"/>
      <c r="K280" s="414"/>
      <c r="L280" s="414"/>
      <c r="M280" s="414"/>
    </row>
    <row r="281" spans="1:15" s="415" customFormat="1" ht="12" customHeight="1" x14ac:dyDescent="0.2">
      <c r="A281" s="413" t="s">
        <v>1114</v>
      </c>
      <c r="B281" s="413"/>
      <c r="C281" s="413"/>
      <c r="D281" s="413"/>
      <c r="E281" s="413"/>
      <c r="F281" s="413"/>
      <c r="G281" s="414"/>
      <c r="H281" s="414"/>
      <c r="I281" s="414"/>
      <c r="J281" s="414"/>
      <c r="K281" s="414"/>
      <c r="L281" s="414"/>
      <c r="M281" s="414"/>
    </row>
    <row r="282" spans="1:15" s="415" customFormat="1" ht="12" customHeight="1" x14ac:dyDescent="0.2">
      <c r="A282" s="413" t="s">
        <v>1115</v>
      </c>
      <c r="B282" s="413"/>
      <c r="C282" s="413"/>
      <c r="D282" s="413"/>
      <c r="E282" s="413"/>
      <c r="F282" s="413"/>
      <c r="G282" s="414"/>
      <c r="H282" s="414"/>
      <c r="I282" s="414"/>
      <c r="J282" s="414"/>
      <c r="K282" s="414"/>
      <c r="L282" s="414"/>
      <c r="M282" s="414"/>
    </row>
    <row r="283" spans="1:15" s="415" customFormat="1" ht="12" customHeight="1" x14ac:dyDescent="0.2">
      <c r="A283" s="413" t="s">
        <v>1116</v>
      </c>
      <c r="B283" s="413"/>
      <c r="C283" s="413"/>
      <c r="D283" s="413"/>
      <c r="E283" s="413"/>
      <c r="F283" s="413"/>
      <c r="G283" s="414"/>
      <c r="H283" s="414"/>
      <c r="I283" s="414"/>
      <c r="J283" s="414"/>
      <c r="K283" s="414"/>
      <c r="L283" s="414"/>
      <c r="M283" s="414"/>
    </row>
    <row r="284" spans="1:15" s="415" customFormat="1" ht="12" customHeight="1" x14ac:dyDescent="0.2">
      <c r="A284" s="413" t="s">
        <v>1117</v>
      </c>
      <c r="B284" s="413"/>
      <c r="C284" s="413"/>
      <c r="D284" s="413"/>
      <c r="E284" s="413"/>
      <c r="F284" s="413"/>
      <c r="G284" s="414"/>
      <c r="H284" s="414"/>
      <c r="I284" s="414"/>
      <c r="J284" s="414"/>
      <c r="K284" s="414"/>
      <c r="L284" s="414"/>
      <c r="M284" s="414"/>
    </row>
    <row r="285" spans="1:15" s="415" customFormat="1" ht="12" customHeight="1" x14ac:dyDescent="0.2">
      <c r="A285" s="413" t="s">
        <v>1118</v>
      </c>
      <c r="B285" s="413"/>
      <c r="C285" s="413"/>
      <c r="D285" s="413"/>
      <c r="E285" s="413"/>
      <c r="F285" s="413"/>
      <c r="G285" s="414"/>
      <c r="H285" s="414"/>
      <c r="I285" s="414"/>
      <c r="J285" s="414"/>
      <c r="K285" s="414"/>
      <c r="L285" s="414"/>
      <c r="M285" s="414"/>
    </row>
    <row r="286" spans="1:15" s="415" customFormat="1" ht="12" customHeight="1" x14ac:dyDescent="0.2">
      <c r="A286" s="413" t="s">
        <v>1119</v>
      </c>
      <c r="B286" s="413"/>
      <c r="C286" s="413"/>
      <c r="D286" s="413"/>
      <c r="E286" s="413"/>
      <c r="F286" s="413"/>
      <c r="G286" s="414"/>
      <c r="H286" s="414"/>
      <c r="I286" s="414"/>
      <c r="J286" s="414"/>
      <c r="K286" s="414"/>
      <c r="L286" s="414"/>
      <c r="M286" s="414"/>
    </row>
    <row r="287" spans="1:15" s="415" customFormat="1" ht="24" customHeight="1" x14ac:dyDescent="0.2">
      <c r="A287" s="1212" t="s">
        <v>1120</v>
      </c>
      <c r="B287" s="1212"/>
      <c r="C287" s="1212"/>
      <c r="D287" s="1212"/>
      <c r="E287" s="1212"/>
      <c r="F287" s="1212"/>
      <c r="G287" s="1212"/>
      <c r="H287" s="1212"/>
      <c r="I287" s="1212"/>
      <c r="J287" s="1212"/>
      <c r="K287" s="1212"/>
      <c r="L287" s="1212"/>
      <c r="M287" s="1212"/>
      <c r="N287" s="1212"/>
      <c r="O287" s="1212"/>
    </row>
    <row r="288" spans="1:15" s="415" customFormat="1" ht="12" customHeight="1" x14ac:dyDescent="0.2">
      <c r="A288" s="413" t="s">
        <v>1096</v>
      </c>
      <c r="B288" s="413"/>
      <c r="C288" s="413"/>
      <c r="D288" s="413"/>
      <c r="E288" s="413"/>
      <c r="F288" s="413"/>
      <c r="G288" s="414"/>
      <c r="H288" s="414"/>
      <c r="I288" s="414"/>
      <c r="J288" s="414"/>
      <c r="K288" s="414"/>
      <c r="L288" s="414"/>
      <c r="M288" s="414"/>
    </row>
    <row r="289" spans="1:15" s="415" customFormat="1" ht="12" customHeight="1" x14ac:dyDescent="0.2">
      <c r="A289" s="413" t="s">
        <v>1121</v>
      </c>
      <c r="B289" s="413"/>
      <c r="C289" s="413"/>
      <c r="D289" s="413"/>
      <c r="E289" s="413"/>
      <c r="F289" s="413"/>
      <c r="G289" s="414"/>
      <c r="H289" s="414"/>
      <c r="I289" s="414"/>
      <c r="J289" s="414"/>
      <c r="K289" s="414"/>
      <c r="L289" s="414"/>
      <c r="M289" s="414"/>
    </row>
    <row r="290" spans="1:15" s="415" customFormat="1" ht="12" customHeight="1" x14ac:dyDescent="0.2">
      <c r="A290" s="413" t="s">
        <v>1122</v>
      </c>
      <c r="B290" s="413"/>
      <c r="C290" s="413"/>
      <c r="D290" s="413"/>
      <c r="E290" s="413"/>
      <c r="F290" s="413"/>
      <c r="G290" s="414"/>
      <c r="H290" s="414"/>
      <c r="I290" s="414"/>
      <c r="J290" s="414"/>
      <c r="K290" s="414"/>
      <c r="L290" s="414"/>
      <c r="M290" s="414"/>
    </row>
    <row r="291" spans="1:15" s="415" customFormat="1" ht="12" customHeight="1" x14ac:dyDescent="0.2">
      <c r="A291" s="413" t="s">
        <v>1096</v>
      </c>
      <c r="B291" s="413"/>
      <c r="C291" s="413"/>
      <c r="D291" s="413"/>
      <c r="E291" s="413"/>
      <c r="F291" s="413"/>
      <c r="G291" s="414"/>
      <c r="H291" s="414"/>
      <c r="I291" s="414"/>
      <c r="J291" s="414"/>
      <c r="K291" s="414"/>
      <c r="L291" s="414"/>
      <c r="M291" s="414"/>
    </row>
    <row r="292" spans="1:15" s="415" customFormat="1" ht="12" customHeight="1" x14ac:dyDescent="0.2">
      <c r="A292" s="413" t="s">
        <v>1123</v>
      </c>
      <c r="B292" s="413"/>
      <c r="C292" s="413"/>
      <c r="D292" s="413"/>
      <c r="E292" s="413"/>
      <c r="F292" s="413"/>
      <c r="G292" s="414"/>
      <c r="H292" s="414"/>
      <c r="I292" s="414"/>
      <c r="J292" s="414"/>
      <c r="K292" s="414"/>
      <c r="L292" s="414"/>
      <c r="M292" s="414"/>
    </row>
    <row r="293" spans="1:15" s="415" customFormat="1" ht="12" customHeight="1" x14ac:dyDescent="0.2">
      <c r="A293" s="803" t="s">
        <v>1124</v>
      </c>
      <c r="B293" s="413"/>
      <c r="C293" s="413"/>
      <c r="D293" s="413"/>
      <c r="E293" s="413"/>
      <c r="F293" s="413"/>
      <c r="G293" s="414"/>
      <c r="H293" s="414"/>
      <c r="I293" s="414"/>
      <c r="J293" s="414"/>
      <c r="K293" s="414"/>
      <c r="L293" s="414"/>
      <c r="M293" s="414"/>
    </row>
    <row r="294" spans="1:15" s="415" customFormat="1" ht="12" customHeight="1" x14ac:dyDescent="0.2">
      <c r="A294" s="413" t="s">
        <v>1125</v>
      </c>
      <c r="B294" s="413"/>
      <c r="C294" s="413"/>
      <c r="D294" s="413"/>
      <c r="E294" s="413"/>
      <c r="F294" s="413"/>
      <c r="G294" s="414"/>
      <c r="H294" s="414"/>
      <c r="I294" s="414"/>
      <c r="J294" s="414"/>
      <c r="K294" s="414"/>
      <c r="L294" s="414"/>
      <c r="M294" s="414"/>
    </row>
    <row r="295" spans="1:15" s="415" customFormat="1" ht="12" customHeight="1" x14ac:dyDescent="0.2">
      <c r="A295" s="413" t="s">
        <v>1126</v>
      </c>
      <c r="B295" s="413"/>
      <c r="C295" s="413"/>
      <c r="D295" s="413"/>
      <c r="E295" s="413"/>
      <c r="F295" s="413"/>
      <c r="G295" s="414"/>
      <c r="H295" s="414"/>
      <c r="I295" s="414"/>
      <c r="J295" s="414"/>
      <c r="K295" s="414"/>
      <c r="L295" s="414"/>
      <c r="M295" s="414"/>
    </row>
    <row r="296" spans="1:15" s="415" customFormat="1" ht="12" customHeight="1" x14ac:dyDescent="0.2">
      <c r="A296" s="413" t="s">
        <v>1127</v>
      </c>
      <c r="B296" s="413"/>
      <c r="C296" s="413"/>
      <c r="D296" s="413"/>
      <c r="E296" s="413"/>
      <c r="F296" s="413"/>
      <c r="G296" s="414"/>
      <c r="H296" s="414"/>
      <c r="I296" s="414"/>
      <c r="J296" s="414"/>
      <c r="K296" s="414"/>
      <c r="L296" s="414"/>
      <c r="M296" s="414"/>
    </row>
    <row r="297" spans="1:15" s="415" customFormat="1" ht="12" customHeight="1" x14ac:dyDescent="0.2">
      <c r="A297" s="413" t="s">
        <v>1128</v>
      </c>
      <c r="B297" s="413"/>
      <c r="C297" s="413"/>
      <c r="D297" s="413"/>
      <c r="E297" s="413"/>
      <c r="F297" s="413"/>
      <c r="G297" s="414"/>
      <c r="H297" s="414"/>
      <c r="I297" s="414"/>
      <c r="J297" s="414"/>
      <c r="K297" s="414"/>
      <c r="L297" s="414"/>
      <c r="M297" s="414"/>
    </row>
    <row r="298" spans="1:15" s="415" customFormat="1" ht="23.25" customHeight="1" x14ac:dyDescent="0.2">
      <c r="A298" s="1212" t="s">
        <v>1129</v>
      </c>
      <c r="B298" s="1212"/>
      <c r="C298" s="1212"/>
      <c r="D298" s="1212"/>
      <c r="E298" s="1212"/>
      <c r="F298" s="1212"/>
      <c r="G298" s="1212"/>
      <c r="H298" s="1212"/>
      <c r="I298" s="1212"/>
      <c r="J298" s="1212"/>
      <c r="K298" s="1212"/>
      <c r="L298" s="1212"/>
      <c r="M298" s="1212"/>
      <c r="N298" s="1212"/>
      <c r="O298" s="1212"/>
    </row>
    <row r="299" spans="1:15" s="415" customFormat="1" ht="12" customHeight="1" x14ac:dyDescent="0.2">
      <c r="A299" s="413" t="s">
        <v>1130</v>
      </c>
      <c r="B299" s="413"/>
      <c r="C299" s="413"/>
      <c r="D299" s="413"/>
      <c r="E299" s="413"/>
      <c r="F299" s="413"/>
      <c r="G299" s="414"/>
      <c r="H299" s="414"/>
      <c r="I299" s="414"/>
      <c r="J299" s="414"/>
      <c r="K299" s="414"/>
      <c r="L299" s="414"/>
      <c r="M299" s="414"/>
    </row>
    <row r="300" spans="1:15" s="415" customFormat="1" ht="23.25" customHeight="1" x14ac:dyDescent="0.2">
      <c r="A300" s="1212" t="s">
        <v>1131</v>
      </c>
      <c r="B300" s="1212"/>
      <c r="C300" s="1212"/>
      <c r="D300" s="1212"/>
      <c r="E300" s="1212"/>
      <c r="F300" s="1212"/>
      <c r="G300" s="1212"/>
      <c r="H300" s="1212"/>
      <c r="I300" s="1212"/>
      <c r="J300" s="1212"/>
      <c r="K300" s="1212"/>
      <c r="L300" s="1212"/>
      <c r="M300" s="1212"/>
      <c r="N300" s="1212"/>
      <c r="O300" s="1212"/>
    </row>
    <row r="301" spans="1:15" s="415" customFormat="1" ht="12" customHeight="1" x14ac:dyDescent="0.2">
      <c r="A301" s="413" t="s">
        <v>1132</v>
      </c>
      <c r="B301" s="413"/>
      <c r="C301" s="413"/>
      <c r="D301" s="413"/>
      <c r="E301" s="413"/>
      <c r="F301" s="413"/>
      <c r="G301" s="414"/>
      <c r="H301" s="414"/>
      <c r="I301" s="414"/>
      <c r="J301" s="414"/>
      <c r="K301" s="414"/>
      <c r="L301" s="414"/>
      <c r="M301" s="414"/>
    </row>
    <row r="302" spans="1:15" s="415" customFormat="1" ht="12" customHeight="1" x14ac:dyDescent="0.2">
      <c r="A302" s="414"/>
      <c r="B302" s="414"/>
      <c r="C302" s="414"/>
      <c r="D302" s="414"/>
      <c r="E302" s="414"/>
      <c r="F302" s="414"/>
      <c r="G302" s="414"/>
      <c r="H302" s="414"/>
      <c r="I302" s="414"/>
      <c r="J302" s="414"/>
      <c r="K302" s="414"/>
      <c r="L302" s="414"/>
      <c r="M302" s="414"/>
    </row>
  </sheetData>
  <sheetProtection algorithmName="SHA-512" hashValue="qNV7TdiuzIIVOkct5s0gbV93OEVTpoHSMsuItVLDb4/bac0L8WG+jCwx0nr0A8UPR5grBqdNGpX6tBjp1MqR8Q==" saltValue="LU1E4UDG09FCEwGbOSvHTw==" spinCount="100000" sheet="1" objects="1" scenarios="1"/>
  <mergeCells count="171">
    <mergeCell ref="A263:O263"/>
    <mergeCell ref="A267:O267"/>
    <mergeCell ref="A287:O287"/>
    <mergeCell ref="A298:O298"/>
    <mergeCell ref="A300:O300"/>
    <mergeCell ref="A246:L246"/>
    <mergeCell ref="A248:L248"/>
    <mergeCell ref="A251:M251"/>
    <mergeCell ref="A252:L252"/>
    <mergeCell ref="A254:XFD254"/>
    <mergeCell ref="A256:L256"/>
    <mergeCell ref="A236:A238"/>
    <mergeCell ref="B236:B238"/>
    <mergeCell ref="K236:K238"/>
    <mergeCell ref="A239:A243"/>
    <mergeCell ref="B239:B243"/>
    <mergeCell ref="K239:K243"/>
    <mergeCell ref="A225:A229"/>
    <mergeCell ref="B225:B229"/>
    <mergeCell ref="K225:K229"/>
    <mergeCell ref="A230:A231"/>
    <mergeCell ref="B230:B231"/>
    <mergeCell ref="K230:K231"/>
    <mergeCell ref="A213:A217"/>
    <mergeCell ref="B213:B217"/>
    <mergeCell ref="K213:K217"/>
    <mergeCell ref="A218:A224"/>
    <mergeCell ref="B218:B224"/>
    <mergeCell ref="K218:K224"/>
    <mergeCell ref="A197:A202"/>
    <mergeCell ref="B197:B202"/>
    <mergeCell ref="K197:K202"/>
    <mergeCell ref="A204:A212"/>
    <mergeCell ref="B204:B212"/>
    <mergeCell ref="K204:K212"/>
    <mergeCell ref="A185:A189"/>
    <mergeCell ref="B185:B189"/>
    <mergeCell ref="K185:K189"/>
    <mergeCell ref="A190:A196"/>
    <mergeCell ref="B190:B196"/>
    <mergeCell ref="K190:K196"/>
    <mergeCell ref="A181:A182"/>
    <mergeCell ref="B181:B182"/>
    <mergeCell ref="K181:K182"/>
    <mergeCell ref="A183:A184"/>
    <mergeCell ref="B183:B184"/>
    <mergeCell ref="K183:K184"/>
    <mergeCell ref="A174:A178"/>
    <mergeCell ref="B174:B178"/>
    <mergeCell ref="K174:K178"/>
    <mergeCell ref="A179:A180"/>
    <mergeCell ref="B179:B180"/>
    <mergeCell ref="K179:K180"/>
    <mergeCell ref="A161:A167"/>
    <mergeCell ref="B161:B167"/>
    <mergeCell ref="K161:K167"/>
    <mergeCell ref="A168:A173"/>
    <mergeCell ref="B168:B173"/>
    <mergeCell ref="K168:K173"/>
    <mergeCell ref="A156:A157"/>
    <mergeCell ref="B156:B157"/>
    <mergeCell ref="K156:K157"/>
    <mergeCell ref="A159:A160"/>
    <mergeCell ref="B159:B160"/>
    <mergeCell ref="K159:K160"/>
    <mergeCell ref="A151:A152"/>
    <mergeCell ref="B151:B152"/>
    <mergeCell ref="K151:K152"/>
    <mergeCell ref="A153:A155"/>
    <mergeCell ref="B153:B155"/>
    <mergeCell ref="K153:K155"/>
    <mergeCell ref="A143:A148"/>
    <mergeCell ref="B143:B148"/>
    <mergeCell ref="K143:K148"/>
    <mergeCell ref="A149:A150"/>
    <mergeCell ref="B149:B150"/>
    <mergeCell ref="K149:K150"/>
    <mergeCell ref="A138:A139"/>
    <mergeCell ref="B138:B139"/>
    <mergeCell ref="K138:K139"/>
    <mergeCell ref="A140:A141"/>
    <mergeCell ref="B140:B141"/>
    <mergeCell ref="K140:K141"/>
    <mergeCell ref="A134:A135"/>
    <mergeCell ref="B134:B135"/>
    <mergeCell ref="K134:K135"/>
    <mergeCell ref="A136:A137"/>
    <mergeCell ref="B136:B137"/>
    <mergeCell ref="K136:K137"/>
    <mergeCell ref="A124:A127"/>
    <mergeCell ref="B124:B127"/>
    <mergeCell ref="K124:K127"/>
    <mergeCell ref="A128:A132"/>
    <mergeCell ref="B128:B132"/>
    <mergeCell ref="K128:K132"/>
    <mergeCell ref="A114:A118"/>
    <mergeCell ref="B114:B118"/>
    <mergeCell ref="K114:K118"/>
    <mergeCell ref="A119:A123"/>
    <mergeCell ref="B119:B123"/>
    <mergeCell ref="K119:K123"/>
    <mergeCell ref="A105:A108"/>
    <mergeCell ref="B105:B108"/>
    <mergeCell ref="K105:K108"/>
    <mergeCell ref="A109:A113"/>
    <mergeCell ref="B109:B113"/>
    <mergeCell ref="K109:K113"/>
    <mergeCell ref="A95:A98"/>
    <mergeCell ref="B95:B98"/>
    <mergeCell ref="K95:K98"/>
    <mergeCell ref="A99:A104"/>
    <mergeCell ref="B99:B104"/>
    <mergeCell ref="K99:K104"/>
    <mergeCell ref="A88:A90"/>
    <mergeCell ref="B88:B90"/>
    <mergeCell ref="K88:K90"/>
    <mergeCell ref="A91:A94"/>
    <mergeCell ref="B91:B94"/>
    <mergeCell ref="K91:K94"/>
    <mergeCell ref="A78:A81"/>
    <mergeCell ref="B78:B81"/>
    <mergeCell ref="K78:K81"/>
    <mergeCell ref="A82:A86"/>
    <mergeCell ref="B82:B86"/>
    <mergeCell ref="K82:K86"/>
    <mergeCell ref="A69:A72"/>
    <mergeCell ref="B69:B72"/>
    <mergeCell ref="K69:K72"/>
    <mergeCell ref="A73:A77"/>
    <mergeCell ref="B73:B77"/>
    <mergeCell ref="K73:K77"/>
    <mergeCell ref="A59:A63"/>
    <mergeCell ref="B59:B63"/>
    <mergeCell ref="K59:K63"/>
    <mergeCell ref="A64:A68"/>
    <mergeCell ref="B64:B68"/>
    <mergeCell ref="K64:K68"/>
    <mergeCell ref="A43:A50"/>
    <mergeCell ref="B43:B50"/>
    <mergeCell ref="K43:K50"/>
    <mergeCell ref="A51:A57"/>
    <mergeCell ref="B51:B57"/>
    <mergeCell ref="K51:K57"/>
    <mergeCell ref="A29:A34"/>
    <mergeCell ref="B29:B34"/>
    <mergeCell ref="K29:K34"/>
    <mergeCell ref="A35:A42"/>
    <mergeCell ref="B35:B42"/>
    <mergeCell ref="K35:K42"/>
    <mergeCell ref="A11:B11"/>
    <mergeCell ref="A12:A18"/>
    <mergeCell ref="B12:B18"/>
    <mergeCell ref="K12:K18"/>
    <mergeCell ref="A19:A27"/>
    <mergeCell ref="B19:B27"/>
    <mergeCell ref="K19:K27"/>
    <mergeCell ref="C3:E3"/>
    <mergeCell ref="C4:E4"/>
    <mergeCell ref="A5:K5"/>
    <mergeCell ref="A6:B6"/>
    <mergeCell ref="C6:K6"/>
    <mergeCell ref="C7:K7"/>
    <mergeCell ref="C8:K8"/>
    <mergeCell ref="A9:A10"/>
    <mergeCell ref="B9:B10"/>
    <mergeCell ref="C9:C10"/>
    <mergeCell ref="D9:E9"/>
    <mergeCell ref="F9:G9"/>
    <mergeCell ref="H9:I9"/>
    <mergeCell ref="J9:J10"/>
    <mergeCell ref="K9:K10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56.pielikums Jūrmalas pilsētas domes
2018.gada 26.jūlija saistošajiem noteikumiem Nr.27
(protokols Nr.10, 4.punkts)  
 </firstHeader>
    <firstFooter>&amp;L&amp;9&amp;D; &amp;T&amp;R&amp;9&amp;P (&amp;N)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191"/>
  <sheetViews>
    <sheetView view="pageLayout" zoomScaleNormal="100" workbookViewId="0">
      <selection activeCell="O14" sqref="O14"/>
    </sheetView>
  </sheetViews>
  <sheetFormatPr defaultColWidth="9.140625" defaultRowHeight="12" outlineLevelCol="1" x14ac:dyDescent="0.2"/>
  <cols>
    <col min="1" max="1" width="4" style="374" customWidth="1"/>
    <col min="2" max="2" width="26.5703125" style="374" customWidth="1"/>
    <col min="3" max="3" width="10" style="374" customWidth="1"/>
    <col min="4" max="4" width="10.7109375" style="374" hidden="1" customWidth="1" outlineLevel="1"/>
    <col min="5" max="5" width="9.5703125" style="374" hidden="1" customWidth="1" outlineLevel="1"/>
    <col min="6" max="6" width="10.85546875" style="374" hidden="1" customWidth="1" outlineLevel="1"/>
    <col min="7" max="7" width="9.5703125" style="374" hidden="1" customWidth="1" outlineLevel="1"/>
    <col min="8" max="8" width="11.42578125" style="374" customWidth="1" collapsed="1"/>
    <col min="9" max="9" width="9.5703125" style="374" customWidth="1"/>
    <col min="10" max="10" width="29.140625" style="374" hidden="1" customWidth="1" outlineLevel="1"/>
    <col min="11" max="11" width="17.7109375" style="374" customWidth="1" collapsed="1"/>
    <col min="12" max="16384" width="9.140625" style="374"/>
  </cols>
  <sheetData>
    <row r="1" spans="1:15" x14ac:dyDescent="0.2">
      <c r="K1" s="375" t="s">
        <v>331</v>
      </c>
    </row>
    <row r="2" spans="1:15" x14ac:dyDescent="0.2">
      <c r="K2" s="375" t="s">
        <v>332</v>
      </c>
    </row>
    <row r="3" spans="1:15" ht="6.75" customHeight="1" x14ac:dyDescent="0.2">
      <c r="K3" s="375"/>
    </row>
    <row r="4" spans="1:15" ht="12.75" customHeight="1" x14ac:dyDescent="0.2">
      <c r="A4" s="376" t="s">
        <v>0</v>
      </c>
      <c r="B4" s="377"/>
      <c r="C4" s="381" t="s">
        <v>320</v>
      </c>
      <c r="D4" s="381"/>
      <c r="E4" s="381"/>
      <c r="F4" s="378"/>
      <c r="G4" s="378"/>
      <c r="H4" s="378"/>
      <c r="I4" s="378"/>
      <c r="J4" s="378"/>
    </row>
    <row r="5" spans="1:15" ht="12.75" customHeight="1" x14ac:dyDescent="0.2">
      <c r="A5" s="376" t="s">
        <v>1</v>
      </c>
      <c r="B5" s="377"/>
      <c r="C5" s="1221" t="s">
        <v>321</v>
      </c>
      <c r="D5" s="1222"/>
      <c r="E5" s="1222"/>
      <c r="F5" s="379"/>
      <c r="G5" s="379"/>
      <c r="H5" s="379"/>
      <c r="I5" s="379"/>
      <c r="J5" s="379"/>
    </row>
    <row r="6" spans="1:15" ht="15.75" x14ac:dyDescent="0.25">
      <c r="A6" s="1223" t="s">
        <v>333</v>
      </c>
      <c r="B6" s="1223"/>
      <c r="C6" s="1223"/>
      <c r="D6" s="1223"/>
      <c r="E6" s="1223"/>
      <c r="F6" s="1223"/>
      <c r="G6" s="1223"/>
      <c r="H6" s="1223"/>
      <c r="I6" s="1223"/>
      <c r="J6" s="1223"/>
      <c r="K6" s="1223"/>
    </row>
    <row r="7" spans="1:15" ht="8.25" customHeight="1" x14ac:dyDescent="0.25">
      <c r="A7" s="417"/>
      <c r="B7" s="417"/>
      <c r="C7" s="417"/>
      <c r="D7" s="417"/>
      <c r="E7" s="417"/>
      <c r="F7" s="417"/>
      <c r="G7" s="417"/>
      <c r="H7" s="417"/>
      <c r="I7" s="417"/>
      <c r="J7" s="417"/>
      <c r="K7" s="417"/>
    </row>
    <row r="8" spans="1:15" ht="12.75" customHeight="1" x14ac:dyDescent="0.25">
      <c r="A8" s="1224" t="s">
        <v>334</v>
      </c>
      <c r="B8" s="1224"/>
      <c r="C8" s="416" t="s">
        <v>335</v>
      </c>
      <c r="D8" s="380"/>
      <c r="E8" s="380"/>
      <c r="F8" s="378"/>
      <c r="G8" s="378"/>
      <c r="H8" s="378"/>
      <c r="I8" s="378"/>
      <c r="J8" s="378"/>
    </row>
    <row r="9" spans="1:15" ht="12.75" customHeight="1" x14ac:dyDescent="0.2">
      <c r="A9" s="376" t="s">
        <v>336</v>
      </c>
      <c r="B9" s="376"/>
      <c r="C9" s="381" t="s">
        <v>324</v>
      </c>
      <c r="D9" s="381"/>
      <c r="E9" s="381"/>
      <c r="F9" s="378"/>
      <c r="G9" s="378"/>
      <c r="H9" s="378"/>
      <c r="I9" s="378"/>
      <c r="J9" s="378"/>
    </row>
    <row r="10" spans="1:15" ht="12.75" customHeight="1" x14ac:dyDescent="0.2">
      <c r="A10" s="382" t="s">
        <v>337</v>
      </c>
      <c r="B10" s="382"/>
      <c r="C10" s="418" t="s">
        <v>323</v>
      </c>
      <c r="D10" s="383"/>
      <c r="E10" s="383"/>
      <c r="F10" s="384"/>
      <c r="G10" s="384"/>
      <c r="H10" s="384"/>
      <c r="I10" s="384"/>
      <c r="J10" s="384"/>
    </row>
    <row r="11" spans="1:15" ht="24.75" customHeight="1" x14ac:dyDescent="0.2">
      <c r="A11" s="1214" t="s">
        <v>338</v>
      </c>
      <c r="B11" s="1214" t="s">
        <v>339</v>
      </c>
      <c r="C11" s="1214" t="s">
        <v>340</v>
      </c>
      <c r="D11" s="1225" t="s">
        <v>341</v>
      </c>
      <c r="E11" s="1226"/>
      <c r="F11" s="1225" t="s">
        <v>342</v>
      </c>
      <c r="G11" s="1226"/>
      <c r="H11" s="1225" t="s">
        <v>343</v>
      </c>
      <c r="I11" s="1226"/>
      <c r="J11" s="1214" t="s">
        <v>318</v>
      </c>
      <c r="K11" s="1214" t="s">
        <v>344</v>
      </c>
    </row>
    <row r="12" spans="1:15" ht="24" x14ac:dyDescent="0.2">
      <c r="A12" s="1215"/>
      <c r="B12" s="1215"/>
      <c r="C12" s="1215"/>
      <c r="D12" s="385" t="s">
        <v>345</v>
      </c>
      <c r="E12" s="385" t="s">
        <v>346</v>
      </c>
      <c r="F12" s="385" t="s">
        <v>345</v>
      </c>
      <c r="G12" s="385" t="s">
        <v>346</v>
      </c>
      <c r="H12" s="385" t="s">
        <v>345</v>
      </c>
      <c r="I12" s="385" t="s">
        <v>346</v>
      </c>
      <c r="J12" s="1215"/>
      <c r="K12" s="1215"/>
    </row>
    <row r="13" spans="1:15" x14ac:dyDescent="0.2">
      <c r="A13" s="1216" t="s">
        <v>347</v>
      </c>
      <c r="B13" s="1216"/>
      <c r="C13" s="386"/>
      <c r="D13" s="387">
        <f>D14+D20</f>
        <v>2653</v>
      </c>
      <c r="E13" s="387">
        <f>E14+E20</f>
        <v>568</v>
      </c>
      <c r="F13" s="386"/>
      <c r="G13" s="386"/>
      <c r="H13" s="387">
        <f>H14+H20</f>
        <v>2653</v>
      </c>
      <c r="I13" s="387">
        <f>I14+I20</f>
        <v>568</v>
      </c>
      <c r="J13" s="386"/>
      <c r="K13" s="386"/>
      <c r="N13" s="438"/>
      <c r="O13" s="438"/>
    </row>
    <row r="14" spans="1:15" ht="13.15" customHeight="1" x14ac:dyDescent="0.2">
      <c r="A14" s="1217">
        <v>3</v>
      </c>
      <c r="B14" s="1217" t="s">
        <v>348</v>
      </c>
      <c r="C14" s="388"/>
      <c r="D14" s="389">
        <f>SUM(D15:D19)</f>
        <v>898</v>
      </c>
      <c r="E14" s="389">
        <f>E15+E16+E17+E18+E19</f>
        <v>568</v>
      </c>
      <c r="F14" s="389">
        <f>F15+F17+F18+F19</f>
        <v>0</v>
      </c>
      <c r="G14" s="389">
        <f>SUM(G15:G39)</f>
        <v>0</v>
      </c>
      <c r="H14" s="389">
        <f>SUM(H15:H19)</f>
        <v>898</v>
      </c>
      <c r="I14" s="389">
        <f>SUM(I15:I19)</f>
        <v>568</v>
      </c>
      <c r="J14" s="389"/>
      <c r="K14" s="1218" t="s">
        <v>526</v>
      </c>
      <c r="N14" s="438"/>
      <c r="O14" s="438"/>
    </row>
    <row r="15" spans="1:15" ht="13.15" customHeight="1" x14ac:dyDescent="0.2">
      <c r="A15" s="1217"/>
      <c r="B15" s="1217"/>
      <c r="C15" s="420">
        <v>1150</v>
      </c>
      <c r="D15" s="390">
        <v>855</v>
      </c>
      <c r="E15" s="391">
        <v>404</v>
      </c>
      <c r="F15" s="391"/>
      <c r="G15" s="391"/>
      <c r="H15" s="391">
        <f>D15+F15</f>
        <v>855</v>
      </c>
      <c r="I15" s="391">
        <f>E15+G15</f>
        <v>404</v>
      </c>
      <c r="J15" s="391"/>
      <c r="K15" s="1219"/>
      <c r="N15" s="438"/>
      <c r="O15" s="438"/>
    </row>
    <row r="16" spans="1:15" ht="13.15" customHeight="1" x14ac:dyDescent="0.2">
      <c r="A16" s="1217"/>
      <c r="B16" s="1217"/>
      <c r="C16" s="420">
        <v>1210</v>
      </c>
      <c r="D16" s="390">
        <v>43</v>
      </c>
      <c r="E16" s="391">
        <v>20</v>
      </c>
      <c r="F16" s="391"/>
      <c r="G16" s="391"/>
      <c r="H16" s="391">
        <f>D16+F16</f>
        <v>43</v>
      </c>
      <c r="I16" s="391">
        <f>E16+G16</f>
        <v>20</v>
      </c>
      <c r="J16" s="391"/>
      <c r="K16" s="1219"/>
      <c r="N16" s="438"/>
      <c r="O16" s="438"/>
    </row>
    <row r="17" spans="1:15" ht="13.15" customHeight="1" x14ac:dyDescent="0.2">
      <c r="A17" s="1217"/>
      <c r="B17" s="1217"/>
      <c r="C17" s="420">
        <v>2239</v>
      </c>
      <c r="D17" s="390"/>
      <c r="E17" s="391">
        <v>21</v>
      </c>
      <c r="F17" s="391"/>
      <c r="G17" s="391"/>
      <c r="H17" s="391">
        <f t="shared" ref="H17:I19" si="0">D17+F17</f>
        <v>0</v>
      </c>
      <c r="I17" s="391">
        <f t="shared" si="0"/>
        <v>21</v>
      </c>
      <c r="J17" s="391"/>
      <c r="K17" s="1219"/>
      <c r="N17" s="438"/>
      <c r="O17" s="438"/>
    </row>
    <row r="18" spans="1:15" ht="13.15" customHeight="1" x14ac:dyDescent="0.2">
      <c r="A18" s="1217"/>
      <c r="B18" s="1217"/>
      <c r="C18" s="420">
        <v>2314</v>
      </c>
      <c r="D18" s="390"/>
      <c r="E18" s="391">
        <v>48</v>
      </c>
      <c r="F18" s="391"/>
      <c r="G18" s="391"/>
      <c r="H18" s="391">
        <f t="shared" si="0"/>
        <v>0</v>
      </c>
      <c r="I18" s="391">
        <f t="shared" si="0"/>
        <v>48</v>
      </c>
      <c r="J18" s="391"/>
      <c r="K18" s="1219"/>
      <c r="N18" s="438"/>
      <c r="O18" s="438"/>
    </row>
    <row r="19" spans="1:15" x14ac:dyDescent="0.2">
      <c r="A19" s="1217"/>
      <c r="B19" s="1217"/>
      <c r="C19" s="420">
        <v>2352</v>
      </c>
      <c r="D19" s="390"/>
      <c r="E19" s="391">
        <v>75</v>
      </c>
      <c r="F19" s="391"/>
      <c r="G19" s="391"/>
      <c r="H19" s="391">
        <f t="shared" si="0"/>
        <v>0</v>
      </c>
      <c r="I19" s="391">
        <f t="shared" si="0"/>
        <v>75</v>
      </c>
      <c r="J19" s="391"/>
      <c r="K19" s="1220"/>
      <c r="N19" s="438"/>
      <c r="O19" s="438"/>
    </row>
    <row r="20" spans="1:15" ht="13.15" customHeight="1" x14ac:dyDescent="0.2">
      <c r="A20" s="1217">
        <v>4</v>
      </c>
      <c r="B20" s="1217" t="s">
        <v>349</v>
      </c>
      <c r="C20" s="419"/>
      <c r="D20" s="389">
        <f>SUM(D21:D26)</f>
        <v>1755</v>
      </c>
      <c r="E20" s="389">
        <f>E21+E22+E23+E24+E25+E26</f>
        <v>0</v>
      </c>
      <c r="F20" s="389">
        <f>F21+F23+F24+F25+F26</f>
        <v>0</v>
      </c>
      <c r="G20" s="389">
        <f>SUM(G21:G42)</f>
        <v>0</v>
      </c>
      <c r="H20" s="389">
        <f>SUM(H21:H26)</f>
        <v>1755</v>
      </c>
      <c r="I20" s="389">
        <f>I21+I23+I24</f>
        <v>0</v>
      </c>
      <c r="J20" s="389"/>
      <c r="K20" s="1227" t="s">
        <v>526</v>
      </c>
      <c r="N20" s="438"/>
      <c r="O20" s="438"/>
    </row>
    <row r="21" spans="1:15" ht="12" customHeight="1" x14ac:dyDescent="0.2">
      <c r="A21" s="1217"/>
      <c r="B21" s="1217"/>
      <c r="C21" s="420">
        <v>1150</v>
      </c>
      <c r="D21" s="390">
        <v>952</v>
      </c>
      <c r="E21" s="391"/>
      <c r="F21" s="391"/>
      <c r="G21" s="391"/>
      <c r="H21" s="391">
        <f>D21+F21</f>
        <v>952</v>
      </c>
      <c r="I21" s="391">
        <f>E21+G21</f>
        <v>0</v>
      </c>
      <c r="J21" s="391"/>
      <c r="K21" s="1228"/>
      <c r="N21" s="438"/>
      <c r="O21" s="438"/>
    </row>
    <row r="22" spans="1:15" x14ac:dyDescent="0.2">
      <c r="A22" s="1217"/>
      <c r="B22" s="1217"/>
      <c r="C22" s="420">
        <v>1210</v>
      </c>
      <c r="D22" s="390">
        <v>48</v>
      </c>
      <c r="E22" s="391"/>
      <c r="F22" s="391"/>
      <c r="G22" s="391"/>
      <c r="H22" s="391">
        <f>D22+F22</f>
        <v>48</v>
      </c>
      <c r="I22" s="391">
        <f>E22+G22</f>
        <v>0</v>
      </c>
      <c r="J22" s="391"/>
      <c r="K22" s="1228"/>
      <c r="N22" s="438"/>
      <c r="O22" s="438"/>
    </row>
    <row r="23" spans="1:15" ht="13.15" customHeight="1" x14ac:dyDescent="0.2">
      <c r="A23" s="1217"/>
      <c r="B23" s="1217"/>
      <c r="C23" s="420">
        <v>2264</v>
      </c>
      <c r="D23" s="390">
        <v>180</v>
      </c>
      <c r="E23" s="391"/>
      <c r="F23" s="391"/>
      <c r="G23" s="391"/>
      <c r="H23" s="391">
        <f t="shared" ref="H23:I26" si="1">D23+F23</f>
        <v>180</v>
      </c>
      <c r="I23" s="391">
        <f t="shared" si="1"/>
        <v>0</v>
      </c>
      <c r="J23" s="391"/>
      <c r="K23" s="1228"/>
      <c r="N23" s="438"/>
      <c r="O23" s="438"/>
    </row>
    <row r="24" spans="1:15" ht="13.15" customHeight="1" x14ac:dyDescent="0.2">
      <c r="A24" s="1217"/>
      <c r="B24" s="1217"/>
      <c r="C24" s="420">
        <v>2279</v>
      </c>
      <c r="D24" s="390">
        <v>45</v>
      </c>
      <c r="E24" s="391"/>
      <c r="F24" s="391"/>
      <c r="G24" s="391"/>
      <c r="H24" s="391">
        <f t="shared" si="1"/>
        <v>45</v>
      </c>
      <c r="I24" s="391">
        <f t="shared" si="1"/>
        <v>0</v>
      </c>
      <c r="J24" s="391"/>
      <c r="K24" s="1228"/>
      <c r="N24" s="438"/>
      <c r="O24" s="438"/>
    </row>
    <row r="25" spans="1:15" ht="13.15" customHeight="1" x14ac:dyDescent="0.2">
      <c r="A25" s="1217"/>
      <c r="B25" s="1217"/>
      <c r="C25" s="420">
        <v>2314</v>
      </c>
      <c r="D25" s="390">
        <v>340</v>
      </c>
      <c r="E25" s="391"/>
      <c r="F25" s="391"/>
      <c r="G25" s="391"/>
      <c r="H25" s="391">
        <f t="shared" si="1"/>
        <v>340</v>
      </c>
      <c r="I25" s="391">
        <f t="shared" si="1"/>
        <v>0</v>
      </c>
      <c r="J25" s="391"/>
      <c r="K25" s="1228"/>
      <c r="N25" s="438"/>
      <c r="O25" s="438"/>
    </row>
    <row r="26" spans="1:15" ht="13.15" customHeight="1" x14ac:dyDescent="0.2">
      <c r="A26" s="1217"/>
      <c r="B26" s="1217"/>
      <c r="C26" s="420">
        <v>2352</v>
      </c>
      <c r="D26" s="390">
        <v>190</v>
      </c>
      <c r="E26" s="391"/>
      <c r="F26" s="391"/>
      <c r="G26" s="391"/>
      <c r="H26" s="391">
        <f t="shared" si="1"/>
        <v>190</v>
      </c>
      <c r="I26" s="391">
        <f t="shared" si="1"/>
        <v>0</v>
      </c>
      <c r="J26" s="391"/>
      <c r="K26" s="1229"/>
      <c r="N26" s="438"/>
      <c r="O26" s="438"/>
    </row>
    <row r="27" spans="1:15" ht="6.75" customHeight="1" x14ac:dyDescent="0.2">
      <c r="A27" s="392"/>
      <c r="B27" s="392"/>
      <c r="C27" s="393"/>
      <c r="D27" s="394"/>
      <c r="E27" s="395"/>
      <c r="F27" s="395"/>
      <c r="G27" s="395"/>
      <c r="H27" s="395"/>
      <c r="I27" s="395"/>
      <c r="J27" s="395"/>
      <c r="K27" s="396"/>
      <c r="N27" s="438"/>
      <c r="O27" s="438"/>
    </row>
    <row r="28" spans="1:15" ht="12.75" customHeight="1" x14ac:dyDescent="0.25">
      <c r="A28" s="1224" t="s">
        <v>334</v>
      </c>
      <c r="B28" s="1224"/>
      <c r="C28" s="416" t="s">
        <v>350</v>
      </c>
      <c r="D28" s="380"/>
      <c r="E28" s="380"/>
      <c r="F28" s="378"/>
      <c r="G28" s="378"/>
      <c r="H28" s="378"/>
      <c r="I28" s="378"/>
      <c r="J28" s="378"/>
      <c r="N28" s="438"/>
      <c r="O28" s="438"/>
    </row>
    <row r="29" spans="1:15" ht="12.75" customHeight="1" x14ac:dyDescent="0.2">
      <c r="A29" s="376" t="s">
        <v>336</v>
      </c>
      <c r="B29" s="376"/>
      <c r="C29" s="381" t="s">
        <v>324</v>
      </c>
      <c r="D29" s="381"/>
      <c r="E29" s="381"/>
      <c r="F29" s="378"/>
      <c r="G29" s="378"/>
      <c r="H29" s="378"/>
      <c r="I29" s="378"/>
      <c r="J29" s="378"/>
      <c r="N29" s="438"/>
      <c r="O29" s="438"/>
    </row>
    <row r="30" spans="1:15" ht="12.75" customHeight="1" x14ac:dyDescent="0.2">
      <c r="A30" s="382" t="s">
        <v>337</v>
      </c>
      <c r="B30" s="382"/>
      <c r="C30" s="418" t="s">
        <v>323</v>
      </c>
      <c r="D30" s="383"/>
      <c r="E30" s="383"/>
      <c r="F30" s="384"/>
      <c r="G30" s="384"/>
      <c r="H30" s="384"/>
      <c r="I30" s="384"/>
      <c r="J30" s="384"/>
      <c r="N30" s="438"/>
      <c r="O30" s="438"/>
    </row>
    <row r="31" spans="1:15" ht="21.75" customHeight="1" x14ac:dyDescent="0.2">
      <c r="A31" s="1230" t="s">
        <v>338</v>
      </c>
      <c r="B31" s="1230" t="s">
        <v>339</v>
      </c>
      <c r="C31" s="1230" t="s">
        <v>340</v>
      </c>
      <c r="D31" s="1230" t="s">
        <v>341</v>
      </c>
      <c r="E31" s="1230"/>
      <c r="F31" s="1230" t="s">
        <v>342</v>
      </c>
      <c r="G31" s="1230"/>
      <c r="H31" s="1230" t="s">
        <v>343</v>
      </c>
      <c r="I31" s="1230"/>
      <c r="J31" s="1230" t="s">
        <v>318</v>
      </c>
      <c r="K31" s="1230" t="s">
        <v>344</v>
      </c>
      <c r="N31" s="438"/>
      <c r="O31" s="438"/>
    </row>
    <row r="32" spans="1:15" ht="24" x14ac:dyDescent="0.2">
      <c r="A32" s="1230"/>
      <c r="B32" s="1230"/>
      <c r="C32" s="1230"/>
      <c r="D32" s="386" t="s">
        <v>345</v>
      </c>
      <c r="E32" s="386" t="s">
        <v>346</v>
      </c>
      <c r="F32" s="386" t="s">
        <v>345</v>
      </c>
      <c r="G32" s="386" t="s">
        <v>346</v>
      </c>
      <c r="H32" s="386" t="s">
        <v>345</v>
      </c>
      <c r="I32" s="386" t="s">
        <v>346</v>
      </c>
      <c r="J32" s="1230"/>
      <c r="K32" s="1230"/>
      <c r="N32" s="438"/>
      <c r="O32" s="438"/>
    </row>
    <row r="33" spans="1:15" x14ac:dyDescent="0.2">
      <c r="A33" s="1216" t="s">
        <v>347</v>
      </c>
      <c r="B33" s="1216"/>
      <c r="C33" s="386"/>
      <c r="D33" s="387">
        <f>D34+D41+D43+D48+D53+D58+D62+D66</f>
        <v>4680</v>
      </c>
      <c r="E33" s="387">
        <f>E34+E41+E43+E48+E53+E58+E62</f>
        <v>0</v>
      </c>
      <c r="F33" s="397">
        <f>F34+F41+F43+F48+F53+F58+F62</f>
        <v>0</v>
      </c>
      <c r="G33" s="387">
        <f>G34+G41+G43+G48+G53+G58+G62</f>
        <v>0</v>
      </c>
      <c r="H33" s="387">
        <f>H34+H41+H43+H48+H53+H58+H62+H66</f>
        <v>4680</v>
      </c>
      <c r="I33" s="387">
        <f>I34+I41+I43+I48+I53+I58+I62+I66</f>
        <v>0</v>
      </c>
      <c r="J33" s="386"/>
      <c r="K33" s="386"/>
      <c r="N33" s="438"/>
      <c r="O33" s="438"/>
    </row>
    <row r="34" spans="1:15" ht="13.15" customHeight="1" x14ac:dyDescent="0.2">
      <c r="A34" s="1217">
        <v>1</v>
      </c>
      <c r="B34" s="1217" t="s">
        <v>351</v>
      </c>
      <c r="C34" s="388"/>
      <c r="D34" s="424">
        <f>SUM(D35:D40)</f>
        <v>1080</v>
      </c>
      <c r="E34" s="424">
        <f>SUM(E35:E40)</f>
        <v>0</v>
      </c>
      <c r="F34" s="424">
        <f>SUM(F35:F40)</f>
        <v>0</v>
      </c>
      <c r="G34" s="424">
        <f>SUM(G35:G71)</f>
        <v>0</v>
      </c>
      <c r="H34" s="424">
        <f>SUM(H35:H40)</f>
        <v>1080</v>
      </c>
      <c r="I34" s="389">
        <f>SUM(I35:I40)</f>
        <v>0</v>
      </c>
      <c r="J34" s="389"/>
      <c r="K34" s="1231" t="s">
        <v>352</v>
      </c>
      <c r="N34" s="438"/>
      <c r="O34" s="438"/>
    </row>
    <row r="35" spans="1:15" ht="13.15" customHeight="1" x14ac:dyDescent="0.2">
      <c r="A35" s="1217"/>
      <c r="B35" s="1217"/>
      <c r="C35" s="421">
        <v>1150</v>
      </c>
      <c r="D35" s="405">
        <v>628</v>
      </c>
      <c r="E35" s="425"/>
      <c r="F35" s="425"/>
      <c r="G35" s="425"/>
      <c r="H35" s="425">
        <f>D35+F35</f>
        <v>628</v>
      </c>
      <c r="I35" s="391">
        <f>E35+G35</f>
        <v>0</v>
      </c>
      <c r="J35" s="391"/>
      <c r="K35" s="1232"/>
      <c r="N35" s="438"/>
      <c r="O35" s="438"/>
    </row>
    <row r="36" spans="1:15" ht="13.15" customHeight="1" x14ac:dyDescent="0.2">
      <c r="A36" s="1217"/>
      <c r="B36" s="1217"/>
      <c r="C36" s="421">
        <v>1210</v>
      </c>
      <c r="D36" s="405">
        <v>32</v>
      </c>
      <c r="E36" s="425"/>
      <c r="F36" s="425"/>
      <c r="G36" s="425"/>
      <c r="H36" s="425">
        <f>D36+F36</f>
        <v>32</v>
      </c>
      <c r="I36" s="391">
        <f>E36+G36</f>
        <v>0</v>
      </c>
      <c r="J36" s="391"/>
      <c r="K36" s="1232"/>
      <c r="N36" s="438"/>
      <c r="O36" s="438"/>
    </row>
    <row r="37" spans="1:15" ht="13.15" customHeight="1" x14ac:dyDescent="0.2">
      <c r="A37" s="1217"/>
      <c r="B37" s="1217"/>
      <c r="C37" s="421">
        <v>2264</v>
      </c>
      <c r="D37" s="405">
        <v>50</v>
      </c>
      <c r="E37" s="425"/>
      <c r="F37" s="425"/>
      <c r="G37" s="425"/>
      <c r="H37" s="425">
        <f t="shared" ref="H37:I40" si="2">D37+F37</f>
        <v>50</v>
      </c>
      <c r="I37" s="391">
        <f t="shared" si="2"/>
        <v>0</v>
      </c>
      <c r="J37" s="391"/>
      <c r="K37" s="1232"/>
      <c r="N37" s="438"/>
      <c r="O37" s="438"/>
    </row>
    <row r="38" spans="1:15" ht="13.15" customHeight="1" x14ac:dyDescent="0.2">
      <c r="A38" s="1217"/>
      <c r="B38" s="1217"/>
      <c r="C38" s="421">
        <v>2269</v>
      </c>
      <c r="D38" s="405">
        <v>100</v>
      </c>
      <c r="E38" s="425"/>
      <c r="F38" s="425"/>
      <c r="G38" s="425"/>
      <c r="H38" s="425">
        <f t="shared" si="2"/>
        <v>100</v>
      </c>
      <c r="I38" s="391">
        <f t="shared" si="2"/>
        <v>0</v>
      </c>
      <c r="J38" s="391"/>
      <c r="K38" s="1232"/>
      <c r="N38" s="438"/>
      <c r="O38" s="438"/>
    </row>
    <row r="39" spans="1:15" ht="13.15" customHeight="1" x14ac:dyDescent="0.2">
      <c r="A39" s="1217"/>
      <c r="B39" s="1217"/>
      <c r="C39" s="421">
        <v>2231</v>
      </c>
      <c r="D39" s="405">
        <v>100</v>
      </c>
      <c r="E39" s="425"/>
      <c r="F39" s="425"/>
      <c r="G39" s="425"/>
      <c r="H39" s="425">
        <f t="shared" si="2"/>
        <v>100</v>
      </c>
      <c r="I39" s="391">
        <f t="shared" si="2"/>
        <v>0</v>
      </c>
      <c r="J39" s="391"/>
      <c r="K39" s="1232"/>
      <c r="N39" s="438"/>
      <c r="O39" s="438"/>
    </row>
    <row r="40" spans="1:15" ht="13.15" customHeight="1" x14ac:dyDescent="0.2">
      <c r="A40" s="1217"/>
      <c r="B40" s="1217"/>
      <c r="C40" s="421">
        <v>2314</v>
      </c>
      <c r="D40" s="405">
        <v>170</v>
      </c>
      <c r="E40" s="425"/>
      <c r="F40" s="425"/>
      <c r="G40" s="425"/>
      <c r="H40" s="425">
        <f t="shared" si="2"/>
        <v>170</v>
      </c>
      <c r="I40" s="391">
        <f t="shared" si="2"/>
        <v>0</v>
      </c>
      <c r="J40" s="391"/>
      <c r="K40" s="1233"/>
      <c r="N40" s="438"/>
      <c r="O40" s="438"/>
    </row>
    <row r="41" spans="1:15" ht="13.15" customHeight="1" x14ac:dyDescent="0.2">
      <c r="A41" s="1217">
        <v>2</v>
      </c>
      <c r="B41" s="1217" t="s">
        <v>353</v>
      </c>
      <c r="C41" s="422"/>
      <c r="D41" s="424">
        <f>SUM(D42:D42)</f>
        <v>100</v>
      </c>
      <c r="E41" s="424">
        <f>SUM(E42:E42)</f>
        <v>0</v>
      </c>
      <c r="F41" s="424">
        <f>SUM(F42:F42)</f>
        <v>0</v>
      </c>
      <c r="G41" s="424">
        <f>SUM(G42:G75)</f>
        <v>0</v>
      </c>
      <c r="H41" s="424">
        <f>SUM(H42:H42)</f>
        <v>100</v>
      </c>
      <c r="I41" s="389">
        <f>SUM(I42:I42)</f>
        <v>0</v>
      </c>
      <c r="J41" s="389"/>
      <c r="K41" s="1231" t="s">
        <v>354</v>
      </c>
      <c r="N41" s="438"/>
      <c r="O41" s="438"/>
    </row>
    <row r="42" spans="1:15" ht="47.25" customHeight="1" x14ac:dyDescent="0.2">
      <c r="A42" s="1217"/>
      <c r="B42" s="1217"/>
      <c r="C42" s="423">
        <v>2314</v>
      </c>
      <c r="D42" s="426">
        <v>100</v>
      </c>
      <c r="E42" s="439"/>
      <c r="F42" s="439"/>
      <c r="G42" s="439"/>
      <c r="H42" s="427">
        <f>D42+F42</f>
        <v>100</v>
      </c>
      <c r="I42" s="427">
        <f>E42+G42</f>
        <v>0</v>
      </c>
      <c r="J42" s="440"/>
      <c r="K42" s="1232"/>
      <c r="N42" s="438"/>
      <c r="O42" s="438"/>
    </row>
    <row r="43" spans="1:15" ht="13.15" customHeight="1" x14ac:dyDescent="0.2">
      <c r="A43" s="1217">
        <v>3</v>
      </c>
      <c r="B43" s="1217" t="s">
        <v>355</v>
      </c>
      <c r="C43" s="422"/>
      <c r="D43" s="424">
        <f>SUM(D44:D47)</f>
        <v>510</v>
      </c>
      <c r="E43" s="424">
        <f>E44+E46+E47</f>
        <v>0</v>
      </c>
      <c r="F43" s="424">
        <f>F44+F46+F47</f>
        <v>0</v>
      </c>
      <c r="G43" s="424">
        <f>SUM(G44:G105)</f>
        <v>0</v>
      </c>
      <c r="H43" s="424">
        <f>SUM(H44:H47)</f>
        <v>510</v>
      </c>
      <c r="I43" s="389">
        <f>SUM(I44:I47)</f>
        <v>0</v>
      </c>
      <c r="J43" s="389"/>
      <c r="K43" s="1231" t="s">
        <v>352</v>
      </c>
      <c r="N43" s="438"/>
      <c r="O43" s="438"/>
    </row>
    <row r="44" spans="1:15" ht="13.15" customHeight="1" x14ac:dyDescent="0.2">
      <c r="A44" s="1217"/>
      <c r="B44" s="1217"/>
      <c r="C44" s="421">
        <v>1150</v>
      </c>
      <c r="D44" s="405">
        <v>171</v>
      </c>
      <c r="E44" s="425"/>
      <c r="F44" s="425"/>
      <c r="G44" s="425"/>
      <c r="H44" s="425">
        <f>D44+F44</f>
        <v>171</v>
      </c>
      <c r="I44" s="391">
        <f>E44+G44</f>
        <v>0</v>
      </c>
      <c r="J44" s="391"/>
      <c r="K44" s="1232"/>
      <c r="N44" s="438"/>
      <c r="O44" s="438"/>
    </row>
    <row r="45" spans="1:15" ht="13.15" customHeight="1" x14ac:dyDescent="0.2">
      <c r="A45" s="1217"/>
      <c r="B45" s="1217"/>
      <c r="C45" s="421">
        <v>1210</v>
      </c>
      <c r="D45" s="405">
        <v>9</v>
      </c>
      <c r="E45" s="425"/>
      <c r="F45" s="425"/>
      <c r="G45" s="425"/>
      <c r="H45" s="425">
        <f>D45+F45</f>
        <v>9</v>
      </c>
      <c r="I45" s="391">
        <f>E45+G45</f>
        <v>0</v>
      </c>
      <c r="J45" s="391"/>
      <c r="K45" s="1232"/>
      <c r="N45" s="438"/>
      <c r="O45" s="438"/>
    </row>
    <row r="46" spans="1:15" ht="13.15" customHeight="1" x14ac:dyDescent="0.2">
      <c r="A46" s="1217"/>
      <c r="B46" s="1217"/>
      <c r="C46" s="421">
        <v>2231</v>
      </c>
      <c r="D46" s="405">
        <v>100</v>
      </c>
      <c r="E46" s="425"/>
      <c r="F46" s="425"/>
      <c r="G46" s="425"/>
      <c r="H46" s="425">
        <f t="shared" ref="H46:I47" si="3">D46+F46</f>
        <v>100</v>
      </c>
      <c r="I46" s="391">
        <f t="shared" si="3"/>
        <v>0</v>
      </c>
      <c r="J46" s="391"/>
      <c r="K46" s="1232"/>
      <c r="N46" s="438"/>
      <c r="O46" s="438"/>
    </row>
    <row r="47" spans="1:15" ht="13.15" customHeight="1" x14ac:dyDescent="0.2">
      <c r="A47" s="1217"/>
      <c r="B47" s="1217"/>
      <c r="C47" s="421">
        <v>2314</v>
      </c>
      <c r="D47" s="405">
        <v>230</v>
      </c>
      <c r="E47" s="425"/>
      <c r="F47" s="425"/>
      <c r="G47" s="425"/>
      <c r="H47" s="425">
        <f t="shared" si="3"/>
        <v>230</v>
      </c>
      <c r="I47" s="391">
        <f t="shared" si="3"/>
        <v>0</v>
      </c>
      <c r="J47" s="391"/>
      <c r="K47" s="1233"/>
      <c r="N47" s="438"/>
      <c r="O47" s="438"/>
    </row>
    <row r="48" spans="1:15" ht="13.15" customHeight="1" x14ac:dyDescent="0.2">
      <c r="A48" s="1217">
        <v>4</v>
      </c>
      <c r="B48" s="1217" t="s">
        <v>356</v>
      </c>
      <c r="C48" s="422"/>
      <c r="D48" s="424">
        <f>SUM(D49:D52)</f>
        <v>500</v>
      </c>
      <c r="E48" s="424">
        <f>E49+E51+E52</f>
        <v>0</v>
      </c>
      <c r="F48" s="424">
        <f>F49+F51+F52</f>
        <v>0</v>
      </c>
      <c r="G48" s="424">
        <f>SUM(G49:G109)</f>
        <v>0</v>
      </c>
      <c r="H48" s="424">
        <f>SUM(H49:H52)</f>
        <v>500</v>
      </c>
      <c r="I48" s="389">
        <f>SUM(I49:I109)</f>
        <v>0</v>
      </c>
      <c r="J48" s="389"/>
      <c r="K48" s="1231" t="s">
        <v>357</v>
      </c>
      <c r="N48" s="438"/>
      <c r="O48" s="438"/>
    </row>
    <row r="49" spans="1:15" ht="13.15" customHeight="1" x14ac:dyDescent="0.2">
      <c r="A49" s="1217"/>
      <c r="B49" s="1217"/>
      <c r="C49" s="421">
        <v>1150</v>
      </c>
      <c r="D49" s="405">
        <v>333</v>
      </c>
      <c r="E49" s="425"/>
      <c r="F49" s="425"/>
      <c r="G49" s="425"/>
      <c r="H49" s="425">
        <f>D49+F49</f>
        <v>333</v>
      </c>
      <c r="I49" s="391">
        <f>E49+G49</f>
        <v>0</v>
      </c>
      <c r="J49" s="391"/>
      <c r="K49" s="1232"/>
      <c r="N49" s="438"/>
      <c r="O49" s="438"/>
    </row>
    <row r="50" spans="1:15" ht="13.15" customHeight="1" x14ac:dyDescent="0.2">
      <c r="A50" s="1217"/>
      <c r="B50" s="1217"/>
      <c r="C50" s="421">
        <v>1210</v>
      </c>
      <c r="D50" s="405">
        <v>17</v>
      </c>
      <c r="E50" s="425"/>
      <c r="F50" s="425"/>
      <c r="G50" s="425"/>
      <c r="H50" s="425">
        <f>D50+F50</f>
        <v>17</v>
      </c>
      <c r="I50" s="391">
        <f>E50+G50</f>
        <v>0</v>
      </c>
      <c r="J50" s="391"/>
      <c r="K50" s="1232"/>
      <c r="N50" s="438"/>
      <c r="O50" s="438"/>
    </row>
    <row r="51" spans="1:15" ht="13.15" customHeight="1" x14ac:dyDescent="0.2">
      <c r="A51" s="1217"/>
      <c r="B51" s="1217"/>
      <c r="C51" s="421">
        <v>2269</v>
      </c>
      <c r="D51" s="405">
        <v>100</v>
      </c>
      <c r="E51" s="425"/>
      <c r="F51" s="425"/>
      <c r="G51" s="425"/>
      <c r="H51" s="425">
        <f t="shared" ref="H51:I52" si="4">D51+F51</f>
        <v>100</v>
      </c>
      <c r="I51" s="391">
        <f t="shared" si="4"/>
        <v>0</v>
      </c>
      <c r="J51" s="391"/>
      <c r="K51" s="1232"/>
      <c r="N51" s="438"/>
      <c r="O51" s="438"/>
    </row>
    <row r="52" spans="1:15" ht="13.15" customHeight="1" x14ac:dyDescent="0.2">
      <c r="A52" s="1217"/>
      <c r="B52" s="1217"/>
      <c r="C52" s="421">
        <v>2314</v>
      </c>
      <c r="D52" s="405">
        <v>50</v>
      </c>
      <c r="E52" s="425"/>
      <c r="F52" s="425"/>
      <c r="G52" s="425"/>
      <c r="H52" s="425">
        <f t="shared" si="4"/>
        <v>50</v>
      </c>
      <c r="I52" s="391">
        <f t="shared" si="4"/>
        <v>0</v>
      </c>
      <c r="J52" s="391"/>
      <c r="K52" s="1233"/>
      <c r="N52" s="438"/>
      <c r="O52" s="438"/>
    </row>
    <row r="53" spans="1:15" ht="13.15" customHeight="1" x14ac:dyDescent="0.2">
      <c r="A53" s="1217">
        <v>5</v>
      </c>
      <c r="B53" s="1217" t="s">
        <v>358</v>
      </c>
      <c r="C53" s="422"/>
      <c r="D53" s="424">
        <f>SUM(D54:D57)</f>
        <v>310</v>
      </c>
      <c r="E53" s="424">
        <f>E54+E56+E57</f>
        <v>0</v>
      </c>
      <c r="F53" s="424">
        <f>F54+F56+F57</f>
        <v>0</v>
      </c>
      <c r="G53" s="424">
        <f>SUM(G54:G116)</f>
        <v>0</v>
      </c>
      <c r="H53" s="424">
        <f>SUM(H54:H57)</f>
        <v>310</v>
      </c>
      <c r="I53" s="389">
        <f>SUM(I54:I57)</f>
        <v>0</v>
      </c>
      <c r="J53" s="389"/>
      <c r="K53" s="1231" t="s">
        <v>359</v>
      </c>
      <c r="N53" s="438"/>
      <c r="O53" s="438"/>
    </row>
    <row r="54" spans="1:15" ht="13.15" customHeight="1" x14ac:dyDescent="0.2">
      <c r="A54" s="1217"/>
      <c r="B54" s="1217"/>
      <c r="C54" s="421">
        <v>1150</v>
      </c>
      <c r="D54" s="405">
        <v>171</v>
      </c>
      <c r="E54" s="425"/>
      <c r="F54" s="425"/>
      <c r="G54" s="425"/>
      <c r="H54" s="425">
        <f>D54+F54</f>
        <v>171</v>
      </c>
      <c r="I54" s="391">
        <f>E54+G54</f>
        <v>0</v>
      </c>
      <c r="J54" s="391"/>
      <c r="K54" s="1232"/>
      <c r="N54" s="438"/>
      <c r="O54" s="438"/>
    </row>
    <row r="55" spans="1:15" ht="13.15" customHeight="1" x14ac:dyDescent="0.2">
      <c r="A55" s="1217"/>
      <c r="B55" s="1217"/>
      <c r="C55" s="421">
        <v>1210</v>
      </c>
      <c r="D55" s="405">
        <v>9</v>
      </c>
      <c r="E55" s="425"/>
      <c r="F55" s="425"/>
      <c r="G55" s="425"/>
      <c r="H55" s="425">
        <f>D55+F55</f>
        <v>9</v>
      </c>
      <c r="I55" s="391">
        <f>E55+G55</f>
        <v>0</v>
      </c>
      <c r="J55" s="391"/>
      <c r="K55" s="1232"/>
      <c r="N55" s="438"/>
      <c r="O55" s="438"/>
    </row>
    <row r="56" spans="1:15" ht="13.15" customHeight="1" x14ac:dyDescent="0.2">
      <c r="A56" s="1217"/>
      <c r="B56" s="1217"/>
      <c r="C56" s="421">
        <v>2279</v>
      </c>
      <c r="D56" s="405">
        <v>40</v>
      </c>
      <c r="E56" s="425"/>
      <c r="F56" s="425"/>
      <c r="G56" s="425"/>
      <c r="H56" s="425">
        <f t="shared" ref="H56:I57" si="5">D56+F56</f>
        <v>40</v>
      </c>
      <c r="I56" s="391">
        <f t="shared" si="5"/>
        <v>0</v>
      </c>
      <c r="J56" s="391"/>
      <c r="K56" s="1232"/>
      <c r="N56" s="438"/>
      <c r="O56" s="438"/>
    </row>
    <row r="57" spans="1:15" ht="13.15" customHeight="1" x14ac:dyDescent="0.2">
      <c r="A57" s="1217"/>
      <c r="B57" s="1217"/>
      <c r="C57" s="421">
        <v>2314</v>
      </c>
      <c r="D57" s="405">
        <v>90</v>
      </c>
      <c r="E57" s="425"/>
      <c r="F57" s="425"/>
      <c r="G57" s="425"/>
      <c r="H57" s="425">
        <f t="shared" si="5"/>
        <v>90</v>
      </c>
      <c r="I57" s="391">
        <f t="shared" si="5"/>
        <v>0</v>
      </c>
      <c r="J57" s="391"/>
      <c r="K57" s="1233"/>
      <c r="N57" s="438"/>
      <c r="O57" s="438"/>
    </row>
    <row r="58" spans="1:15" ht="13.15" customHeight="1" x14ac:dyDescent="0.2">
      <c r="A58" s="1217">
        <v>6</v>
      </c>
      <c r="B58" s="1217" t="s">
        <v>360</v>
      </c>
      <c r="C58" s="422"/>
      <c r="D58" s="424">
        <f>SUM(D59:D61)</f>
        <v>980</v>
      </c>
      <c r="E58" s="424">
        <f>SUM(E59:E61)</f>
        <v>0</v>
      </c>
      <c r="F58" s="424">
        <f>SUM(F59:F61)</f>
        <v>0</v>
      </c>
      <c r="G58" s="424">
        <f>SUM(G59:G123)</f>
        <v>0</v>
      </c>
      <c r="H58" s="424">
        <f>SUM(H59:H61)</f>
        <v>980</v>
      </c>
      <c r="I58" s="389">
        <f>SUM(I59:I61)</f>
        <v>0</v>
      </c>
      <c r="J58" s="389"/>
      <c r="K58" s="1218" t="s">
        <v>361</v>
      </c>
      <c r="N58" s="438"/>
      <c r="O58" s="438"/>
    </row>
    <row r="59" spans="1:15" ht="13.15" customHeight="1" x14ac:dyDescent="0.2">
      <c r="A59" s="1217"/>
      <c r="B59" s="1217"/>
      <c r="C59" s="421">
        <v>1150</v>
      </c>
      <c r="D59" s="405">
        <v>761</v>
      </c>
      <c r="E59" s="425"/>
      <c r="F59" s="425"/>
      <c r="G59" s="425"/>
      <c r="H59" s="425">
        <f t="shared" ref="H59:I61" si="6">D59+F59</f>
        <v>761</v>
      </c>
      <c r="I59" s="391">
        <f t="shared" si="6"/>
        <v>0</v>
      </c>
      <c r="J59" s="391"/>
      <c r="K59" s="1219"/>
      <c r="N59" s="438"/>
      <c r="O59" s="438"/>
    </row>
    <row r="60" spans="1:15" ht="13.15" customHeight="1" x14ac:dyDescent="0.2">
      <c r="A60" s="1217"/>
      <c r="B60" s="1217"/>
      <c r="C60" s="421">
        <v>1210</v>
      </c>
      <c r="D60" s="405">
        <v>39</v>
      </c>
      <c r="E60" s="425"/>
      <c r="F60" s="425"/>
      <c r="G60" s="425"/>
      <c r="H60" s="425">
        <f t="shared" si="6"/>
        <v>39</v>
      </c>
      <c r="I60" s="391">
        <f t="shared" si="6"/>
        <v>0</v>
      </c>
      <c r="J60" s="391"/>
      <c r="K60" s="1219"/>
      <c r="N60" s="438"/>
      <c r="O60" s="438"/>
    </row>
    <row r="61" spans="1:15" x14ac:dyDescent="0.2">
      <c r="A61" s="1217"/>
      <c r="B61" s="1217"/>
      <c r="C61" s="423">
        <v>2314</v>
      </c>
      <c r="D61" s="426">
        <v>180</v>
      </c>
      <c r="E61" s="427"/>
      <c r="F61" s="427"/>
      <c r="G61" s="427"/>
      <c r="H61" s="427">
        <f t="shared" si="6"/>
        <v>180</v>
      </c>
      <c r="I61" s="398">
        <f t="shared" si="6"/>
        <v>0</v>
      </c>
      <c r="J61" s="398"/>
      <c r="K61" s="1219"/>
      <c r="N61" s="438"/>
      <c r="O61" s="438"/>
    </row>
    <row r="62" spans="1:15" ht="13.15" customHeight="1" x14ac:dyDescent="0.2">
      <c r="A62" s="1217">
        <v>7</v>
      </c>
      <c r="B62" s="1217" t="s">
        <v>362</v>
      </c>
      <c r="C62" s="422"/>
      <c r="D62" s="424">
        <f>SUM(D63:D65)</f>
        <v>600</v>
      </c>
      <c r="E62" s="424">
        <f>SUM(E63:E65)</f>
        <v>0</v>
      </c>
      <c r="F62" s="424">
        <f>SUM(F63:F65)</f>
        <v>0</v>
      </c>
      <c r="G62" s="424">
        <f>SUM(G63:G152)</f>
        <v>0</v>
      </c>
      <c r="H62" s="424">
        <f>SUM(H63:H65)</f>
        <v>600</v>
      </c>
      <c r="I62" s="389">
        <f>SUM(I63:I65)</f>
        <v>0</v>
      </c>
      <c r="J62" s="389"/>
      <c r="K62" s="1218" t="s">
        <v>361</v>
      </c>
      <c r="N62" s="438"/>
      <c r="O62" s="438"/>
    </row>
    <row r="63" spans="1:15" ht="13.15" customHeight="1" x14ac:dyDescent="0.2">
      <c r="A63" s="1217"/>
      <c r="B63" s="1217"/>
      <c r="C63" s="421">
        <v>1150</v>
      </c>
      <c r="D63" s="405">
        <v>400</v>
      </c>
      <c r="E63" s="425"/>
      <c r="F63" s="425"/>
      <c r="G63" s="425"/>
      <c r="H63" s="425">
        <f>D63+F63</f>
        <v>400</v>
      </c>
      <c r="I63" s="391">
        <f>E63+G63</f>
        <v>0</v>
      </c>
      <c r="J63" s="391"/>
      <c r="K63" s="1219"/>
      <c r="N63" s="438"/>
      <c r="O63" s="438"/>
    </row>
    <row r="64" spans="1:15" ht="13.15" customHeight="1" x14ac:dyDescent="0.2">
      <c r="A64" s="1217"/>
      <c r="B64" s="1217"/>
      <c r="C64" s="421">
        <v>1210</v>
      </c>
      <c r="D64" s="405">
        <v>20</v>
      </c>
      <c r="E64" s="425"/>
      <c r="F64" s="425"/>
      <c r="G64" s="425"/>
      <c r="H64" s="425">
        <f>D64+F64</f>
        <v>20</v>
      </c>
      <c r="I64" s="391">
        <f>E64+G64</f>
        <v>0</v>
      </c>
      <c r="J64" s="391"/>
      <c r="K64" s="1219"/>
      <c r="N64" s="438"/>
      <c r="O64" s="438"/>
    </row>
    <row r="65" spans="1:15" ht="13.15" customHeight="1" x14ac:dyDescent="0.2">
      <c r="A65" s="1217"/>
      <c r="B65" s="1217"/>
      <c r="C65" s="421">
        <v>2314</v>
      </c>
      <c r="D65" s="405">
        <v>180</v>
      </c>
      <c r="E65" s="425"/>
      <c r="F65" s="425"/>
      <c r="G65" s="425"/>
      <c r="H65" s="425">
        <f t="shared" ref="H65:I65" si="7">D65+F65</f>
        <v>180</v>
      </c>
      <c r="I65" s="391">
        <f t="shared" si="7"/>
        <v>0</v>
      </c>
      <c r="J65" s="391"/>
      <c r="K65" s="1220"/>
      <c r="N65" s="438"/>
      <c r="O65" s="438"/>
    </row>
    <row r="66" spans="1:15" ht="13.15" customHeight="1" x14ac:dyDescent="0.2">
      <c r="A66" s="1217">
        <v>8</v>
      </c>
      <c r="B66" s="1217" t="s">
        <v>363</v>
      </c>
      <c r="C66" s="422"/>
      <c r="D66" s="424">
        <f>SUM(D67:D69)</f>
        <v>600</v>
      </c>
      <c r="E66" s="424">
        <f>SUM(E67:E69)</f>
        <v>0</v>
      </c>
      <c r="F66" s="424">
        <f>SUM(F67:F69)</f>
        <v>0</v>
      </c>
      <c r="G66" s="424">
        <f>SUM(G67:G157)</f>
        <v>0</v>
      </c>
      <c r="H66" s="424">
        <f>SUM(H67:H69)</f>
        <v>600</v>
      </c>
      <c r="I66" s="389">
        <f>SUM(I67:I69)</f>
        <v>0</v>
      </c>
      <c r="J66" s="389"/>
      <c r="K66" s="1231" t="s">
        <v>364</v>
      </c>
      <c r="N66" s="438"/>
      <c r="O66" s="438"/>
    </row>
    <row r="67" spans="1:15" ht="13.15" customHeight="1" x14ac:dyDescent="0.2">
      <c r="A67" s="1217"/>
      <c r="B67" s="1217"/>
      <c r="C67" s="421">
        <v>1150</v>
      </c>
      <c r="D67" s="405">
        <v>476</v>
      </c>
      <c r="E67" s="425"/>
      <c r="F67" s="425"/>
      <c r="G67" s="425"/>
      <c r="H67" s="425">
        <f t="shared" ref="H67:I69" si="8">D67+F67</f>
        <v>476</v>
      </c>
      <c r="I67" s="391">
        <f t="shared" si="8"/>
        <v>0</v>
      </c>
      <c r="J67" s="391"/>
      <c r="K67" s="1232"/>
      <c r="N67" s="438"/>
      <c r="O67" s="438"/>
    </row>
    <row r="68" spans="1:15" ht="13.15" customHeight="1" x14ac:dyDescent="0.2">
      <c r="A68" s="1217"/>
      <c r="B68" s="1217"/>
      <c r="C68" s="421">
        <v>1210</v>
      </c>
      <c r="D68" s="405">
        <v>24</v>
      </c>
      <c r="E68" s="425"/>
      <c r="F68" s="425"/>
      <c r="G68" s="425"/>
      <c r="H68" s="425">
        <f t="shared" si="8"/>
        <v>24</v>
      </c>
      <c r="I68" s="391">
        <f t="shared" si="8"/>
        <v>0</v>
      </c>
      <c r="J68" s="391"/>
      <c r="K68" s="1232"/>
      <c r="N68" s="438"/>
      <c r="O68" s="438"/>
    </row>
    <row r="69" spans="1:15" ht="13.15" customHeight="1" x14ac:dyDescent="0.2">
      <c r="A69" s="1217"/>
      <c r="B69" s="1217"/>
      <c r="C69" s="421">
        <v>2314</v>
      </c>
      <c r="D69" s="405">
        <v>100</v>
      </c>
      <c r="E69" s="425"/>
      <c r="F69" s="425"/>
      <c r="G69" s="425"/>
      <c r="H69" s="425">
        <f t="shared" si="8"/>
        <v>100</v>
      </c>
      <c r="I69" s="391">
        <f t="shared" si="8"/>
        <v>0</v>
      </c>
      <c r="J69" s="391"/>
      <c r="K69" s="1233"/>
      <c r="N69" s="438"/>
      <c r="O69" s="438"/>
    </row>
    <row r="70" spans="1:15" ht="7.5" customHeight="1" x14ac:dyDescent="0.2">
      <c r="A70" s="392"/>
      <c r="B70" s="392"/>
      <c r="C70" s="393"/>
      <c r="D70" s="394"/>
      <c r="E70" s="395"/>
      <c r="F70" s="395"/>
      <c r="G70" s="395"/>
      <c r="H70" s="395"/>
      <c r="I70" s="395"/>
      <c r="J70" s="395"/>
      <c r="N70" s="438"/>
      <c r="O70" s="438"/>
    </row>
    <row r="71" spans="1:15" ht="12.75" customHeight="1" x14ac:dyDescent="0.25">
      <c r="A71" s="1224" t="s">
        <v>334</v>
      </c>
      <c r="B71" s="1224"/>
      <c r="C71" s="416" t="s">
        <v>320</v>
      </c>
      <c r="D71" s="380"/>
      <c r="E71" s="380"/>
      <c r="F71" s="378"/>
      <c r="G71" s="378"/>
      <c r="H71" s="378"/>
      <c r="I71" s="378"/>
      <c r="J71" s="378"/>
      <c r="N71" s="438"/>
      <c r="O71" s="438"/>
    </row>
    <row r="72" spans="1:15" ht="12.75" customHeight="1" x14ac:dyDescent="0.2">
      <c r="A72" s="376" t="s">
        <v>336</v>
      </c>
      <c r="B72" s="376"/>
      <c r="C72" s="381" t="s">
        <v>324</v>
      </c>
      <c r="D72" s="381"/>
      <c r="E72" s="381"/>
      <c r="F72" s="378"/>
      <c r="G72" s="378"/>
      <c r="H72" s="378"/>
      <c r="I72" s="378"/>
      <c r="J72" s="378"/>
      <c r="N72" s="438"/>
      <c r="O72" s="438"/>
    </row>
    <row r="73" spans="1:15" ht="12.75" customHeight="1" x14ac:dyDescent="0.2">
      <c r="A73" s="382" t="s">
        <v>337</v>
      </c>
      <c r="B73" s="382"/>
      <c r="C73" s="418" t="s">
        <v>323</v>
      </c>
      <c r="D73" s="383"/>
      <c r="E73" s="383"/>
      <c r="F73" s="384"/>
      <c r="G73" s="384"/>
      <c r="H73" s="384"/>
      <c r="I73" s="384"/>
      <c r="J73" s="384"/>
      <c r="N73" s="438"/>
      <c r="O73" s="438"/>
    </row>
    <row r="74" spans="1:15" ht="26.25" customHeight="1" x14ac:dyDescent="0.2">
      <c r="A74" s="1230" t="s">
        <v>338</v>
      </c>
      <c r="B74" s="1230" t="s">
        <v>339</v>
      </c>
      <c r="C74" s="1230" t="s">
        <v>340</v>
      </c>
      <c r="D74" s="1230" t="s">
        <v>341</v>
      </c>
      <c r="E74" s="1230"/>
      <c r="F74" s="1230" t="s">
        <v>342</v>
      </c>
      <c r="G74" s="1230"/>
      <c r="H74" s="1230" t="s">
        <v>343</v>
      </c>
      <c r="I74" s="1230"/>
      <c r="J74" s="1230" t="s">
        <v>318</v>
      </c>
      <c r="K74" s="1230" t="s">
        <v>344</v>
      </c>
      <c r="N74" s="438"/>
      <c r="O74" s="438"/>
    </row>
    <row r="75" spans="1:15" ht="24" x14ac:dyDescent="0.2">
      <c r="A75" s="1230"/>
      <c r="B75" s="1230"/>
      <c r="C75" s="1230"/>
      <c r="D75" s="386" t="s">
        <v>345</v>
      </c>
      <c r="E75" s="386" t="s">
        <v>346</v>
      </c>
      <c r="F75" s="386" t="s">
        <v>345</v>
      </c>
      <c r="G75" s="386" t="s">
        <v>346</v>
      </c>
      <c r="H75" s="386" t="s">
        <v>345</v>
      </c>
      <c r="I75" s="386" t="s">
        <v>346</v>
      </c>
      <c r="J75" s="1230"/>
      <c r="K75" s="1230"/>
      <c r="N75" s="438"/>
      <c r="O75" s="438"/>
    </row>
    <row r="76" spans="1:15" x14ac:dyDescent="0.2">
      <c r="A76" s="1216" t="s">
        <v>347</v>
      </c>
      <c r="B76" s="1216"/>
      <c r="C76" s="386"/>
      <c r="D76" s="387">
        <f t="shared" ref="D76:I76" si="9">D77+D82+D91+D96+D98+D102+D105+D108+D110+D112+D116+D120</f>
        <v>11863</v>
      </c>
      <c r="E76" s="387">
        <f t="shared" si="9"/>
        <v>0</v>
      </c>
      <c r="F76" s="387">
        <f t="shared" si="9"/>
        <v>0</v>
      </c>
      <c r="G76" s="387">
        <f t="shared" si="9"/>
        <v>0</v>
      </c>
      <c r="H76" s="387">
        <f t="shared" si="9"/>
        <v>11863</v>
      </c>
      <c r="I76" s="387">
        <f t="shared" si="9"/>
        <v>0</v>
      </c>
      <c r="J76" s="386"/>
      <c r="K76" s="386"/>
      <c r="N76" s="438"/>
      <c r="O76" s="438"/>
    </row>
    <row r="77" spans="1:15" ht="13.15" customHeight="1" x14ac:dyDescent="0.2">
      <c r="A77" s="1217">
        <v>1</v>
      </c>
      <c r="B77" s="1217" t="s">
        <v>365</v>
      </c>
      <c r="C77" s="419"/>
      <c r="D77" s="424">
        <f>SUM(D78:D81)</f>
        <v>700</v>
      </c>
      <c r="E77" s="424">
        <f>SUM(E78:E81)</f>
        <v>0</v>
      </c>
      <c r="F77" s="424">
        <f>SUM(F78:F81)</f>
        <v>0</v>
      </c>
      <c r="G77" s="424">
        <f>SUM(G78:G104)</f>
        <v>0</v>
      </c>
      <c r="H77" s="424">
        <f>SUM(H78:H81)</f>
        <v>700</v>
      </c>
      <c r="I77" s="424">
        <f>SUM(I78:I81)</f>
        <v>0</v>
      </c>
      <c r="J77" s="389"/>
      <c r="K77" s="1231" t="s">
        <v>357</v>
      </c>
      <c r="N77" s="438"/>
      <c r="O77" s="438"/>
    </row>
    <row r="78" spans="1:15" ht="13.15" customHeight="1" x14ac:dyDescent="0.2">
      <c r="A78" s="1217"/>
      <c r="B78" s="1217"/>
      <c r="C78" s="421">
        <v>1150</v>
      </c>
      <c r="D78" s="405">
        <v>333</v>
      </c>
      <c r="E78" s="425"/>
      <c r="F78" s="425"/>
      <c r="G78" s="425"/>
      <c r="H78" s="425">
        <f>D78+F78</f>
        <v>333</v>
      </c>
      <c r="I78" s="425">
        <f>E78+G78</f>
        <v>0</v>
      </c>
      <c r="J78" s="391"/>
      <c r="K78" s="1232"/>
      <c r="N78" s="438"/>
      <c r="O78" s="438"/>
    </row>
    <row r="79" spans="1:15" ht="13.15" customHeight="1" x14ac:dyDescent="0.2">
      <c r="A79" s="1217"/>
      <c r="B79" s="1217"/>
      <c r="C79" s="421">
        <v>1210</v>
      </c>
      <c r="D79" s="405">
        <v>17</v>
      </c>
      <c r="E79" s="425"/>
      <c r="F79" s="425"/>
      <c r="G79" s="425"/>
      <c r="H79" s="425">
        <f t="shared" ref="H79:I81" si="10">D79+F79</f>
        <v>17</v>
      </c>
      <c r="I79" s="425">
        <f t="shared" si="10"/>
        <v>0</v>
      </c>
      <c r="J79" s="391"/>
      <c r="K79" s="1232"/>
      <c r="N79" s="438"/>
      <c r="O79" s="438"/>
    </row>
    <row r="80" spans="1:15" ht="13.15" customHeight="1" x14ac:dyDescent="0.2">
      <c r="A80" s="1217"/>
      <c r="B80" s="1217"/>
      <c r="C80" s="421">
        <v>2264</v>
      </c>
      <c r="D80" s="405">
        <v>50</v>
      </c>
      <c r="E80" s="425"/>
      <c r="F80" s="425"/>
      <c r="G80" s="425"/>
      <c r="H80" s="425">
        <f t="shared" si="10"/>
        <v>50</v>
      </c>
      <c r="I80" s="425">
        <f t="shared" si="10"/>
        <v>0</v>
      </c>
      <c r="J80" s="391"/>
      <c r="K80" s="1232"/>
      <c r="N80" s="438"/>
      <c r="O80" s="438"/>
    </row>
    <row r="81" spans="1:15" ht="13.15" customHeight="1" x14ac:dyDescent="0.2">
      <c r="A81" s="1217"/>
      <c r="B81" s="1217"/>
      <c r="C81" s="421">
        <v>2314</v>
      </c>
      <c r="D81" s="405">
        <v>300</v>
      </c>
      <c r="E81" s="425"/>
      <c r="F81" s="425"/>
      <c r="G81" s="425"/>
      <c r="H81" s="425">
        <f t="shared" si="10"/>
        <v>300</v>
      </c>
      <c r="I81" s="425">
        <f t="shared" si="10"/>
        <v>0</v>
      </c>
      <c r="J81" s="391"/>
      <c r="K81" s="1232"/>
      <c r="N81" s="438"/>
      <c r="O81" s="438"/>
    </row>
    <row r="82" spans="1:15" ht="13.15" customHeight="1" x14ac:dyDescent="0.2">
      <c r="A82" s="1217">
        <v>2</v>
      </c>
      <c r="B82" s="1217" t="s">
        <v>366</v>
      </c>
      <c r="C82" s="422"/>
      <c r="D82" s="424">
        <f>SUM(D83:D90)</f>
        <v>1728</v>
      </c>
      <c r="E82" s="424">
        <f>SUM(E83:E90)</f>
        <v>0</v>
      </c>
      <c r="F82" s="424">
        <f>SUM(F83:F90)</f>
        <v>0</v>
      </c>
      <c r="G82" s="424">
        <f>SUM(G83:G105)</f>
        <v>0</v>
      </c>
      <c r="H82" s="424">
        <f>SUM(H83:H90)</f>
        <v>1728</v>
      </c>
      <c r="I82" s="424">
        <f>SUM(I83:I90)</f>
        <v>0</v>
      </c>
      <c r="J82" s="389"/>
      <c r="K82" s="1231" t="s">
        <v>367</v>
      </c>
      <c r="N82" s="438"/>
      <c r="O82" s="438"/>
    </row>
    <row r="83" spans="1:15" ht="13.15" customHeight="1" x14ac:dyDescent="0.2">
      <c r="A83" s="1217"/>
      <c r="B83" s="1217"/>
      <c r="C83" s="421">
        <v>1150</v>
      </c>
      <c r="D83" s="405">
        <v>190</v>
      </c>
      <c r="E83" s="425"/>
      <c r="F83" s="425"/>
      <c r="G83" s="425"/>
      <c r="H83" s="425">
        <f>D83+F83</f>
        <v>190</v>
      </c>
      <c r="I83" s="425">
        <f>E83+G83</f>
        <v>0</v>
      </c>
      <c r="J83" s="399"/>
      <c r="K83" s="1232"/>
      <c r="N83" s="438"/>
      <c r="O83" s="438"/>
    </row>
    <row r="84" spans="1:15" ht="13.15" customHeight="1" x14ac:dyDescent="0.2">
      <c r="A84" s="1217"/>
      <c r="B84" s="1217"/>
      <c r="C84" s="421">
        <v>1210</v>
      </c>
      <c r="D84" s="405">
        <v>10</v>
      </c>
      <c r="E84" s="425"/>
      <c r="F84" s="425"/>
      <c r="G84" s="425"/>
      <c r="H84" s="425">
        <f>D84+F84</f>
        <v>10</v>
      </c>
      <c r="I84" s="425">
        <f>E84+G84</f>
        <v>0</v>
      </c>
      <c r="J84" s="399"/>
      <c r="K84" s="1232"/>
      <c r="N84" s="438"/>
      <c r="O84" s="438"/>
    </row>
    <row r="85" spans="1:15" ht="13.15" customHeight="1" x14ac:dyDescent="0.2">
      <c r="A85" s="1217"/>
      <c r="B85" s="1217"/>
      <c r="C85" s="421">
        <v>2231</v>
      </c>
      <c r="D85" s="405">
        <v>192</v>
      </c>
      <c r="E85" s="425"/>
      <c r="F85" s="425"/>
      <c r="G85" s="425"/>
      <c r="H85" s="425">
        <f t="shared" ref="H85:I90" si="11">D85+F85</f>
        <v>192</v>
      </c>
      <c r="I85" s="425">
        <f t="shared" si="11"/>
        <v>0</v>
      </c>
      <c r="J85" s="399"/>
      <c r="K85" s="1232"/>
      <c r="N85" s="438"/>
      <c r="O85" s="438"/>
    </row>
    <row r="86" spans="1:15" ht="27.6" customHeight="1" x14ac:dyDescent="0.2">
      <c r="A86" s="1217"/>
      <c r="B86" s="1217"/>
      <c r="C86" s="421">
        <v>2239</v>
      </c>
      <c r="D86" s="405">
        <v>414</v>
      </c>
      <c r="E86" s="425"/>
      <c r="F86" s="428">
        <v>-115</v>
      </c>
      <c r="G86" s="425"/>
      <c r="H86" s="425">
        <f t="shared" si="11"/>
        <v>299</v>
      </c>
      <c r="I86" s="425">
        <f t="shared" si="11"/>
        <v>0</v>
      </c>
      <c r="J86" s="399" t="s">
        <v>329</v>
      </c>
      <c r="K86" s="1234"/>
      <c r="N86" s="438"/>
      <c r="O86" s="438"/>
    </row>
    <row r="87" spans="1:15" ht="37.5" customHeight="1" x14ac:dyDescent="0.2">
      <c r="A87" s="1217"/>
      <c r="B87" s="1217"/>
      <c r="C87" s="421">
        <v>2247</v>
      </c>
      <c r="D87" s="405"/>
      <c r="E87" s="425"/>
      <c r="F87" s="428">
        <v>115</v>
      </c>
      <c r="G87" s="425"/>
      <c r="H87" s="425">
        <f t="shared" si="11"/>
        <v>115</v>
      </c>
      <c r="I87" s="425"/>
      <c r="J87" s="399" t="s">
        <v>330</v>
      </c>
      <c r="K87" s="1234"/>
      <c r="N87" s="438"/>
      <c r="O87" s="438"/>
    </row>
    <row r="88" spans="1:15" ht="13.15" customHeight="1" x14ac:dyDescent="0.2">
      <c r="A88" s="1217"/>
      <c r="B88" s="1217"/>
      <c r="C88" s="421">
        <v>2279</v>
      </c>
      <c r="D88" s="405">
        <v>568</v>
      </c>
      <c r="E88" s="425"/>
      <c r="F88" s="425"/>
      <c r="G88" s="425"/>
      <c r="H88" s="425">
        <f t="shared" si="11"/>
        <v>568</v>
      </c>
      <c r="I88" s="425">
        <f t="shared" si="11"/>
        <v>0</v>
      </c>
      <c r="J88" s="399"/>
      <c r="K88" s="1232"/>
      <c r="N88" s="438"/>
      <c r="O88" s="438"/>
    </row>
    <row r="89" spans="1:15" ht="13.15" customHeight="1" x14ac:dyDescent="0.2">
      <c r="A89" s="1217"/>
      <c r="B89" s="1217"/>
      <c r="C89" s="421">
        <v>2262</v>
      </c>
      <c r="D89" s="405">
        <v>200</v>
      </c>
      <c r="E89" s="425"/>
      <c r="F89" s="425"/>
      <c r="G89" s="425"/>
      <c r="H89" s="425">
        <f t="shared" si="11"/>
        <v>200</v>
      </c>
      <c r="I89" s="425">
        <f t="shared" si="11"/>
        <v>0</v>
      </c>
      <c r="J89" s="399"/>
      <c r="K89" s="1232"/>
      <c r="N89" s="438"/>
      <c r="O89" s="438"/>
    </row>
    <row r="90" spans="1:15" ht="13.15" customHeight="1" x14ac:dyDescent="0.2">
      <c r="A90" s="1217"/>
      <c r="B90" s="1217"/>
      <c r="C90" s="421">
        <v>2314</v>
      </c>
      <c r="D90" s="405">
        <v>154</v>
      </c>
      <c r="E90" s="425"/>
      <c r="F90" s="425"/>
      <c r="G90" s="425"/>
      <c r="H90" s="425">
        <f t="shared" si="11"/>
        <v>154</v>
      </c>
      <c r="I90" s="425">
        <f t="shared" si="11"/>
        <v>0</v>
      </c>
      <c r="J90" s="399"/>
      <c r="K90" s="1232"/>
      <c r="N90" s="438"/>
      <c r="O90" s="438"/>
    </row>
    <row r="91" spans="1:15" ht="13.15" customHeight="1" x14ac:dyDescent="0.2">
      <c r="A91" s="1217">
        <v>3</v>
      </c>
      <c r="B91" s="1217" t="s">
        <v>368</v>
      </c>
      <c r="C91" s="422"/>
      <c r="D91" s="424">
        <f>SUM(D92:D95)</f>
        <v>548</v>
      </c>
      <c r="E91" s="424">
        <f>E92+E94+E95</f>
        <v>0</v>
      </c>
      <c r="F91" s="424">
        <f>F92+F94+F95</f>
        <v>0</v>
      </c>
      <c r="G91" s="424">
        <f>SUM(G92:G167)</f>
        <v>0</v>
      </c>
      <c r="H91" s="424">
        <f>SUM(H92:H95)</f>
        <v>548</v>
      </c>
      <c r="I91" s="424">
        <f>SUM(I92:I95)</f>
        <v>0</v>
      </c>
      <c r="J91" s="389"/>
      <c r="K91" s="1231" t="s">
        <v>369</v>
      </c>
      <c r="N91" s="438"/>
      <c r="O91" s="438"/>
    </row>
    <row r="92" spans="1:15" ht="13.15" customHeight="1" x14ac:dyDescent="0.2">
      <c r="A92" s="1217"/>
      <c r="B92" s="1217"/>
      <c r="C92" s="421">
        <v>1150</v>
      </c>
      <c r="D92" s="405">
        <v>340</v>
      </c>
      <c r="E92" s="425"/>
      <c r="F92" s="425"/>
      <c r="G92" s="425"/>
      <c r="H92" s="425">
        <f>D92+F92</f>
        <v>340</v>
      </c>
      <c r="I92" s="425">
        <f>E92+G92</f>
        <v>0</v>
      </c>
      <c r="J92" s="391"/>
      <c r="K92" s="1232"/>
      <c r="N92" s="438"/>
      <c r="O92" s="438"/>
    </row>
    <row r="93" spans="1:15" ht="13.15" customHeight="1" x14ac:dyDescent="0.2">
      <c r="A93" s="1217"/>
      <c r="B93" s="1217"/>
      <c r="C93" s="421">
        <v>1210</v>
      </c>
      <c r="D93" s="405">
        <v>18</v>
      </c>
      <c r="E93" s="425"/>
      <c r="F93" s="425"/>
      <c r="G93" s="425"/>
      <c r="H93" s="425">
        <f>D93+F93</f>
        <v>18</v>
      </c>
      <c r="I93" s="425">
        <f>E93+G93</f>
        <v>0</v>
      </c>
      <c r="J93" s="391"/>
      <c r="K93" s="1232"/>
      <c r="N93" s="438"/>
      <c r="O93" s="438"/>
    </row>
    <row r="94" spans="1:15" ht="13.15" customHeight="1" x14ac:dyDescent="0.2">
      <c r="A94" s="1217"/>
      <c r="B94" s="1217"/>
      <c r="C94" s="421">
        <v>2311</v>
      </c>
      <c r="D94" s="405">
        <v>20</v>
      </c>
      <c r="E94" s="425"/>
      <c r="F94" s="425"/>
      <c r="G94" s="425"/>
      <c r="H94" s="425">
        <f t="shared" ref="H94:I95" si="12">D94+F94</f>
        <v>20</v>
      </c>
      <c r="I94" s="425">
        <f t="shared" si="12"/>
        <v>0</v>
      </c>
      <c r="J94" s="391"/>
      <c r="K94" s="1232"/>
      <c r="N94" s="438"/>
      <c r="O94" s="438"/>
    </row>
    <row r="95" spans="1:15" ht="13.15" customHeight="1" x14ac:dyDescent="0.2">
      <c r="A95" s="1217"/>
      <c r="B95" s="1217"/>
      <c r="C95" s="421">
        <v>2314</v>
      </c>
      <c r="D95" s="405">
        <v>170</v>
      </c>
      <c r="E95" s="425"/>
      <c r="F95" s="425"/>
      <c r="G95" s="425"/>
      <c r="H95" s="425">
        <f t="shared" si="12"/>
        <v>170</v>
      </c>
      <c r="I95" s="425">
        <f t="shared" si="12"/>
        <v>0</v>
      </c>
      <c r="J95" s="391"/>
      <c r="K95" s="1233"/>
      <c r="N95" s="438"/>
      <c r="O95" s="438"/>
    </row>
    <row r="96" spans="1:15" ht="13.15" customHeight="1" x14ac:dyDescent="0.2">
      <c r="A96" s="1217">
        <v>4</v>
      </c>
      <c r="B96" s="1217" t="s">
        <v>370</v>
      </c>
      <c r="C96" s="422"/>
      <c r="D96" s="424">
        <f>SUM(D97:D97)</f>
        <v>434</v>
      </c>
      <c r="E96" s="424">
        <f>SUM(E97:E97)</f>
        <v>0</v>
      </c>
      <c r="F96" s="424">
        <f>SUM(F97:F97)</f>
        <v>0</v>
      </c>
      <c r="G96" s="424">
        <f>SUM(G97:G174)</f>
        <v>0</v>
      </c>
      <c r="H96" s="424">
        <f>SUM(H97:H97)</f>
        <v>434</v>
      </c>
      <c r="I96" s="424">
        <f>SUM(I97:I174)</f>
        <v>0</v>
      </c>
      <c r="J96" s="389"/>
      <c r="K96" s="1231" t="s">
        <v>371</v>
      </c>
      <c r="N96" s="438"/>
      <c r="O96" s="438"/>
    </row>
    <row r="97" spans="1:15" ht="49.5" customHeight="1" x14ac:dyDescent="0.2">
      <c r="A97" s="1217"/>
      <c r="B97" s="1217"/>
      <c r="C97" s="421">
        <v>2314</v>
      </c>
      <c r="D97" s="405">
        <v>434</v>
      </c>
      <c r="E97" s="425"/>
      <c r="F97" s="425"/>
      <c r="G97" s="425"/>
      <c r="H97" s="425">
        <f>D97+F97</f>
        <v>434</v>
      </c>
      <c r="I97" s="425">
        <f>E97+G97</f>
        <v>0</v>
      </c>
      <c r="J97" s="391"/>
      <c r="K97" s="1233"/>
      <c r="N97" s="438"/>
      <c r="O97" s="438"/>
    </row>
    <row r="98" spans="1:15" ht="13.15" customHeight="1" x14ac:dyDescent="0.2">
      <c r="A98" s="1235">
        <v>5</v>
      </c>
      <c r="B98" s="1235" t="s">
        <v>372</v>
      </c>
      <c r="C98" s="422"/>
      <c r="D98" s="424">
        <f>SUM(D99:D101)</f>
        <v>2070</v>
      </c>
      <c r="E98" s="424">
        <f>SUM(E99:E101)</f>
        <v>0</v>
      </c>
      <c r="F98" s="424">
        <f>SUM(F99:F101)</f>
        <v>0</v>
      </c>
      <c r="G98" s="424">
        <f>SUM(G99:G181)</f>
        <v>0</v>
      </c>
      <c r="H98" s="424">
        <f>SUM(H99:H101)</f>
        <v>2070</v>
      </c>
      <c r="I98" s="424">
        <f>SUM(I99:I101)</f>
        <v>0</v>
      </c>
      <c r="J98" s="389"/>
      <c r="K98" s="1231" t="s">
        <v>373</v>
      </c>
      <c r="N98" s="438"/>
      <c r="O98" s="438"/>
    </row>
    <row r="99" spans="1:15" ht="13.15" customHeight="1" x14ac:dyDescent="0.2">
      <c r="A99" s="1236"/>
      <c r="B99" s="1236"/>
      <c r="C99" s="421">
        <v>2279</v>
      </c>
      <c r="D99" s="405">
        <v>1690</v>
      </c>
      <c r="E99" s="425"/>
      <c r="F99" s="425"/>
      <c r="G99" s="425"/>
      <c r="H99" s="425">
        <f>D99+F99</f>
        <v>1690</v>
      </c>
      <c r="I99" s="425">
        <f>E99+G99</f>
        <v>0</v>
      </c>
      <c r="J99" s="391"/>
      <c r="K99" s="1232"/>
      <c r="N99" s="438"/>
      <c r="O99" s="438"/>
    </row>
    <row r="100" spans="1:15" ht="13.15" customHeight="1" x14ac:dyDescent="0.2">
      <c r="A100" s="1236"/>
      <c r="B100" s="1236"/>
      <c r="C100" s="421">
        <v>2279</v>
      </c>
      <c r="D100" s="405">
        <v>220</v>
      </c>
      <c r="E100" s="425"/>
      <c r="F100" s="425"/>
      <c r="G100" s="425"/>
      <c r="H100" s="425">
        <f t="shared" ref="H100:I101" si="13">D100+F100</f>
        <v>220</v>
      </c>
      <c r="I100" s="425">
        <f t="shared" si="13"/>
        <v>0</v>
      </c>
      <c r="J100" s="391"/>
      <c r="K100" s="1232"/>
      <c r="N100" s="438"/>
      <c r="O100" s="438"/>
    </row>
    <row r="101" spans="1:15" ht="36.6" customHeight="1" x14ac:dyDescent="0.2">
      <c r="A101" s="1236"/>
      <c r="B101" s="1236"/>
      <c r="C101" s="421">
        <v>2314</v>
      </c>
      <c r="D101" s="405">
        <v>160</v>
      </c>
      <c r="E101" s="425"/>
      <c r="F101" s="425"/>
      <c r="G101" s="425"/>
      <c r="H101" s="425">
        <f t="shared" si="13"/>
        <v>160</v>
      </c>
      <c r="I101" s="425">
        <f t="shared" si="13"/>
        <v>0</v>
      </c>
      <c r="J101" s="391"/>
      <c r="K101" s="1233"/>
      <c r="N101" s="438"/>
      <c r="O101" s="438"/>
    </row>
    <row r="102" spans="1:15" ht="13.15" customHeight="1" x14ac:dyDescent="0.2">
      <c r="A102" s="1235">
        <v>6</v>
      </c>
      <c r="B102" s="1235" t="s">
        <v>374</v>
      </c>
      <c r="C102" s="422"/>
      <c r="D102" s="424">
        <f>SUM(D103:D104)</f>
        <v>552</v>
      </c>
      <c r="E102" s="424">
        <f>SUM(E103:E104)</f>
        <v>0</v>
      </c>
      <c r="F102" s="424">
        <f>SUM(F103:F104)</f>
        <v>0</v>
      </c>
      <c r="G102" s="424">
        <f>SUM(G103:G192)</f>
        <v>0</v>
      </c>
      <c r="H102" s="424">
        <f>SUM(H103:H104)</f>
        <v>552</v>
      </c>
      <c r="I102" s="424">
        <f>SUM(I103:I104)</f>
        <v>0</v>
      </c>
      <c r="J102" s="389"/>
      <c r="K102" s="1231" t="s">
        <v>375</v>
      </c>
      <c r="N102" s="438"/>
      <c r="O102" s="438"/>
    </row>
    <row r="103" spans="1:15" ht="13.15" customHeight="1" x14ac:dyDescent="0.2">
      <c r="A103" s="1236"/>
      <c r="B103" s="1236"/>
      <c r="C103" s="421">
        <v>2262</v>
      </c>
      <c r="D103" s="405">
        <v>352</v>
      </c>
      <c r="E103" s="425"/>
      <c r="F103" s="425"/>
      <c r="G103" s="425"/>
      <c r="H103" s="425">
        <f>D103+F103</f>
        <v>352</v>
      </c>
      <c r="I103" s="425">
        <f>E103+G103</f>
        <v>0</v>
      </c>
      <c r="J103" s="391"/>
      <c r="K103" s="1232"/>
      <c r="N103" s="438"/>
      <c r="O103" s="438"/>
    </row>
    <row r="104" spans="1:15" ht="40.15" customHeight="1" x14ac:dyDescent="0.2">
      <c r="A104" s="1236"/>
      <c r="B104" s="1236"/>
      <c r="C104" s="421">
        <v>2314</v>
      </c>
      <c r="D104" s="405">
        <v>200</v>
      </c>
      <c r="E104" s="425"/>
      <c r="F104" s="425"/>
      <c r="G104" s="425"/>
      <c r="H104" s="425">
        <f>D104+F104</f>
        <v>200</v>
      </c>
      <c r="I104" s="425">
        <f>E104+G104</f>
        <v>0</v>
      </c>
      <c r="J104" s="399"/>
      <c r="K104" s="1232"/>
      <c r="N104" s="438"/>
      <c r="O104" s="438"/>
    </row>
    <row r="105" spans="1:15" ht="13.15" customHeight="1" x14ac:dyDescent="0.2">
      <c r="A105" s="1235">
        <v>7</v>
      </c>
      <c r="B105" s="1235" t="s">
        <v>376</v>
      </c>
      <c r="C105" s="422"/>
      <c r="D105" s="424">
        <f>SUM(D106:D107)</f>
        <v>1450</v>
      </c>
      <c r="E105" s="424">
        <f>SUM(E106:E196)</f>
        <v>0</v>
      </c>
      <c r="F105" s="424">
        <f>SUM(F106:F107)</f>
        <v>0</v>
      </c>
      <c r="G105" s="424">
        <f>SUM(G106:G196)</f>
        <v>0</v>
      </c>
      <c r="H105" s="424">
        <f>SUM(H106:H107)</f>
        <v>1450</v>
      </c>
      <c r="I105" s="424">
        <f>SUM(I106:I196)</f>
        <v>0</v>
      </c>
      <c r="J105" s="389"/>
      <c r="K105" s="1231" t="s">
        <v>377</v>
      </c>
      <c r="N105" s="438"/>
      <c r="O105" s="438"/>
    </row>
    <row r="106" spans="1:15" ht="13.15" customHeight="1" x14ac:dyDescent="0.2">
      <c r="A106" s="1236"/>
      <c r="B106" s="1236"/>
      <c r="C106" s="421">
        <v>5234</v>
      </c>
      <c r="D106" s="405">
        <v>550</v>
      </c>
      <c r="E106" s="425"/>
      <c r="F106" s="425"/>
      <c r="G106" s="425"/>
      <c r="H106" s="425">
        <f>D106+F106</f>
        <v>550</v>
      </c>
      <c r="I106" s="425">
        <f>E106+G106</f>
        <v>0</v>
      </c>
      <c r="J106" s="391"/>
      <c r="K106" s="1232"/>
      <c r="N106" s="438"/>
      <c r="O106" s="438"/>
    </row>
    <row r="107" spans="1:15" ht="23.45" customHeight="1" x14ac:dyDescent="0.2">
      <c r="A107" s="1236"/>
      <c r="B107" s="1236"/>
      <c r="C107" s="421">
        <v>5236</v>
      </c>
      <c r="D107" s="405">
        <v>900</v>
      </c>
      <c r="E107" s="425"/>
      <c r="F107" s="425"/>
      <c r="G107" s="425"/>
      <c r="H107" s="425">
        <f t="shared" ref="H107:I107" si="14">D107+F107</f>
        <v>900</v>
      </c>
      <c r="I107" s="425">
        <f t="shared" si="14"/>
        <v>0</v>
      </c>
      <c r="J107" s="391"/>
      <c r="K107" s="1233"/>
      <c r="N107" s="438"/>
      <c r="O107" s="438"/>
    </row>
    <row r="108" spans="1:15" ht="13.15" customHeight="1" x14ac:dyDescent="0.2">
      <c r="A108" s="1235">
        <v>8</v>
      </c>
      <c r="B108" s="1235" t="s">
        <v>378</v>
      </c>
      <c r="C108" s="422"/>
      <c r="D108" s="424">
        <f>SUM(D109:D109)</f>
        <v>600</v>
      </c>
      <c r="E108" s="424">
        <f>SUM(E109:E109)</f>
        <v>0</v>
      </c>
      <c r="F108" s="424">
        <f>F109</f>
        <v>0</v>
      </c>
      <c r="G108" s="424">
        <f>SUM(G109:G202)</f>
        <v>0</v>
      </c>
      <c r="H108" s="424">
        <f>SUM(H109:H109)</f>
        <v>600</v>
      </c>
      <c r="I108" s="424">
        <f>SUM(I109:I109)</f>
        <v>0</v>
      </c>
      <c r="J108" s="389"/>
      <c r="K108" s="1231" t="s">
        <v>377</v>
      </c>
      <c r="N108" s="438"/>
      <c r="O108" s="438"/>
    </row>
    <row r="109" spans="1:15" ht="39" customHeight="1" x14ac:dyDescent="0.2">
      <c r="A109" s="1236"/>
      <c r="B109" s="1236"/>
      <c r="C109" s="421">
        <v>2279</v>
      </c>
      <c r="D109" s="405">
        <v>600</v>
      </c>
      <c r="E109" s="425"/>
      <c r="F109" s="425"/>
      <c r="G109" s="425"/>
      <c r="H109" s="425">
        <f>D109+F109</f>
        <v>600</v>
      </c>
      <c r="I109" s="425">
        <f>E109+G109</f>
        <v>0</v>
      </c>
      <c r="J109" s="391"/>
      <c r="K109" s="1233"/>
      <c r="N109" s="438"/>
      <c r="O109" s="438"/>
    </row>
    <row r="110" spans="1:15" ht="13.15" customHeight="1" x14ac:dyDescent="0.2">
      <c r="A110" s="1235">
        <v>9</v>
      </c>
      <c r="B110" s="1235" t="s">
        <v>379</v>
      </c>
      <c r="C110" s="422"/>
      <c r="D110" s="424">
        <f>SUM(D111:D111)</f>
        <v>131</v>
      </c>
      <c r="E110" s="424">
        <f>SUM(E111:E111)</f>
        <v>0</v>
      </c>
      <c r="F110" s="424">
        <f>F111</f>
        <v>0</v>
      </c>
      <c r="G110" s="424">
        <f>SUM(G111:G206)</f>
        <v>0</v>
      </c>
      <c r="H110" s="424">
        <f>SUM(H111:H111)</f>
        <v>131</v>
      </c>
      <c r="I110" s="424">
        <f>SUM(I111:I111)</f>
        <v>0</v>
      </c>
      <c r="J110" s="389"/>
      <c r="K110" s="1231" t="s">
        <v>380</v>
      </c>
      <c r="N110" s="438"/>
      <c r="O110" s="438"/>
    </row>
    <row r="111" spans="1:15" ht="49.5" customHeight="1" x14ac:dyDescent="0.2">
      <c r="A111" s="1236"/>
      <c r="B111" s="1236"/>
      <c r="C111" s="421">
        <v>2279</v>
      </c>
      <c r="D111" s="405">
        <v>131</v>
      </c>
      <c r="E111" s="425"/>
      <c r="F111" s="425"/>
      <c r="G111" s="425"/>
      <c r="H111" s="425">
        <f>D111+F111</f>
        <v>131</v>
      </c>
      <c r="I111" s="425">
        <f>E111+G111</f>
        <v>0</v>
      </c>
      <c r="J111" s="391"/>
      <c r="K111" s="1233"/>
      <c r="N111" s="438"/>
      <c r="O111" s="438"/>
    </row>
    <row r="112" spans="1:15" ht="13.15" customHeight="1" x14ac:dyDescent="0.2">
      <c r="A112" s="1217">
        <v>10</v>
      </c>
      <c r="B112" s="1217" t="s">
        <v>381</v>
      </c>
      <c r="C112" s="422"/>
      <c r="D112" s="424">
        <f>SUM(D113:D115)</f>
        <v>683</v>
      </c>
      <c r="E112" s="424">
        <f>SUM(E113:E115)</f>
        <v>0</v>
      </c>
      <c r="F112" s="424">
        <f>SUM(F113:F115)</f>
        <v>0</v>
      </c>
      <c r="G112" s="424">
        <f>SUM(G113:G207)</f>
        <v>0</v>
      </c>
      <c r="H112" s="424">
        <f>SUM(H113:H115)</f>
        <v>683</v>
      </c>
      <c r="I112" s="424">
        <f>SUM(I113:I115)</f>
        <v>0</v>
      </c>
      <c r="J112" s="389"/>
      <c r="K112" s="1231" t="s">
        <v>382</v>
      </c>
      <c r="N112" s="438"/>
      <c r="O112" s="438"/>
    </row>
    <row r="113" spans="1:15" ht="13.15" customHeight="1" x14ac:dyDescent="0.2">
      <c r="A113" s="1217"/>
      <c r="B113" s="1217"/>
      <c r="C113" s="421">
        <v>1150</v>
      </c>
      <c r="D113" s="405">
        <v>142</v>
      </c>
      <c r="E113" s="425"/>
      <c r="F113" s="425"/>
      <c r="G113" s="425"/>
      <c r="H113" s="425">
        <f>D113+F113</f>
        <v>142</v>
      </c>
      <c r="I113" s="425">
        <f>E113+G113</f>
        <v>0</v>
      </c>
      <c r="J113" s="391"/>
      <c r="K113" s="1232"/>
      <c r="N113" s="438"/>
      <c r="O113" s="438"/>
    </row>
    <row r="114" spans="1:15" ht="13.15" customHeight="1" x14ac:dyDescent="0.2">
      <c r="A114" s="1217"/>
      <c r="B114" s="1217"/>
      <c r="C114" s="421">
        <v>1210</v>
      </c>
      <c r="D114" s="405">
        <v>8</v>
      </c>
      <c r="E114" s="425"/>
      <c r="F114" s="425"/>
      <c r="G114" s="425"/>
      <c r="H114" s="425">
        <f t="shared" ref="H114:I115" si="15">D114+F114</f>
        <v>8</v>
      </c>
      <c r="I114" s="425">
        <f t="shared" si="15"/>
        <v>0</v>
      </c>
      <c r="J114" s="391"/>
      <c r="K114" s="1232"/>
      <c r="N114" s="438"/>
      <c r="O114" s="438"/>
    </row>
    <row r="115" spans="1:15" ht="13.15" customHeight="1" x14ac:dyDescent="0.2">
      <c r="A115" s="1217"/>
      <c r="B115" s="1217"/>
      <c r="C115" s="421">
        <v>2314</v>
      </c>
      <c r="D115" s="405">
        <v>533</v>
      </c>
      <c r="E115" s="425"/>
      <c r="F115" s="425"/>
      <c r="G115" s="425"/>
      <c r="H115" s="425">
        <f t="shared" si="15"/>
        <v>533</v>
      </c>
      <c r="I115" s="425">
        <f t="shared" si="15"/>
        <v>0</v>
      </c>
      <c r="J115" s="391"/>
      <c r="K115" s="1233"/>
      <c r="N115" s="438"/>
      <c r="O115" s="438"/>
    </row>
    <row r="116" spans="1:15" ht="13.15" customHeight="1" x14ac:dyDescent="0.2">
      <c r="A116" s="1217">
        <v>11</v>
      </c>
      <c r="B116" s="1217" t="s">
        <v>383</v>
      </c>
      <c r="C116" s="422"/>
      <c r="D116" s="424">
        <f>SUM(D117:D119)</f>
        <v>545</v>
      </c>
      <c r="E116" s="424">
        <f>SUM(E118:E119)</f>
        <v>0</v>
      </c>
      <c r="F116" s="424">
        <f>SUM(F117:F119)</f>
        <v>0</v>
      </c>
      <c r="G116" s="424">
        <f>SUM(G118:G210)</f>
        <v>0</v>
      </c>
      <c r="H116" s="424">
        <f>SUM(H117:H119)</f>
        <v>545</v>
      </c>
      <c r="I116" s="424">
        <f>SUM(I118:I119)</f>
        <v>0</v>
      </c>
      <c r="J116" s="389"/>
      <c r="K116" s="1237" t="s">
        <v>384</v>
      </c>
      <c r="N116" s="438"/>
      <c r="O116" s="438"/>
    </row>
    <row r="117" spans="1:15" ht="23.45" customHeight="1" x14ac:dyDescent="0.2">
      <c r="A117" s="1217"/>
      <c r="B117" s="1217"/>
      <c r="C117" s="422">
        <v>2279</v>
      </c>
      <c r="D117" s="429">
        <v>362</v>
      </c>
      <c r="E117" s="424"/>
      <c r="F117" s="425"/>
      <c r="G117" s="424"/>
      <c r="H117" s="425">
        <f>D117+F117</f>
        <v>362</v>
      </c>
      <c r="I117" s="424"/>
      <c r="J117" s="399"/>
      <c r="K117" s="1237"/>
      <c r="N117" s="438"/>
      <c r="O117" s="438"/>
    </row>
    <row r="118" spans="1:15" ht="13.15" customHeight="1" x14ac:dyDescent="0.2">
      <c r="A118" s="1217"/>
      <c r="B118" s="1217"/>
      <c r="C118" s="421">
        <v>2312</v>
      </c>
      <c r="D118" s="405">
        <v>65</v>
      </c>
      <c r="E118" s="425"/>
      <c r="F118" s="425"/>
      <c r="G118" s="425"/>
      <c r="H118" s="425">
        <f>D118+F118</f>
        <v>65</v>
      </c>
      <c r="I118" s="425">
        <f>E118+G118</f>
        <v>0</v>
      </c>
      <c r="J118" s="400"/>
      <c r="K118" s="1237"/>
      <c r="N118" s="438"/>
      <c r="O118" s="438"/>
    </row>
    <row r="119" spans="1:15" ht="25.5" customHeight="1" x14ac:dyDescent="0.2">
      <c r="A119" s="1217"/>
      <c r="B119" s="1217"/>
      <c r="C119" s="421">
        <v>2314</v>
      </c>
      <c r="D119" s="405">
        <v>118</v>
      </c>
      <c r="E119" s="425"/>
      <c r="F119" s="425"/>
      <c r="G119" s="425"/>
      <c r="H119" s="425">
        <f>D119+F119</f>
        <v>118</v>
      </c>
      <c r="I119" s="425">
        <f>E119+G119</f>
        <v>0</v>
      </c>
      <c r="J119" s="399"/>
      <c r="K119" s="1237"/>
      <c r="N119" s="438"/>
      <c r="O119" s="438"/>
    </row>
    <row r="120" spans="1:15" x14ac:dyDescent="0.2">
      <c r="A120" s="1217">
        <v>12</v>
      </c>
      <c r="B120" s="1217" t="s">
        <v>385</v>
      </c>
      <c r="C120" s="422"/>
      <c r="D120" s="424">
        <f>SUM(D121:D123)</f>
        <v>2422</v>
      </c>
      <c r="E120" s="424">
        <f>SUM(E121:E123)</f>
        <v>0</v>
      </c>
      <c r="F120" s="424">
        <f>SUM(F121:F123)</f>
        <v>0</v>
      </c>
      <c r="G120" s="424">
        <f>SUM(G121:G217)</f>
        <v>0</v>
      </c>
      <c r="H120" s="424">
        <f>SUM(H121:H123)</f>
        <v>2422</v>
      </c>
      <c r="I120" s="424">
        <f>SUM(I121:I123)</f>
        <v>0</v>
      </c>
      <c r="J120" s="389"/>
      <c r="K120" s="1237" t="s">
        <v>386</v>
      </c>
      <c r="N120" s="438"/>
      <c r="O120" s="438"/>
    </row>
    <row r="121" spans="1:15" ht="13.15" customHeight="1" x14ac:dyDescent="0.2">
      <c r="A121" s="1217"/>
      <c r="B121" s="1217"/>
      <c r="C121" s="421">
        <v>1150</v>
      </c>
      <c r="D121" s="405">
        <v>945</v>
      </c>
      <c r="E121" s="425"/>
      <c r="F121" s="425"/>
      <c r="G121" s="425"/>
      <c r="H121" s="425">
        <v>945</v>
      </c>
      <c r="I121" s="425">
        <f t="shared" ref="H121:I123" si="16">E121+G121</f>
        <v>0</v>
      </c>
      <c r="J121" s="391"/>
      <c r="K121" s="1237"/>
      <c r="N121" s="438"/>
      <c r="O121" s="438"/>
    </row>
    <row r="122" spans="1:15" ht="13.15" customHeight="1" x14ac:dyDescent="0.2">
      <c r="A122" s="1217"/>
      <c r="B122" s="1217"/>
      <c r="C122" s="421">
        <v>1210</v>
      </c>
      <c r="D122" s="405">
        <v>48</v>
      </c>
      <c r="E122" s="425"/>
      <c r="F122" s="425"/>
      <c r="G122" s="425"/>
      <c r="H122" s="425">
        <f t="shared" si="16"/>
        <v>48</v>
      </c>
      <c r="I122" s="425">
        <f t="shared" si="16"/>
        <v>0</v>
      </c>
      <c r="J122" s="389"/>
      <c r="K122" s="1237"/>
      <c r="N122" s="438"/>
      <c r="O122" s="438"/>
    </row>
    <row r="123" spans="1:15" ht="13.15" customHeight="1" x14ac:dyDescent="0.2">
      <c r="A123" s="1217"/>
      <c r="B123" s="1217"/>
      <c r="C123" s="421">
        <v>2314</v>
      </c>
      <c r="D123" s="405">
        <v>1429</v>
      </c>
      <c r="E123" s="425"/>
      <c r="F123" s="425"/>
      <c r="G123" s="425"/>
      <c r="H123" s="425">
        <f t="shared" si="16"/>
        <v>1429</v>
      </c>
      <c r="I123" s="425">
        <f t="shared" si="16"/>
        <v>0</v>
      </c>
      <c r="J123" s="400"/>
      <c r="K123" s="1237"/>
      <c r="N123" s="438"/>
      <c r="O123" s="438"/>
    </row>
    <row r="124" spans="1:15" ht="13.15" customHeight="1" x14ac:dyDescent="0.2">
      <c r="A124" s="392"/>
      <c r="B124" s="392"/>
      <c r="C124" s="393"/>
      <c r="D124" s="394"/>
      <c r="E124" s="395"/>
      <c r="F124" s="395"/>
      <c r="G124" s="395"/>
      <c r="H124" s="395"/>
      <c r="I124" s="395"/>
      <c r="J124" s="401"/>
      <c r="K124" s="402"/>
      <c r="N124" s="438"/>
      <c r="O124" s="438"/>
    </row>
    <row r="125" spans="1:15" ht="12.75" customHeight="1" x14ac:dyDescent="0.25">
      <c r="A125" s="1224" t="s">
        <v>334</v>
      </c>
      <c r="B125" s="1224"/>
      <c r="C125" s="416" t="s">
        <v>387</v>
      </c>
      <c r="D125" s="380"/>
      <c r="E125" s="380"/>
      <c r="F125" s="378"/>
      <c r="G125" s="378"/>
      <c r="H125" s="378"/>
      <c r="I125" s="378"/>
      <c r="J125" s="378"/>
      <c r="N125" s="438"/>
      <c r="O125" s="438"/>
    </row>
    <row r="126" spans="1:15" ht="12.75" customHeight="1" x14ac:dyDescent="0.2">
      <c r="A126" s="376" t="s">
        <v>336</v>
      </c>
      <c r="B126" s="376"/>
      <c r="C126" s="381" t="s">
        <v>324</v>
      </c>
      <c r="D126" s="381"/>
      <c r="E126" s="381"/>
      <c r="F126" s="378"/>
      <c r="G126" s="378"/>
      <c r="H126" s="378"/>
      <c r="I126" s="378"/>
      <c r="J126" s="378"/>
      <c r="N126" s="438"/>
      <c r="O126" s="438"/>
    </row>
    <row r="127" spans="1:15" ht="12.75" customHeight="1" x14ac:dyDescent="0.2">
      <c r="A127" s="382" t="s">
        <v>337</v>
      </c>
      <c r="B127" s="382"/>
      <c r="C127" s="418" t="s">
        <v>323</v>
      </c>
      <c r="D127" s="383"/>
      <c r="E127" s="383"/>
      <c r="F127" s="384"/>
      <c r="G127" s="384"/>
      <c r="H127" s="384"/>
      <c r="I127" s="384"/>
      <c r="J127" s="384"/>
      <c r="N127" s="438"/>
      <c r="O127" s="438"/>
    </row>
    <row r="128" spans="1:15" ht="27" customHeight="1" x14ac:dyDescent="0.2">
      <c r="A128" s="1230" t="s">
        <v>338</v>
      </c>
      <c r="B128" s="1230" t="s">
        <v>339</v>
      </c>
      <c r="C128" s="1230" t="s">
        <v>340</v>
      </c>
      <c r="D128" s="1230" t="s">
        <v>341</v>
      </c>
      <c r="E128" s="1230"/>
      <c r="F128" s="1230" t="s">
        <v>342</v>
      </c>
      <c r="G128" s="1230"/>
      <c r="H128" s="1230" t="s">
        <v>343</v>
      </c>
      <c r="I128" s="1230"/>
      <c r="J128" s="1230" t="s">
        <v>318</v>
      </c>
      <c r="K128" s="1230" t="s">
        <v>344</v>
      </c>
      <c r="N128" s="438"/>
      <c r="O128" s="438"/>
    </row>
    <row r="129" spans="1:15" ht="25.5" customHeight="1" x14ac:dyDescent="0.2">
      <c r="A129" s="1230"/>
      <c r="B129" s="1230"/>
      <c r="C129" s="1230"/>
      <c r="D129" s="441" t="s">
        <v>345</v>
      </c>
      <c r="E129" s="441" t="s">
        <v>346</v>
      </c>
      <c r="F129" s="441" t="s">
        <v>345</v>
      </c>
      <c r="G129" s="441" t="s">
        <v>346</v>
      </c>
      <c r="H129" s="441" t="s">
        <v>345</v>
      </c>
      <c r="I129" s="441" t="s">
        <v>346</v>
      </c>
      <c r="J129" s="1230"/>
      <c r="K129" s="1230"/>
      <c r="N129" s="438"/>
      <c r="O129" s="438"/>
    </row>
    <row r="130" spans="1:15" x14ac:dyDescent="0.2">
      <c r="A130" s="1216" t="s">
        <v>347</v>
      </c>
      <c r="B130" s="1216"/>
      <c r="C130" s="386"/>
      <c r="D130" s="387">
        <f>D131+D135+D139+D144+D146+D148</f>
        <v>8600</v>
      </c>
      <c r="E130" s="387">
        <f>E131+E136+E144+E149+E151+E155+E158+E161+E163+E165+E171+E174</f>
        <v>0</v>
      </c>
      <c r="F130" s="387">
        <f>F131+F135+F139+F144+F146+F148</f>
        <v>0</v>
      </c>
      <c r="G130" s="387">
        <f>G131+G136+G144+G149+G151+G155+G158+G161+G163+G165+G171+G174</f>
        <v>0</v>
      </c>
      <c r="H130" s="387">
        <f>H131+H135+H139+H144+H146+H148</f>
        <v>8600</v>
      </c>
      <c r="I130" s="387">
        <f>I131+I136+I144+I149+I151+I155+I158+I161+I163+I165+I171+I174</f>
        <v>0</v>
      </c>
      <c r="J130" s="386"/>
      <c r="K130" s="386"/>
      <c r="N130" s="438"/>
      <c r="O130" s="438"/>
    </row>
    <row r="131" spans="1:15" ht="15" customHeight="1" x14ac:dyDescent="0.2">
      <c r="A131" s="1238" t="s">
        <v>17</v>
      </c>
      <c r="B131" s="1241" t="s">
        <v>388</v>
      </c>
      <c r="C131" s="403"/>
      <c r="D131" s="433">
        <f>SUM(D132:D134)</f>
        <v>440</v>
      </c>
      <c r="E131" s="433">
        <f t="shared" ref="E131:I131" si="17">SUM(E132:E134)</f>
        <v>0</v>
      </c>
      <c r="F131" s="433">
        <f t="shared" si="17"/>
        <v>0</v>
      </c>
      <c r="G131" s="433">
        <f t="shared" si="17"/>
        <v>0</v>
      </c>
      <c r="H131" s="433">
        <f t="shared" si="17"/>
        <v>440</v>
      </c>
      <c r="I131" s="433">
        <f t="shared" si="17"/>
        <v>0</v>
      </c>
      <c r="J131" s="404"/>
      <c r="K131" s="1244" t="s">
        <v>389</v>
      </c>
      <c r="N131" s="438"/>
      <c r="O131" s="438"/>
    </row>
    <row r="132" spans="1:15" ht="12.75" customHeight="1" x14ac:dyDescent="0.2">
      <c r="A132" s="1239"/>
      <c r="B132" s="1242"/>
      <c r="C132" s="430">
        <v>1150</v>
      </c>
      <c r="D132" s="405">
        <v>304</v>
      </c>
      <c r="E132" s="425"/>
      <c r="F132" s="425"/>
      <c r="G132" s="425"/>
      <c r="H132" s="425">
        <f t="shared" ref="H132:I145" si="18">D132+F132</f>
        <v>304</v>
      </c>
      <c r="I132" s="425">
        <f t="shared" si="18"/>
        <v>0</v>
      </c>
      <c r="J132" s="404"/>
      <c r="K132" s="1244"/>
      <c r="N132" s="438"/>
      <c r="O132" s="438"/>
    </row>
    <row r="133" spans="1:15" ht="12.75" customHeight="1" x14ac:dyDescent="0.2">
      <c r="A133" s="1239"/>
      <c r="B133" s="1242"/>
      <c r="C133" s="430">
        <v>1210</v>
      </c>
      <c r="D133" s="405">
        <v>16</v>
      </c>
      <c r="E133" s="425"/>
      <c r="F133" s="425"/>
      <c r="G133" s="425"/>
      <c r="H133" s="425">
        <f t="shared" si="18"/>
        <v>16</v>
      </c>
      <c r="I133" s="425">
        <f t="shared" si="18"/>
        <v>0</v>
      </c>
      <c r="J133" s="404"/>
      <c r="K133" s="1244"/>
      <c r="N133" s="438"/>
      <c r="O133" s="438"/>
    </row>
    <row r="134" spans="1:15" ht="12.75" customHeight="1" x14ac:dyDescent="0.2">
      <c r="A134" s="1240"/>
      <c r="B134" s="1243"/>
      <c r="C134" s="431">
        <v>2314</v>
      </c>
      <c r="D134" s="405">
        <v>120</v>
      </c>
      <c r="E134" s="425"/>
      <c r="F134" s="425"/>
      <c r="G134" s="425"/>
      <c r="H134" s="425">
        <f t="shared" si="18"/>
        <v>120</v>
      </c>
      <c r="I134" s="425">
        <f t="shared" si="18"/>
        <v>0</v>
      </c>
      <c r="J134" s="404"/>
      <c r="K134" s="1244"/>
      <c r="N134" s="438"/>
      <c r="O134" s="438"/>
    </row>
    <row r="135" spans="1:15" ht="12" customHeight="1" x14ac:dyDescent="0.2">
      <c r="A135" s="1238" t="s">
        <v>390</v>
      </c>
      <c r="B135" s="1241" t="s">
        <v>391</v>
      </c>
      <c r="C135" s="432"/>
      <c r="D135" s="433">
        <f>SUM(D136:D138)</f>
        <v>600</v>
      </c>
      <c r="E135" s="433">
        <f t="shared" ref="E135:I135" si="19">SUM(E136:E138)</f>
        <v>0</v>
      </c>
      <c r="F135" s="433">
        <f t="shared" si="19"/>
        <v>0</v>
      </c>
      <c r="G135" s="433">
        <f t="shared" si="19"/>
        <v>0</v>
      </c>
      <c r="H135" s="433">
        <f t="shared" si="19"/>
        <v>600</v>
      </c>
      <c r="I135" s="433">
        <f t="shared" si="19"/>
        <v>0</v>
      </c>
      <c r="J135" s="404"/>
      <c r="K135" s="1244" t="s">
        <v>392</v>
      </c>
      <c r="N135" s="438"/>
      <c r="O135" s="438"/>
    </row>
    <row r="136" spans="1:15" ht="12.75" customHeight="1" x14ac:dyDescent="0.2">
      <c r="A136" s="1239"/>
      <c r="B136" s="1242"/>
      <c r="C136" s="430">
        <v>1150</v>
      </c>
      <c r="D136" s="405">
        <v>285</v>
      </c>
      <c r="E136" s="425"/>
      <c r="F136" s="425"/>
      <c r="G136" s="425"/>
      <c r="H136" s="425">
        <f t="shared" si="18"/>
        <v>285</v>
      </c>
      <c r="I136" s="425">
        <f t="shared" si="18"/>
        <v>0</v>
      </c>
      <c r="J136" s="404"/>
      <c r="K136" s="1244"/>
      <c r="N136" s="438"/>
      <c r="O136" s="438"/>
    </row>
    <row r="137" spans="1:15" ht="12.75" customHeight="1" x14ac:dyDescent="0.2">
      <c r="A137" s="1239"/>
      <c r="B137" s="1242"/>
      <c r="C137" s="430">
        <v>1210</v>
      </c>
      <c r="D137" s="405">
        <v>15</v>
      </c>
      <c r="E137" s="425"/>
      <c r="F137" s="425"/>
      <c r="G137" s="425"/>
      <c r="H137" s="425">
        <f t="shared" si="18"/>
        <v>15</v>
      </c>
      <c r="I137" s="425">
        <f t="shared" si="18"/>
        <v>0</v>
      </c>
      <c r="J137" s="404"/>
      <c r="K137" s="1244"/>
      <c r="N137" s="438"/>
      <c r="O137" s="438"/>
    </row>
    <row r="138" spans="1:15" ht="22.5" customHeight="1" x14ac:dyDescent="0.2">
      <c r="A138" s="1240"/>
      <c r="B138" s="1243"/>
      <c r="C138" s="431">
        <v>2314</v>
      </c>
      <c r="D138" s="405">
        <v>300</v>
      </c>
      <c r="E138" s="425"/>
      <c r="F138" s="425"/>
      <c r="G138" s="425"/>
      <c r="H138" s="425">
        <f t="shared" si="18"/>
        <v>300</v>
      </c>
      <c r="I138" s="425">
        <f t="shared" si="18"/>
        <v>0</v>
      </c>
      <c r="J138" s="404"/>
      <c r="K138" s="1244"/>
      <c r="N138" s="438"/>
      <c r="O138" s="438"/>
    </row>
    <row r="139" spans="1:15" ht="12.75" customHeight="1" x14ac:dyDescent="0.2">
      <c r="A139" s="1238" t="s">
        <v>393</v>
      </c>
      <c r="B139" s="1241" t="s">
        <v>394</v>
      </c>
      <c r="C139" s="432"/>
      <c r="D139" s="433">
        <f>SUM(D140:D143)</f>
        <v>3850</v>
      </c>
      <c r="E139" s="433">
        <f t="shared" ref="E139:I139" si="20">SUM(E140:E143)</f>
        <v>0</v>
      </c>
      <c r="F139" s="433">
        <f t="shared" si="20"/>
        <v>0</v>
      </c>
      <c r="G139" s="433">
        <f t="shared" si="20"/>
        <v>0</v>
      </c>
      <c r="H139" s="433">
        <f t="shared" si="20"/>
        <v>3850</v>
      </c>
      <c r="I139" s="433">
        <f t="shared" si="20"/>
        <v>0</v>
      </c>
      <c r="J139" s="404"/>
      <c r="K139" s="1244" t="s">
        <v>395</v>
      </c>
      <c r="N139" s="438"/>
      <c r="O139" s="438"/>
    </row>
    <row r="140" spans="1:15" ht="12.75" customHeight="1" x14ac:dyDescent="0.2">
      <c r="A140" s="1239"/>
      <c r="B140" s="1242"/>
      <c r="C140" s="430">
        <v>1150</v>
      </c>
      <c r="D140" s="405">
        <v>1047</v>
      </c>
      <c r="E140" s="425"/>
      <c r="F140" s="425"/>
      <c r="G140" s="425"/>
      <c r="H140" s="425">
        <f t="shared" si="18"/>
        <v>1047</v>
      </c>
      <c r="I140" s="425">
        <f t="shared" si="18"/>
        <v>0</v>
      </c>
      <c r="J140" s="404"/>
      <c r="K140" s="1244"/>
      <c r="N140" s="438"/>
      <c r="O140" s="438"/>
    </row>
    <row r="141" spans="1:15" ht="12.75" customHeight="1" x14ac:dyDescent="0.2">
      <c r="A141" s="1239"/>
      <c r="B141" s="1242"/>
      <c r="C141" s="430">
        <v>1210</v>
      </c>
      <c r="D141" s="405">
        <v>53</v>
      </c>
      <c r="E141" s="425"/>
      <c r="F141" s="425"/>
      <c r="G141" s="425"/>
      <c r="H141" s="425">
        <f t="shared" si="18"/>
        <v>53</v>
      </c>
      <c r="I141" s="425">
        <f t="shared" si="18"/>
        <v>0</v>
      </c>
      <c r="J141" s="404"/>
      <c r="K141" s="1244"/>
      <c r="N141" s="438"/>
      <c r="O141" s="438"/>
    </row>
    <row r="142" spans="1:15" ht="12.75" customHeight="1" x14ac:dyDescent="0.2">
      <c r="A142" s="1239"/>
      <c r="B142" s="1242"/>
      <c r="C142" s="431">
        <v>2314</v>
      </c>
      <c r="D142" s="405">
        <v>950</v>
      </c>
      <c r="E142" s="405"/>
      <c r="F142" s="405"/>
      <c r="G142" s="405"/>
      <c r="H142" s="425">
        <f t="shared" si="18"/>
        <v>950</v>
      </c>
      <c r="I142" s="425">
        <f t="shared" si="18"/>
        <v>0</v>
      </c>
      <c r="J142" s="404"/>
      <c r="K142" s="1244"/>
      <c r="N142" s="438"/>
      <c r="O142" s="438"/>
    </row>
    <row r="143" spans="1:15" ht="12.75" customHeight="1" x14ac:dyDescent="0.2">
      <c r="A143" s="1240"/>
      <c r="B143" s="1243"/>
      <c r="C143" s="431">
        <v>6422</v>
      </c>
      <c r="D143" s="405">
        <v>1800</v>
      </c>
      <c r="E143" s="434"/>
      <c r="F143" s="435"/>
      <c r="G143" s="434"/>
      <c r="H143" s="425">
        <f t="shared" si="18"/>
        <v>1800</v>
      </c>
      <c r="I143" s="425">
        <f t="shared" si="18"/>
        <v>0</v>
      </c>
      <c r="J143" s="406"/>
      <c r="K143" s="1244"/>
      <c r="N143" s="438"/>
      <c r="O143" s="438"/>
    </row>
    <row r="144" spans="1:15" x14ac:dyDescent="0.2">
      <c r="A144" s="1250" t="s">
        <v>396</v>
      </c>
      <c r="B144" s="1252" t="s">
        <v>397</v>
      </c>
      <c r="C144" s="432"/>
      <c r="D144" s="433">
        <f>SUM(D145)</f>
        <v>740</v>
      </c>
      <c r="E144" s="433">
        <f t="shared" ref="E144:I144" si="21">SUM(E145)</f>
        <v>0</v>
      </c>
      <c r="F144" s="433">
        <f t="shared" si="21"/>
        <v>0</v>
      </c>
      <c r="G144" s="433">
        <f t="shared" si="21"/>
        <v>0</v>
      </c>
      <c r="H144" s="433">
        <f t="shared" si="21"/>
        <v>740</v>
      </c>
      <c r="I144" s="433">
        <f t="shared" si="21"/>
        <v>0</v>
      </c>
      <c r="J144" s="406"/>
      <c r="K144" s="1244" t="s">
        <v>398</v>
      </c>
      <c r="N144" s="438"/>
      <c r="O144" s="438"/>
    </row>
    <row r="145" spans="1:15" ht="21.75" customHeight="1" x14ac:dyDescent="0.2">
      <c r="A145" s="1251"/>
      <c r="B145" s="1253"/>
      <c r="C145" s="431">
        <v>2314</v>
      </c>
      <c r="D145" s="405">
        <v>740</v>
      </c>
      <c r="E145" s="425"/>
      <c r="F145" s="425"/>
      <c r="G145" s="425"/>
      <c r="H145" s="425">
        <f t="shared" si="18"/>
        <v>740</v>
      </c>
      <c r="I145" s="425">
        <f t="shared" si="18"/>
        <v>0</v>
      </c>
      <c r="J145" s="407"/>
      <c r="K145" s="1244"/>
      <c r="N145" s="438"/>
      <c r="O145" s="438"/>
    </row>
    <row r="146" spans="1:15" ht="16.5" customHeight="1" x14ac:dyDescent="0.2">
      <c r="A146" s="1238" t="s">
        <v>399</v>
      </c>
      <c r="B146" s="1254" t="s">
        <v>400</v>
      </c>
      <c r="C146" s="432"/>
      <c r="D146" s="433">
        <f>SUM(D147)</f>
        <v>2620</v>
      </c>
      <c r="E146" s="433">
        <f t="shared" ref="E146:I146" si="22">SUM(E147)</f>
        <v>0</v>
      </c>
      <c r="F146" s="433">
        <f t="shared" si="22"/>
        <v>0</v>
      </c>
      <c r="G146" s="433">
        <f t="shared" si="22"/>
        <v>0</v>
      </c>
      <c r="H146" s="433">
        <f t="shared" si="22"/>
        <v>2620</v>
      </c>
      <c r="I146" s="433">
        <f t="shared" si="22"/>
        <v>0</v>
      </c>
      <c r="J146" s="404"/>
      <c r="K146" s="1244" t="s">
        <v>401</v>
      </c>
      <c r="N146" s="438"/>
      <c r="O146" s="438"/>
    </row>
    <row r="147" spans="1:15" ht="21.75" customHeight="1" x14ac:dyDescent="0.2">
      <c r="A147" s="1240"/>
      <c r="B147" s="1255"/>
      <c r="C147" s="431" t="s">
        <v>402</v>
      </c>
      <c r="D147" s="405">
        <v>2620</v>
      </c>
      <c r="E147" s="405"/>
      <c r="F147" s="405"/>
      <c r="G147" s="405"/>
      <c r="H147" s="425">
        <f t="shared" ref="H147:I147" si="23">D147+F147</f>
        <v>2620</v>
      </c>
      <c r="I147" s="425">
        <f t="shared" si="23"/>
        <v>0</v>
      </c>
      <c r="J147" s="408"/>
      <c r="K147" s="1244"/>
      <c r="N147" s="438"/>
      <c r="O147" s="438"/>
    </row>
    <row r="148" spans="1:15" ht="16.5" customHeight="1" x14ac:dyDescent="0.2">
      <c r="A148" s="1245" t="s">
        <v>403</v>
      </c>
      <c r="B148" s="1247" t="s">
        <v>404</v>
      </c>
      <c r="C148" s="432"/>
      <c r="D148" s="433">
        <f t="shared" ref="D148:I148" si="24">SUM(D149)</f>
        <v>350</v>
      </c>
      <c r="E148" s="433">
        <f t="shared" si="24"/>
        <v>0</v>
      </c>
      <c r="F148" s="433">
        <f t="shared" si="24"/>
        <v>0</v>
      </c>
      <c r="G148" s="433">
        <f t="shared" si="24"/>
        <v>0</v>
      </c>
      <c r="H148" s="433">
        <f t="shared" si="24"/>
        <v>350</v>
      </c>
      <c r="I148" s="433">
        <f t="shared" si="24"/>
        <v>0</v>
      </c>
      <c r="J148" s="404"/>
      <c r="K148" s="1249" t="s">
        <v>405</v>
      </c>
      <c r="N148" s="438"/>
      <c r="O148" s="438"/>
    </row>
    <row r="149" spans="1:15" ht="23.25" customHeight="1" x14ac:dyDescent="0.2">
      <c r="A149" s="1246"/>
      <c r="B149" s="1248"/>
      <c r="C149" s="430">
        <v>2314</v>
      </c>
      <c r="D149" s="433">
        <v>350</v>
      </c>
      <c r="E149" s="436"/>
      <c r="F149" s="436"/>
      <c r="G149" s="436"/>
      <c r="H149" s="436">
        <f t="shared" ref="H149:I149" si="25">D149+F149</f>
        <v>350</v>
      </c>
      <c r="I149" s="436">
        <f t="shared" si="25"/>
        <v>0</v>
      </c>
      <c r="J149" s="408"/>
      <c r="K149" s="1249"/>
      <c r="N149" s="438"/>
      <c r="O149" s="438"/>
    </row>
    <row r="150" spans="1:15" s="376" customFormat="1" ht="12" customHeight="1" x14ac:dyDescent="0.2">
      <c r="A150" s="409"/>
      <c r="B150" s="410"/>
      <c r="C150" s="410"/>
      <c r="D150" s="410"/>
      <c r="E150" s="410"/>
      <c r="F150" s="410"/>
      <c r="G150" s="410"/>
      <c r="H150" s="410"/>
      <c r="I150" s="410"/>
      <c r="J150" s="410"/>
      <c r="K150" s="410"/>
    </row>
    <row r="151" spans="1:15" x14ac:dyDescent="0.2">
      <c r="A151" s="374" t="s">
        <v>406</v>
      </c>
    </row>
    <row r="152" spans="1:15" x14ac:dyDescent="0.2">
      <c r="A152" s="164" t="s">
        <v>407</v>
      </c>
      <c r="B152" s="164"/>
      <c r="C152" s="164"/>
      <c r="D152" s="164"/>
    </row>
    <row r="153" spans="1:15" x14ac:dyDescent="0.2">
      <c r="A153" s="164" t="s">
        <v>408</v>
      </c>
      <c r="B153" s="164"/>
      <c r="C153" s="164"/>
      <c r="D153" s="164"/>
    </row>
    <row r="154" spans="1:15" x14ac:dyDescent="0.2">
      <c r="A154" s="164" t="s">
        <v>409</v>
      </c>
      <c r="B154" s="164"/>
      <c r="C154" s="164"/>
      <c r="D154" s="164"/>
    </row>
    <row r="155" spans="1:15" x14ac:dyDescent="0.2">
      <c r="A155" s="164" t="s">
        <v>410</v>
      </c>
      <c r="B155" s="164"/>
      <c r="C155" s="164"/>
      <c r="D155" s="164"/>
      <c r="E155" s="164"/>
      <c r="F155" s="164"/>
      <c r="G155" s="164"/>
      <c r="H155" s="164"/>
      <c r="K155" s="411"/>
    </row>
    <row r="156" spans="1:15" x14ac:dyDescent="0.2">
      <c r="A156" s="164" t="s">
        <v>411</v>
      </c>
      <c r="B156" s="164"/>
      <c r="C156" s="164"/>
      <c r="D156" s="164"/>
      <c r="E156" s="164"/>
      <c r="F156" s="164"/>
      <c r="G156" s="164"/>
      <c r="H156" s="164"/>
    </row>
    <row r="157" spans="1:15" x14ac:dyDescent="0.2">
      <c r="A157" s="164" t="s">
        <v>412</v>
      </c>
      <c r="B157" s="164"/>
      <c r="C157" s="164"/>
      <c r="D157" s="164"/>
      <c r="E157" s="164"/>
      <c r="F157" s="164"/>
      <c r="G157" s="164"/>
      <c r="H157" s="164"/>
    </row>
    <row r="158" spans="1:15" x14ac:dyDescent="0.2">
      <c r="A158" s="164" t="s">
        <v>413</v>
      </c>
      <c r="B158" s="164"/>
      <c r="C158" s="164"/>
      <c r="D158" s="164"/>
      <c r="E158" s="164"/>
      <c r="F158" s="164"/>
      <c r="G158" s="164"/>
      <c r="H158" s="164"/>
    </row>
    <row r="159" spans="1:15" x14ac:dyDescent="0.2">
      <c r="A159" s="164" t="s">
        <v>414</v>
      </c>
      <c r="B159" s="164"/>
      <c r="C159" s="164"/>
      <c r="D159" s="164"/>
      <c r="E159" s="164"/>
      <c r="F159" s="164"/>
      <c r="G159" s="164"/>
      <c r="H159" s="164"/>
    </row>
    <row r="160" spans="1:15" x14ac:dyDescent="0.2">
      <c r="A160" s="164" t="s">
        <v>415</v>
      </c>
      <c r="B160" s="164"/>
      <c r="C160" s="164"/>
      <c r="D160" s="164"/>
      <c r="E160" s="164"/>
      <c r="F160" s="164"/>
      <c r="G160" s="164"/>
      <c r="H160" s="164"/>
    </row>
    <row r="161" spans="1:13" x14ac:dyDescent="0.2">
      <c r="A161" s="164" t="s">
        <v>416</v>
      </c>
      <c r="B161" s="164"/>
      <c r="C161" s="164"/>
      <c r="D161" s="164"/>
      <c r="E161" s="164"/>
      <c r="F161" s="164"/>
      <c r="G161" s="164"/>
      <c r="H161" s="164"/>
    </row>
    <row r="162" spans="1:13" x14ac:dyDescent="0.2">
      <c r="A162" s="164" t="s">
        <v>417</v>
      </c>
      <c r="B162" s="164"/>
      <c r="C162" s="164"/>
      <c r="D162" s="164"/>
      <c r="E162" s="164"/>
      <c r="F162" s="164"/>
      <c r="G162" s="164"/>
      <c r="H162" s="164"/>
    </row>
    <row r="163" spans="1:13" x14ac:dyDescent="0.2">
      <c r="A163" s="164" t="s">
        <v>418</v>
      </c>
      <c r="B163" s="164"/>
      <c r="C163" s="412"/>
      <c r="D163" s="412"/>
      <c r="E163" s="412"/>
      <c r="F163" s="164"/>
      <c r="G163" s="164"/>
      <c r="H163" s="164"/>
    </row>
    <row r="164" spans="1:13" x14ac:dyDescent="0.2">
      <c r="A164" s="164"/>
      <c r="B164" s="164"/>
      <c r="C164" s="164"/>
      <c r="D164" s="164"/>
      <c r="E164" s="164"/>
      <c r="F164" s="164"/>
      <c r="G164" s="164"/>
      <c r="H164" s="164"/>
    </row>
    <row r="165" spans="1:13" x14ac:dyDescent="0.2">
      <c r="A165" s="374" t="s">
        <v>419</v>
      </c>
    </row>
    <row r="166" spans="1:13" x14ac:dyDescent="0.2">
      <c r="A166" s="374" t="s">
        <v>420</v>
      </c>
      <c r="B166" s="411"/>
      <c r="C166" s="411"/>
      <c r="D166" s="411"/>
      <c r="E166" s="411"/>
      <c r="F166" s="411"/>
      <c r="G166" s="411"/>
      <c r="H166" s="411"/>
      <c r="I166" s="411"/>
      <c r="J166" s="411"/>
    </row>
    <row r="167" spans="1:13" x14ac:dyDescent="0.2">
      <c r="A167" s="374" t="s">
        <v>421</v>
      </c>
    </row>
    <row r="168" spans="1:13" s="415" customFormat="1" ht="12" customHeight="1" x14ac:dyDescent="0.2">
      <c r="A168" s="413" t="s">
        <v>422</v>
      </c>
      <c r="B168" s="413"/>
      <c r="C168" s="413"/>
      <c r="D168" s="413"/>
      <c r="E168" s="413"/>
      <c r="F168" s="413"/>
      <c r="G168" s="414"/>
      <c r="H168" s="414"/>
      <c r="I168" s="414"/>
      <c r="J168" s="414"/>
      <c r="K168" s="414"/>
      <c r="L168" s="414"/>
      <c r="M168" s="414"/>
    </row>
    <row r="169" spans="1:13" x14ac:dyDescent="0.2">
      <c r="A169" s="374" t="s">
        <v>423</v>
      </c>
    </row>
    <row r="170" spans="1:13" x14ac:dyDescent="0.2">
      <c r="A170" s="374" t="s">
        <v>424</v>
      </c>
    </row>
    <row r="171" spans="1:13" x14ac:dyDescent="0.2">
      <c r="A171" s="374" t="s">
        <v>425</v>
      </c>
    </row>
    <row r="172" spans="1:13" x14ac:dyDescent="0.2">
      <c r="A172" s="374" t="s">
        <v>426</v>
      </c>
    </row>
    <row r="173" spans="1:13" x14ac:dyDescent="0.2">
      <c r="A173" s="374" t="s">
        <v>427</v>
      </c>
    </row>
    <row r="174" spans="1:13" x14ac:dyDescent="0.2">
      <c r="A174" s="374" t="s">
        <v>428</v>
      </c>
    </row>
    <row r="175" spans="1:13" x14ac:dyDescent="0.2">
      <c r="A175" s="374" t="s">
        <v>429</v>
      </c>
    </row>
    <row r="176" spans="1:13" x14ac:dyDescent="0.2">
      <c r="A176" s="374" t="s">
        <v>430</v>
      </c>
    </row>
    <row r="177" spans="1:13" x14ac:dyDescent="0.2">
      <c r="A177" s="374" t="s">
        <v>431</v>
      </c>
    </row>
    <row r="178" spans="1:13" x14ac:dyDescent="0.2">
      <c r="A178" s="374" t="s">
        <v>523</v>
      </c>
    </row>
    <row r="179" spans="1:13" x14ac:dyDescent="0.2">
      <c r="B179" s="374" t="s">
        <v>522</v>
      </c>
    </row>
    <row r="180" spans="1:13" x14ac:dyDescent="0.2">
      <c r="A180" s="374" t="s">
        <v>432</v>
      </c>
    </row>
    <row r="181" spans="1:13" x14ac:dyDescent="0.2">
      <c r="A181" s="374" t="s">
        <v>433</v>
      </c>
    </row>
    <row r="182" spans="1:13" x14ac:dyDescent="0.2">
      <c r="A182" s="374" t="s">
        <v>434</v>
      </c>
    </row>
    <row r="183" spans="1:13" x14ac:dyDescent="0.2">
      <c r="A183" s="374" t="s">
        <v>435</v>
      </c>
    </row>
    <row r="184" spans="1:13" x14ac:dyDescent="0.2">
      <c r="A184" s="374" t="s">
        <v>436</v>
      </c>
    </row>
    <row r="185" spans="1:13" x14ac:dyDescent="0.2">
      <c r="A185" s="374" t="s">
        <v>525</v>
      </c>
    </row>
    <row r="186" spans="1:13" x14ac:dyDescent="0.2">
      <c r="B186" s="374" t="s">
        <v>524</v>
      </c>
    </row>
    <row r="187" spans="1:13" x14ac:dyDescent="0.2">
      <c r="A187" s="374" t="s">
        <v>437</v>
      </c>
    </row>
    <row r="188" spans="1:13" s="415" customFormat="1" ht="12" customHeight="1" x14ac:dyDescent="0.2">
      <c r="A188" s="413" t="s">
        <v>438</v>
      </c>
      <c r="B188" s="413"/>
      <c r="C188" s="413"/>
      <c r="D188" s="413"/>
      <c r="E188" s="413"/>
      <c r="F188" s="413"/>
      <c r="G188" s="414"/>
      <c r="H188" s="414"/>
      <c r="I188" s="414"/>
      <c r="J188" s="414"/>
      <c r="K188" s="414"/>
      <c r="L188" s="414"/>
      <c r="M188" s="414"/>
    </row>
    <row r="189" spans="1:13" x14ac:dyDescent="0.2">
      <c r="A189" s="374" t="s">
        <v>439</v>
      </c>
    </row>
    <row r="190" spans="1:13" s="415" customFormat="1" ht="12" customHeight="1" x14ac:dyDescent="0.2">
      <c r="A190" s="413" t="s">
        <v>440</v>
      </c>
      <c r="B190" s="413"/>
      <c r="C190" s="413"/>
      <c r="D190" s="413"/>
      <c r="E190" s="413"/>
      <c r="F190" s="413"/>
      <c r="G190" s="414"/>
      <c r="H190" s="414"/>
      <c r="I190" s="414"/>
      <c r="J190" s="414"/>
      <c r="K190" s="414"/>
      <c r="L190" s="414"/>
      <c r="M190" s="414"/>
    </row>
    <row r="191" spans="1:13" x14ac:dyDescent="0.2">
      <c r="A191" s="374" t="s">
        <v>441</v>
      </c>
    </row>
  </sheetData>
  <sheetProtection algorithmName="SHA-512" hashValue="k/j5wnx3bkQ6jbbMRLEv6eUeNGkcv3qNAZXR+H87lP0t+VIFig1Or7TeETvpk4Kog16Ljxz2PxZOwVWwrIRfxQ==" saltValue="9RmFnozKb5mEGp0V3zE0BA==" spinCount="100000" sheet="1" objects="1" scenarios="1"/>
  <mergeCells count="126">
    <mergeCell ref="A148:A149"/>
    <mergeCell ref="B148:B149"/>
    <mergeCell ref="K148:K149"/>
    <mergeCell ref="A144:A145"/>
    <mergeCell ref="B144:B145"/>
    <mergeCell ref="K144:K145"/>
    <mergeCell ref="A146:A147"/>
    <mergeCell ref="B146:B147"/>
    <mergeCell ref="K146:K147"/>
    <mergeCell ref="A135:A138"/>
    <mergeCell ref="B135:B138"/>
    <mergeCell ref="K135:K138"/>
    <mergeCell ref="A139:A143"/>
    <mergeCell ref="B139:B143"/>
    <mergeCell ref="K139:K143"/>
    <mergeCell ref="A120:A123"/>
    <mergeCell ref="B120:B123"/>
    <mergeCell ref="K120:K123"/>
    <mergeCell ref="A125:B125"/>
    <mergeCell ref="A130:B130"/>
    <mergeCell ref="A131:A134"/>
    <mergeCell ref="B131:B134"/>
    <mergeCell ref="K131:K134"/>
    <mergeCell ref="A128:A129"/>
    <mergeCell ref="B128:B129"/>
    <mergeCell ref="C128:C129"/>
    <mergeCell ref="D128:E128"/>
    <mergeCell ref="F128:G128"/>
    <mergeCell ref="H128:I128"/>
    <mergeCell ref="J128:J129"/>
    <mergeCell ref="K128:K129"/>
    <mergeCell ref="A112:A115"/>
    <mergeCell ref="B112:B115"/>
    <mergeCell ref="K112:K115"/>
    <mergeCell ref="A116:A119"/>
    <mergeCell ref="B116:B119"/>
    <mergeCell ref="K116:K119"/>
    <mergeCell ref="A108:A109"/>
    <mergeCell ref="B108:B109"/>
    <mergeCell ref="K108:K109"/>
    <mergeCell ref="A110:A111"/>
    <mergeCell ref="B110:B111"/>
    <mergeCell ref="K110:K111"/>
    <mergeCell ref="A102:A104"/>
    <mergeCell ref="B102:B104"/>
    <mergeCell ref="K102:K104"/>
    <mergeCell ref="A105:A107"/>
    <mergeCell ref="B105:B107"/>
    <mergeCell ref="K105:K107"/>
    <mergeCell ref="A96:A97"/>
    <mergeCell ref="B96:B97"/>
    <mergeCell ref="K96:K97"/>
    <mergeCell ref="A98:A101"/>
    <mergeCell ref="B98:B101"/>
    <mergeCell ref="K98:K101"/>
    <mergeCell ref="A82:A90"/>
    <mergeCell ref="B82:B90"/>
    <mergeCell ref="K82:K90"/>
    <mergeCell ref="A91:A95"/>
    <mergeCell ref="B91:B95"/>
    <mergeCell ref="K91:K95"/>
    <mergeCell ref="H74:I74"/>
    <mergeCell ref="J74:J75"/>
    <mergeCell ref="K74:K75"/>
    <mergeCell ref="A76:B76"/>
    <mergeCell ref="A77:A81"/>
    <mergeCell ref="B77:B81"/>
    <mergeCell ref="K77:K81"/>
    <mergeCell ref="A71:B71"/>
    <mergeCell ref="A74:A75"/>
    <mergeCell ref="B74:B75"/>
    <mergeCell ref="C74:C75"/>
    <mergeCell ref="D74:E74"/>
    <mergeCell ref="F74:G74"/>
    <mergeCell ref="A62:A65"/>
    <mergeCell ref="B62:B65"/>
    <mergeCell ref="K62:K65"/>
    <mergeCell ref="A66:A69"/>
    <mergeCell ref="B66:B69"/>
    <mergeCell ref="K66:K69"/>
    <mergeCell ref="A53:A57"/>
    <mergeCell ref="B53:B57"/>
    <mergeCell ref="K53:K57"/>
    <mergeCell ref="A58:A61"/>
    <mergeCell ref="B58:B61"/>
    <mergeCell ref="K58:K61"/>
    <mergeCell ref="A43:A47"/>
    <mergeCell ref="B43:B47"/>
    <mergeCell ref="K43:K47"/>
    <mergeCell ref="A48:A52"/>
    <mergeCell ref="B48:B52"/>
    <mergeCell ref="K48:K52"/>
    <mergeCell ref="A41:A42"/>
    <mergeCell ref="B41:B42"/>
    <mergeCell ref="K41:K42"/>
    <mergeCell ref="J31:J32"/>
    <mergeCell ref="K31:K32"/>
    <mergeCell ref="A33:B33"/>
    <mergeCell ref="A34:A40"/>
    <mergeCell ref="B34:B40"/>
    <mergeCell ref="K34:K40"/>
    <mergeCell ref="A20:A26"/>
    <mergeCell ref="B20:B26"/>
    <mergeCell ref="K20:K26"/>
    <mergeCell ref="A28:B28"/>
    <mergeCell ref="A31:A32"/>
    <mergeCell ref="B31:B32"/>
    <mergeCell ref="C31:C32"/>
    <mergeCell ref="D31:E31"/>
    <mergeCell ref="F31:G31"/>
    <mergeCell ref="H31:I31"/>
    <mergeCell ref="J11:J12"/>
    <mergeCell ref="K11:K12"/>
    <mergeCell ref="A13:B13"/>
    <mergeCell ref="A14:A19"/>
    <mergeCell ref="B14:B19"/>
    <mergeCell ref="K14:K19"/>
    <mergeCell ref="C5:E5"/>
    <mergeCell ref="A6:K6"/>
    <mergeCell ref="A8:B8"/>
    <mergeCell ref="A11:A12"/>
    <mergeCell ref="B11:B12"/>
    <mergeCell ref="C11:C12"/>
    <mergeCell ref="D11:E11"/>
    <mergeCell ref="F11:G11"/>
    <mergeCell ref="H11:I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57.pielikums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Q306"/>
  <sheetViews>
    <sheetView view="pageLayout" zoomScaleNormal="100" workbookViewId="0">
      <selection activeCell="U5" sqref="U5"/>
    </sheetView>
  </sheetViews>
  <sheetFormatPr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164"/>
      <c r="O1" s="369" t="s">
        <v>516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517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/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518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519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15" customHeight="1" x14ac:dyDescent="0.25">
      <c r="A7" s="2" t="s">
        <v>4</v>
      </c>
      <c r="B7" s="3"/>
      <c r="C7" s="956" t="s">
        <v>520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25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 t="s">
        <v>521</v>
      </c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/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/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98" t="s">
        <v>13</v>
      </c>
      <c r="D16" s="972" t="s">
        <v>311</v>
      </c>
      <c r="E16" s="1000" t="s">
        <v>312</v>
      </c>
      <c r="F16" s="1002" t="s">
        <v>14</v>
      </c>
      <c r="G16" s="1003" t="s">
        <v>313</v>
      </c>
      <c r="H16" s="1004" t="s">
        <v>319</v>
      </c>
      <c r="I16" s="996" t="s">
        <v>308</v>
      </c>
      <c r="J16" s="997" t="s">
        <v>314</v>
      </c>
      <c r="K16" s="997" t="s">
        <v>317</v>
      </c>
      <c r="L16" s="980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16" s="11" customFormat="1" ht="71.25" customHeight="1" thickBot="1" x14ac:dyDescent="0.3">
      <c r="A17" s="964"/>
      <c r="B17" s="966"/>
      <c r="C17" s="999"/>
      <c r="D17" s="973"/>
      <c r="E17" s="1001"/>
      <c r="F17" s="971"/>
      <c r="G17" s="978"/>
      <c r="H17" s="979"/>
      <c r="I17" s="993"/>
      <c r="J17" s="995"/>
      <c r="K17" s="995"/>
      <c r="L17" s="981"/>
      <c r="M17" s="987"/>
      <c r="N17" s="975"/>
      <c r="O17" s="981"/>
      <c r="P17" s="983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210">
        <v>4</v>
      </c>
      <c r="E18" s="477">
        <v>5</v>
      </c>
      <c r="F18" s="12">
        <v>6</v>
      </c>
      <c r="G18" s="210">
        <v>7</v>
      </c>
      <c r="H18" s="245">
        <v>8</v>
      </c>
      <c r="I18" s="15">
        <v>9</v>
      </c>
      <c r="J18" s="245">
        <v>10</v>
      </c>
      <c r="K18" s="14">
        <v>11</v>
      </c>
      <c r="L18" s="15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21" customFormat="1" x14ac:dyDescent="0.25">
      <c r="A19" s="16"/>
      <c r="B19" s="17" t="s">
        <v>18</v>
      </c>
      <c r="C19" s="18"/>
      <c r="D19" s="211"/>
      <c r="E19" s="478"/>
      <c r="F19" s="97"/>
      <c r="G19" s="211"/>
      <c r="H19" s="246"/>
      <c r="I19" s="355"/>
      <c r="J19" s="246"/>
      <c r="K19" s="19"/>
      <c r="L19" s="355"/>
      <c r="M19" s="314"/>
      <c r="N19" s="19"/>
      <c r="O19" s="355"/>
      <c r="P19" s="20"/>
    </row>
    <row r="20" spans="1:16" s="21" customFormat="1" ht="12.75" thickBot="1" x14ac:dyDescent="0.3">
      <c r="A20" s="22"/>
      <c r="B20" s="23" t="s">
        <v>19</v>
      </c>
      <c r="C20" s="24">
        <f>F20+I20+L20+O20</f>
        <v>204545</v>
      </c>
      <c r="D20" s="212">
        <f>SUM(D21,D24,D25,D41,D43)</f>
        <v>205449</v>
      </c>
      <c r="E20" s="479">
        <f t="shared" ref="E20:F20" si="0">SUM(E21,E24,E25,E41,E43)</f>
        <v>-904</v>
      </c>
      <c r="F20" s="480">
        <f t="shared" si="0"/>
        <v>204545</v>
      </c>
      <c r="G20" s="212">
        <f>SUM(G21,G24,G43)</f>
        <v>0</v>
      </c>
      <c r="H20" s="247">
        <f t="shared" ref="H20:I20" si="1">SUM(H21,H24,H43)</f>
        <v>0</v>
      </c>
      <c r="I20" s="26">
        <f t="shared" si="1"/>
        <v>0</v>
      </c>
      <c r="J20" s="247">
        <f>SUM(J21,J26,J43)</f>
        <v>0</v>
      </c>
      <c r="K20" s="25">
        <f t="shared" ref="K20:L20" si="2">SUM(K21,K26,K43)</f>
        <v>0</v>
      </c>
      <c r="L20" s="26">
        <f t="shared" si="2"/>
        <v>0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</row>
    <row r="21" spans="1:16" ht="12.75" hidden="1" thickTop="1" x14ac:dyDescent="0.25">
      <c r="A21" s="27"/>
      <c r="B21" s="28" t="s">
        <v>20</v>
      </c>
      <c r="C21" s="29">
        <f t="shared" ref="C21:C84" si="4">F21+I21+L21+O21</f>
        <v>0</v>
      </c>
      <c r="D21" s="213">
        <f>SUM(D22:D23)</f>
        <v>0</v>
      </c>
      <c r="E21" s="481">
        <f t="shared" ref="E21" si="5">SUM(E22:E23)</f>
        <v>0</v>
      </c>
      <c r="F21" s="482">
        <f>SUM(F22:F23)</f>
        <v>0</v>
      </c>
      <c r="G21" s="213">
        <f>SUM(G22:G23)</f>
        <v>0</v>
      </c>
      <c r="H21" s="248">
        <f t="shared" ref="H21:I21" si="6">SUM(H22:H23)</f>
        <v>0</v>
      </c>
      <c r="I21" s="31">
        <f t="shared" si="6"/>
        <v>0</v>
      </c>
      <c r="J21" s="248">
        <f>SUM(J22:J23)</f>
        <v>0</v>
      </c>
      <c r="K21" s="30">
        <f t="shared" ref="K21:L21" si="7">SUM(K22:K23)</f>
        <v>0</v>
      </c>
      <c r="L21" s="31">
        <f t="shared" si="7"/>
        <v>0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</row>
    <row r="22" spans="1:16" ht="12.75" hidden="1" thickTop="1" x14ac:dyDescent="0.25">
      <c r="A22" s="32"/>
      <c r="B22" s="33" t="s">
        <v>21</v>
      </c>
      <c r="C22" s="34">
        <f t="shared" si="4"/>
        <v>0</v>
      </c>
      <c r="D22" s="214"/>
      <c r="E22" s="483"/>
      <c r="F22" s="484">
        <f>D22+E22</f>
        <v>0</v>
      </c>
      <c r="G22" s="214"/>
      <c r="H22" s="249"/>
      <c r="I22" s="356">
        <f>G22+H22</f>
        <v>0</v>
      </c>
      <c r="J22" s="249"/>
      <c r="K22" s="35"/>
      <c r="L22" s="356">
        <f>J22+K22</f>
        <v>0</v>
      </c>
      <c r="M22" s="315"/>
      <c r="N22" s="35"/>
      <c r="O22" s="356">
        <f>M22+N22</f>
        <v>0</v>
      </c>
      <c r="P22" s="36"/>
    </row>
    <row r="23" spans="1:16" ht="12.75" hidden="1" thickTop="1" x14ac:dyDescent="0.25">
      <c r="A23" s="37"/>
      <c r="B23" s="38" t="s">
        <v>22</v>
      </c>
      <c r="C23" s="39">
        <f t="shared" si="4"/>
        <v>0</v>
      </c>
      <c r="D23" s="215"/>
      <c r="E23" s="485"/>
      <c r="F23" s="486">
        <f>D23+E23</f>
        <v>0</v>
      </c>
      <c r="G23" s="215"/>
      <c r="H23" s="250"/>
      <c r="I23" s="308">
        <f>G23+H23</f>
        <v>0</v>
      </c>
      <c r="J23" s="250"/>
      <c r="K23" s="40"/>
      <c r="L23" s="308">
        <f>J23+K23</f>
        <v>0</v>
      </c>
      <c r="M23" s="367"/>
      <c r="N23" s="40"/>
      <c r="O23" s="308">
        <f>M23+N23</f>
        <v>0</v>
      </c>
      <c r="P23" s="169"/>
    </row>
    <row r="24" spans="1:16" s="21" customFormat="1" ht="25.5" thickTop="1" thickBot="1" x14ac:dyDescent="0.3">
      <c r="A24" s="41">
        <v>19300</v>
      </c>
      <c r="B24" s="41" t="s">
        <v>304</v>
      </c>
      <c r="C24" s="42">
        <f>F24+I24</f>
        <v>204545</v>
      </c>
      <c r="D24" s="216">
        <f>D51</f>
        <v>205449</v>
      </c>
      <c r="E24" s="487">
        <v>-904</v>
      </c>
      <c r="F24" s="488">
        <f>D24+E24</f>
        <v>204545</v>
      </c>
      <c r="G24" s="216"/>
      <c r="H24" s="251"/>
      <c r="I24" s="357">
        <f>G24+H24</f>
        <v>0</v>
      </c>
      <c r="J24" s="291" t="s">
        <v>23</v>
      </c>
      <c r="K24" s="43" t="s">
        <v>23</v>
      </c>
      <c r="L24" s="44" t="s">
        <v>23</v>
      </c>
      <c r="M24" s="316" t="s">
        <v>23</v>
      </c>
      <c r="N24" s="43" t="s">
        <v>23</v>
      </c>
      <c r="O24" s="44" t="s">
        <v>23</v>
      </c>
      <c r="P24" s="442"/>
    </row>
    <row r="25" spans="1:16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89"/>
      <c r="F25" s="490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49" t="s">
        <v>23</v>
      </c>
      <c r="M25" s="317" t="s">
        <v>23</v>
      </c>
      <c r="N25" s="48" t="s">
        <v>23</v>
      </c>
      <c r="O25" s="49" t="s">
        <v>23</v>
      </c>
      <c r="P25" s="336"/>
    </row>
    <row r="26" spans="1:16" s="21" customFormat="1" ht="36.75" hidden="1" thickTop="1" x14ac:dyDescent="0.25">
      <c r="A26" s="45">
        <v>21300</v>
      </c>
      <c r="B26" s="45" t="s">
        <v>305</v>
      </c>
      <c r="C26" s="46">
        <f>L26</f>
        <v>0</v>
      </c>
      <c r="D26" s="218" t="s">
        <v>23</v>
      </c>
      <c r="E26" s="491" t="s">
        <v>23</v>
      </c>
      <c r="F26" s="492" t="s">
        <v>23</v>
      </c>
      <c r="G26" s="218" t="s">
        <v>23</v>
      </c>
      <c r="H26" s="252" t="s">
        <v>23</v>
      </c>
      <c r="I26" s="49" t="s">
        <v>23</v>
      </c>
      <c r="J26" s="106">
        <f>SUM(J27,J31,J33,J36)</f>
        <v>0</v>
      </c>
      <c r="K26" s="50">
        <f t="shared" ref="K26:L26" si="9">SUM(K27,K31,K33,K36)</f>
        <v>0</v>
      </c>
      <c r="L26" s="117">
        <f t="shared" si="9"/>
        <v>0</v>
      </c>
      <c r="M26" s="317" t="s">
        <v>23</v>
      </c>
      <c r="N26" s="48" t="s">
        <v>23</v>
      </c>
      <c r="O26" s="49" t="s">
        <v>23</v>
      </c>
      <c r="P26" s="336"/>
    </row>
    <row r="27" spans="1:16" s="21" customFormat="1" ht="24.75" hidden="1" thickTop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91" t="s">
        <v>23</v>
      </c>
      <c r="F27" s="492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17">
        <f t="shared" si="11"/>
        <v>0</v>
      </c>
      <c r="M27" s="317" t="s">
        <v>23</v>
      </c>
      <c r="N27" s="48" t="s">
        <v>23</v>
      </c>
      <c r="O27" s="49" t="s">
        <v>23</v>
      </c>
      <c r="P27" s="336"/>
    </row>
    <row r="28" spans="1:16" ht="12.75" hidden="1" thickTop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493" t="s">
        <v>23</v>
      </c>
      <c r="F28" s="494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356">
        <f>J28+K28</f>
        <v>0</v>
      </c>
      <c r="M28" s="318" t="s">
        <v>23</v>
      </c>
      <c r="N28" s="54" t="s">
        <v>23</v>
      </c>
      <c r="O28" s="56" t="s">
        <v>23</v>
      </c>
      <c r="P28" s="337"/>
    </row>
    <row r="29" spans="1:16" ht="12.75" hidden="1" thickTop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495" t="s">
        <v>23</v>
      </c>
      <c r="F29" s="496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308">
        <f>J29+K29</f>
        <v>0</v>
      </c>
      <c r="M29" s="319" t="s">
        <v>23</v>
      </c>
      <c r="N29" s="59" t="s">
        <v>23</v>
      </c>
      <c r="O29" s="61" t="s">
        <v>23</v>
      </c>
      <c r="P29" s="338"/>
    </row>
    <row r="30" spans="1:16" ht="24.75" hidden="1" thickTop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495" t="s">
        <v>23</v>
      </c>
      <c r="F30" s="496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308">
        <f>J30+K30</f>
        <v>0</v>
      </c>
      <c r="M30" s="319" t="s">
        <v>23</v>
      </c>
      <c r="N30" s="59" t="s">
        <v>23</v>
      </c>
      <c r="O30" s="61" t="s">
        <v>23</v>
      </c>
      <c r="P30" s="338"/>
    </row>
    <row r="31" spans="1:16" s="21" customFormat="1" ht="36.75" hidden="1" thickTop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91" t="s">
        <v>23</v>
      </c>
      <c r="F31" s="492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17">
        <f t="shared" si="12"/>
        <v>0</v>
      </c>
      <c r="M31" s="317" t="s">
        <v>23</v>
      </c>
      <c r="N31" s="48" t="s">
        <v>23</v>
      </c>
      <c r="O31" s="49" t="s">
        <v>23</v>
      </c>
      <c r="P31" s="336"/>
    </row>
    <row r="32" spans="1:16" ht="36.75" hidden="1" thickTop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497" t="s">
        <v>23</v>
      </c>
      <c r="F32" s="498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8">
        <f>J32+K32</f>
        <v>0</v>
      </c>
      <c r="M32" s="320" t="s">
        <v>23</v>
      </c>
      <c r="N32" s="65" t="s">
        <v>23</v>
      </c>
      <c r="O32" s="67" t="s">
        <v>23</v>
      </c>
      <c r="P32" s="339"/>
    </row>
    <row r="33" spans="1:16" s="21" customFormat="1" ht="12.75" hidden="1" thickTop="1" x14ac:dyDescent="0.25">
      <c r="A33" s="51">
        <v>21380</v>
      </c>
      <c r="B33" s="45" t="s">
        <v>31</v>
      </c>
      <c r="C33" s="46">
        <f t="shared" si="10"/>
        <v>0</v>
      </c>
      <c r="D33" s="218" t="s">
        <v>23</v>
      </c>
      <c r="E33" s="491" t="s">
        <v>23</v>
      </c>
      <c r="F33" s="492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0</v>
      </c>
      <c r="K33" s="50">
        <f t="shared" ref="K33:L33" si="13">SUM(K34:K35)</f>
        <v>0</v>
      </c>
      <c r="L33" s="117">
        <f t="shared" si="13"/>
        <v>0</v>
      </c>
      <c r="M33" s="317" t="s">
        <v>23</v>
      </c>
      <c r="N33" s="48" t="s">
        <v>23</v>
      </c>
      <c r="O33" s="49" t="s">
        <v>23</v>
      </c>
      <c r="P33" s="336"/>
    </row>
    <row r="34" spans="1:16" ht="12.75" hidden="1" thickTop="1" x14ac:dyDescent="0.25">
      <c r="A34" s="33">
        <v>21381</v>
      </c>
      <c r="B34" s="52" t="s">
        <v>306</v>
      </c>
      <c r="C34" s="53">
        <f t="shared" si="10"/>
        <v>0</v>
      </c>
      <c r="D34" s="219" t="s">
        <v>23</v>
      </c>
      <c r="E34" s="493" t="s">
        <v>23</v>
      </c>
      <c r="F34" s="494" t="s">
        <v>23</v>
      </c>
      <c r="G34" s="219" t="s">
        <v>23</v>
      </c>
      <c r="H34" s="253" t="s">
        <v>23</v>
      </c>
      <c r="I34" s="56" t="s">
        <v>23</v>
      </c>
      <c r="J34" s="262"/>
      <c r="K34" s="55"/>
      <c r="L34" s="356">
        <f>J34+K34</f>
        <v>0</v>
      </c>
      <c r="M34" s="318" t="s">
        <v>23</v>
      </c>
      <c r="N34" s="54" t="s">
        <v>23</v>
      </c>
      <c r="O34" s="56" t="s">
        <v>23</v>
      </c>
      <c r="P34" s="337"/>
    </row>
    <row r="35" spans="1:16" ht="24.75" hidden="1" thickTop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495" t="s">
        <v>23</v>
      </c>
      <c r="F35" s="496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308">
        <f>J35+K35</f>
        <v>0</v>
      </c>
      <c r="M35" s="319" t="s">
        <v>23</v>
      </c>
      <c r="N35" s="59" t="s">
        <v>23</v>
      </c>
      <c r="O35" s="61" t="s">
        <v>23</v>
      </c>
      <c r="P35" s="338"/>
    </row>
    <row r="36" spans="1:16" s="21" customFormat="1" ht="25.5" hidden="1" customHeight="1" x14ac:dyDescent="0.25">
      <c r="A36" s="51">
        <v>21390</v>
      </c>
      <c r="B36" s="45" t="s">
        <v>307</v>
      </c>
      <c r="C36" s="46">
        <f t="shared" si="10"/>
        <v>0</v>
      </c>
      <c r="D36" s="218" t="s">
        <v>23</v>
      </c>
      <c r="E36" s="491" t="s">
        <v>23</v>
      </c>
      <c r="F36" s="492" t="s">
        <v>23</v>
      </c>
      <c r="G36" s="218" t="s">
        <v>23</v>
      </c>
      <c r="H36" s="252" t="s">
        <v>23</v>
      </c>
      <c r="I36" s="49" t="s">
        <v>23</v>
      </c>
      <c r="J36" s="106">
        <f>SUM(J37:J40)</f>
        <v>0</v>
      </c>
      <c r="K36" s="50">
        <f t="shared" ref="K36:L36" si="14">SUM(K37:K40)</f>
        <v>0</v>
      </c>
      <c r="L36" s="117">
        <f t="shared" si="14"/>
        <v>0</v>
      </c>
      <c r="M36" s="317" t="s">
        <v>23</v>
      </c>
      <c r="N36" s="48" t="s">
        <v>23</v>
      </c>
      <c r="O36" s="49" t="s">
        <v>23</v>
      </c>
      <c r="P36" s="336"/>
    </row>
    <row r="37" spans="1:16" ht="24.75" hidden="1" thickTop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493" t="s">
        <v>23</v>
      </c>
      <c r="F37" s="494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356">
        <f>J37+K37</f>
        <v>0</v>
      </c>
      <c r="M37" s="318" t="s">
        <v>23</v>
      </c>
      <c r="N37" s="54" t="s">
        <v>23</v>
      </c>
      <c r="O37" s="56" t="s">
        <v>23</v>
      </c>
      <c r="P37" s="337"/>
    </row>
    <row r="38" spans="1:16" ht="12.75" hidden="1" thickTop="1" x14ac:dyDescent="0.25">
      <c r="A38" s="38">
        <v>21393</v>
      </c>
      <c r="B38" s="57" t="s">
        <v>34</v>
      </c>
      <c r="C38" s="58">
        <f t="shared" si="10"/>
        <v>0</v>
      </c>
      <c r="D38" s="220" t="s">
        <v>23</v>
      </c>
      <c r="E38" s="495" t="s">
        <v>23</v>
      </c>
      <c r="F38" s="496" t="s">
        <v>23</v>
      </c>
      <c r="G38" s="220" t="s">
        <v>23</v>
      </c>
      <c r="H38" s="254" t="s">
        <v>23</v>
      </c>
      <c r="I38" s="61" t="s">
        <v>23</v>
      </c>
      <c r="J38" s="263"/>
      <c r="K38" s="60"/>
      <c r="L38" s="308">
        <f>J38+K38</f>
        <v>0</v>
      </c>
      <c r="M38" s="319" t="s">
        <v>23</v>
      </c>
      <c r="N38" s="59" t="s">
        <v>23</v>
      </c>
      <c r="O38" s="61" t="s">
        <v>23</v>
      </c>
      <c r="P38" s="338"/>
    </row>
    <row r="39" spans="1:16" ht="12.75" hidden="1" thickTop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495" t="s">
        <v>23</v>
      </c>
      <c r="F39" s="496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308">
        <f>J39+K39</f>
        <v>0</v>
      </c>
      <c r="M39" s="319" t="s">
        <v>23</v>
      </c>
      <c r="N39" s="59" t="s">
        <v>23</v>
      </c>
      <c r="O39" s="61" t="s">
        <v>23</v>
      </c>
      <c r="P39" s="338"/>
    </row>
    <row r="40" spans="1:16" ht="24.75" hidden="1" thickTop="1" x14ac:dyDescent="0.25">
      <c r="A40" s="190">
        <v>21399</v>
      </c>
      <c r="B40" s="165" t="s">
        <v>36</v>
      </c>
      <c r="C40" s="166">
        <f t="shared" si="10"/>
        <v>0</v>
      </c>
      <c r="D40" s="222" t="s">
        <v>23</v>
      </c>
      <c r="E40" s="499" t="s">
        <v>23</v>
      </c>
      <c r="F40" s="500" t="s">
        <v>23</v>
      </c>
      <c r="G40" s="222" t="s">
        <v>23</v>
      </c>
      <c r="H40" s="256" t="s">
        <v>23</v>
      </c>
      <c r="I40" s="192" t="s">
        <v>23</v>
      </c>
      <c r="J40" s="292"/>
      <c r="K40" s="191"/>
      <c r="L40" s="501">
        <f>J40+K40</f>
        <v>0</v>
      </c>
      <c r="M40" s="321" t="s">
        <v>23</v>
      </c>
      <c r="N40" s="76" t="s">
        <v>23</v>
      </c>
      <c r="O40" s="192" t="s">
        <v>23</v>
      </c>
      <c r="P40" s="340"/>
    </row>
    <row r="41" spans="1:16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502">
        <f t="shared" ref="E41:F41" si="15">SUM(E42)</f>
        <v>0</v>
      </c>
      <c r="F41" s="503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189" t="s">
        <v>23</v>
      </c>
      <c r="M41" s="322" t="s">
        <v>23</v>
      </c>
      <c r="N41" s="80" t="s">
        <v>23</v>
      </c>
      <c r="O41" s="189" t="s">
        <v>23</v>
      </c>
      <c r="P41" s="341"/>
    </row>
    <row r="42" spans="1:16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504"/>
      <c r="F42" s="505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192" t="s">
        <v>23</v>
      </c>
      <c r="M42" s="321" t="s">
        <v>23</v>
      </c>
      <c r="N42" s="76" t="s">
        <v>23</v>
      </c>
      <c r="O42" s="192" t="s">
        <v>23</v>
      </c>
      <c r="P42" s="340"/>
    </row>
    <row r="43" spans="1:16" s="21" customFormat="1" ht="24.75" hidden="1" thickTop="1" x14ac:dyDescent="0.25">
      <c r="A43" s="51">
        <v>21490</v>
      </c>
      <c r="B43" s="45" t="s">
        <v>38</v>
      </c>
      <c r="C43" s="68">
        <f>F43+I43+L43</f>
        <v>0</v>
      </c>
      <c r="D43" s="74">
        <f>D44</f>
        <v>0</v>
      </c>
      <c r="E43" s="506">
        <f t="shared" ref="E43:L43" si="16">E44</f>
        <v>0</v>
      </c>
      <c r="F43" s="507">
        <f t="shared" si="16"/>
        <v>0</v>
      </c>
      <c r="G43" s="74">
        <f t="shared" si="16"/>
        <v>0</v>
      </c>
      <c r="H43" s="204">
        <f t="shared" si="16"/>
        <v>0</v>
      </c>
      <c r="I43" s="293">
        <f t="shared" si="16"/>
        <v>0</v>
      </c>
      <c r="J43" s="204">
        <f t="shared" si="16"/>
        <v>0</v>
      </c>
      <c r="K43" s="75">
        <f t="shared" si="16"/>
        <v>0</v>
      </c>
      <c r="L43" s="293">
        <f t="shared" si="16"/>
        <v>0</v>
      </c>
      <c r="M43" s="317" t="s">
        <v>23</v>
      </c>
      <c r="N43" s="48" t="s">
        <v>23</v>
      </c>
      <c r="O43" s="49" t="s">
        <v>23</v>
      </c>
      <c r="P43" s="336"/>
    </row>
    <row r="44" spans="1:16" s="21" customFormat="1" ht="24.75" hidden="1" thickTop="1" x14ac:dyDescent="0.25">
      <c r="A44" s="38">
        <v>21499</v>
      </c>
      <c r="B44" s="57" t="s">
        <v>39</v>
      </c>
      <c r="C44" s="208">
        <f>F44+I44+L44</f>
        <v>0</v>
      </c>
      <c r="D44" s="301"/>
      <c r="E44" s="508"/>
      <c r="F44" s="509">
        <f>D44+E44</f>
        <v>0</v>
      </c>
      <c r="G44" s="301"/>
      <c r="H44" s="302"/>
      <c r="I44" s="358">
        <f>G44+H44</f>
        <v>0</v>
      </c>
      <c r="J44" s="302"/>
      <c r="K44" s="70"/>
      <c r="L44" s="358">
        <f>J44+K44</f>
        <v>0</v>
      </c>
      <c r="M44" s="320" t="s">
        <v>23</v>
      </c>
      <c r="N44" s="65" t="s">
        <v>23</v>
      </c>
      <c r="O44" s="67" t="s">
        <v>23</v>
      </c>
      <c r="P44" s="339"/>
    </row>
    <row r="45" spans="1:16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91" t="s">
        <v>23</v>
      </c>
      <c r="F45" s="492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49" t="s">
        <v>23</v>
      </c>
      <c r="M45" s="68">
        <f>SUM(M46:M47)</f>
        <v>0</v>
      </c>
      <c r="N45" s="75">
        <f t="shared" ref="N45:O45" si="17">SUM(N46:N47)</f>
        <v>0</v>
      </c>
      <c r="O45" s="293">
        <f t="shared" si="17"/>
        <v>0</v>
      </c>
      <c r="P45" s="342"/>
    </row>
    <row r="46" spans="1:16" ht="24.75" hidden="1" thickTop="1" x14ac:dyDescent="0.25">
      <c r="A46" s="77">
        <v>23410</v>
      </c>
      <c r="B46" s="78" t="s">
        <v>41</v>
      </c>
      <c r="C46" s="82">
        <f t="shared" ref="C46:C47" si="18">O46</f>
        <v>0</v>
      </c>
      <c r="D46" s="224" t="s">
        <v>23</v>
      </c>
      <c r="E46" s="510" t="s">
        <v>23</v>
      </c>
      <c r="F46" s="511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189" t="s">
        <v>23</v>
      </c>
      <c r="M46" s="323"/>
      <c r="N46" s="303"/>
      <c r="O46" s="171">
        <f>M46+N46</f>
        <v>0</v>
      </c>
      <c r="P46" s="81"/>
    </row>
    <row r="47" spans="1:16" ht="24.75" hidden="1" thickTop="1" x14ac:dyDescent="0.25">
      <c r="A47" s="77">
        <v>23510</v>
      </c>
      <c r="B47" s="78" t="s">
        <v>42</v>
      </c>
      <c r="C47" s="82">
        <f t="shared" si="18"/>
        <v>0</v>
      </c>
      <c r="D47" s="224" t="s">
        <v>23</v>
      </c>
      <c r="E47" s="510" t="s">
        <v>23</v>
      </c>
      <c r="F47" s="511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189" t="s">
        <v>23</v>
      </c>
      <c r="M47" s="323"/>
      <c r="N47" s="303"/>
      <c r="O47" s="171">
        <f>M47+N47</f>
        <v>0</v>
      </c>
      <c r="P47" s="81"/>
    </row>
    <row r="48" spans="1:16" ht="12.75" thickTop="1" x14ac:dyDescent="0.25">
      <c r="A48" s="83"/>
      <c r="B48" s="78"/>
      <c r="C48" s="84"/>
      <c r="D48" s="361"/>
      <c r="E48" s="512"/>
      <c r="F48" s="511"/>
      <c r="G48" s="361"/>
      <c r="H48" s="364"/>
      <c r="I48" s="308"/>
      <c r="J48" s="366"/>
      <c r="K48" s="303"/>
      <c r="L48" s="171"/>
      <c r="M48" s="323"/>
      <c r="N48" s="303"/>
      <c r="O48" s="171"/>
      <c r="P48" s="81"/>
    </row>
    <row r="49" spans="1:16" s="21" customFormat="1" x14ac:dyDescent="0.25">
      <c r="A49" s="85"/>
      <c r="B49" s="86" t="s">
        <v>43</v>
      </c>
      <c r="C49" s="87"/>
      <c r="D49" s="362"/>
      <c r="E49" s="844"/>
      <c r="F49" s="514"/>
      <c r="G49" s="362"/>
      <c r="H49" s="365"/>
      <c r="I49" s="172"/>
      <c r="J49" s="365"/>
      <c r="K49" s="363"/>
      <c r="L49" s="172"/>
      <c r="M49" s="368"/>
      <c r="N49" s="363"/>
      <c r="O49" s="172"/>
      <c r="P49" s="343"/>
    </row>
    <row r="50" spans="1:16" s="21" customFormat="1" ht="12.75" thickBot="1" x14ac:dyDescent="0.3">
      <c r="A50" s="88"/>
      <c r="B50" s="22" t="s">
        <v>44</v>
      </c>
      <c r="C50" s="89">
        <f t="shared" si="4"/>
        <v>204545</v>
      </c>
      <c r="D50" s="225">
        <f>SUM(D51,D283)</f>
        <v>205449</v>
      </c>
      <c r="E50" s="515">
        <f t="shared" ref="E50:F50" si="19">SUM(E51,E283)</f>
        <v>-904</v>
      </c>
      <c r="F50" s="516">
        <f t="shared" si="19"/>
        <v>204545</v>
      </c>
      <c r="G50" s="225">
        <f>SUM(G51,G283)</f>
        <v>0</v>
      </c>
      <c r="H50" s="258">
        <f t="shared" ref="H50:I50" si="20">SUM(H51,H283)</f>
        <v>0</v>
      </c>
      <c r="I50" s="91">
        <f t="shared" si="20"/>
        <v>0</v>
      </c>
      <c r="J50" s="258">
        <f>SUM(J51,J283)</f>
        <v>0</v>
      </c>
      <c r="K50" s="90">
        <f t="shared" ref="K50:L50" si="21">SUM(K51,K283)</f>
        <v>0</v>
      </c>
      <c r="L50" s="91">
        <f t="shared" si="21"/>
        <v>0</v>
      </c>
      <c r="M50" s="89">
        <f>SUM(M51,M283)</f>
        <v>0</v>
      </c>
      <c r="N50" s="90">
        <f t="shared" ref="N50:O50" si="22">SUM(N51,N283)</f>
        <v>0</v>
      </c>
      <c r="O50" s="91">
        <f t="shared" si="22"/>
        <v>0</v>
      </c>
      <c r="P50" s="344"/>
    </row>
    <row r="51" spans="1:16" s="21" customFormat="1" ht="36.75" thickTop="1" x14ac:dyDescent="0.25">
      <c r="A51" s="92"/>
      <c r="B51" s="93" t="s">
        <v>45</v>
      </c>
      <c r="C51" s="94">
        <f t="shared" si="4"/>
        <v>204545</v>
      </c>
      <c r="D51" s="226">
        <f>SUM(D52,D194)</f>
        <v>205449</v>
      </c>
      <c r="E51" s="517">
        <f t="shared" ref="E51:F51" si="23">SUM(E52,E194)</f>
        <v>-904</v>
      </c>
      <c r="F51" s="518">
        <f t="shared" si="23"/>
        <v>204545</v>
      </c>
      <c r="G51" s="226">
        <f>SUM(G52,G194)</f>
        <v>0</v>
      </c>
      <c r="H51" s="259">
        <f t="shared" ref="H51:I51" si="24">SUM(H52,H194)</f>
        <v>0</v>
      </c>
      <c r="I51" s="96">
        <f t="shared" si="24"/>
        <v>0</v>
      </c>
      <c r="J51" s="259">
        <f>SUM(J52,J194)</f>
        <v>0</v>
      </c>
      <c r="K51" s="95">
        <f t="shared" ref="K51:L51" si="25">SUM(K52,K194)</f>
        <v>0</v>
      </c>
      <c r="L51" s="96">
        <f t="shared" si="25"/>
        <v>0</v>
      </c>
      <c r="M51" s="94">
        <f>SUM(M52,M194)</f>
        <v>0</v>
      </c>
      <c r="N51" s="95">
        <f t="shared" ref="N51:O51" si="26">SUM(N52,N194)</f>
        <v>0</v>
      </c>
      <c r="O51" s="96">
        <f t="shared" si="26"/>
        <v>0</v>
      </c>
      <c r="P51" s="345"/>
    </row>
    <row r="52" spans="1:16" s="21" customFormat="1" ht="24" x14ac:dyDescent="0.25">
      <c r="A52" s="97"/>
      <c r="B52" s="16" t="s">
        <v>46</v>
      </c>
      <c r="C52" s="98">
        <f t="shared" si="4"/>
        <v>204545</v>
      </c>
      <c r="D52" s="227">
        <f>SUM(D53,D75,D173,D187)</f>
        <v>205449</v>
      </c>
      <c r="E52" s="519">
        <f t="shared" ref="E52:F52" si="27">SUM(E53,E75,E173,E187)</f>
        <v>-904</v>
      </c>
      <c r="F52" s="520">
        <f t="shared" si="27"/>
        <v>204545</v>
      </c>
      <c r="G52" s="227">
        <f>SUM(G53,G75,G173,G187)</f>
        <v>0</v>
      </c>
      <c r="H52" s="260">
        <f t="shared" ref="H52:I52" si="28">SUM(H53,H75,H173,H187)</f>
        <v>0</v>
      </c>
      <c r="I52" s="100">
        <f t="shared" si="28"/>
        <v>0</v>
      </c>
      <c r="J52" s="260">
        <f>SUM(J53,J75,J173,J187)</f>
        <v>0</v>
      </c>
      <c r="K52" s="99">
        <f t="shared" ref="K52:L52" si="29">SUM(K53,K75,K173,K187)</f>
        <v>0</v>
      </c>
      <c r="L52" s="100">
        <f t="shared" si="29"/>
        <v>0</v>
      </c>
      <c r="M52" s="98">
        <f>SUM(M53,M75,M173,M187)</f>
        <v>0</v>
      </c>
      <c r="N52" s="99">
        <f t="shared" ref="N52:O52" si="30">SUM(N53,N75,N173,N187)</f>
        <v>0</v>
      </c>
      <c r="O52" s="100">
        <f t="shared" si="30"/>
        <v>0</v>
      </c>
      <c r="P52" s="346"/>
    </row>
    <row r="53" spans="1:16" s="21" customFormat="1" hidden="1" x14ac:dyDescent="0.25">
      <c r="A53" s="101">
        <v>1000</v>
      </c>
      <c r="B53" s="101" t="s">
        <v>47</v>
      </c>
      <c r="C53" s="102">
        <f t="shared" si="4"/>
        <v>0</v>
      </c>
      <c r="D53" s="228">
        <f>SUM(D54,D67)</f>
        <v>0</v>
      </c>
      <c r="E53" s="521">
        <f t="shared" ref="E53:F53" si="31">SUM(E54,E67)</f>
        <v>0</v>
      </c>
      <c r="F53" s="522">
        <f t="shared" si="31"/>
        <v>0</v>
      </c>
      <c r="G53" s="228">
        <f>SUM(G54,G67)</f>
        <v>0</v>
      </c>
      <c r="H53" s="261">
        <f t="shared" ref="H53:I53" si="32">SUM(H54,H67)</f>
        <v>0</v>
      </c>
      <c r="I53" s="104">
        <f t="shared" si="32"/>
        <v>0</v>
      </c>
      <c r="J53" s="261">
        <f>SUM(J54,J67)</f>
        <v>0</v>
      </c>
      <c r="K53" s="103">
        <f t="shared" ref="K53:L53" si="33">SUM(K54,K67)</f>
        <v>0</v>
      </c>
      <c r="L53" s="104">
        <f t="shared" si="33"/>
        <v>0</v>
      </c>
      <c r="M53" s="102">
        <f>SUM(M54,M67)</f>
        <v>0</v>
      </c>
      <c r="N53" s="103">
        <f t="shared" ref="N53:O53" si="34">SUM(N54,N67)</f>
        <v>0</v>
      </c>
      <c r="O53" s="104">
        <f t="shared" si="34"/>
        <v>0</v>
      </c>
      <c r="P53" s="347"/>
    </row>
    <row r="54" spans="1:16" hidden="1" x14ac:dyDescent="0.25">
      <c r="A54" s="45">
        <v>1100</v>
      </c>
      <c r="B54" s="105" t="s">
        <v>48</v>
      </c>
      <c r="C54" s="46">
        <f t="shared" si="4"/>
        <v>0</v>
      </c>
      <c r="D54" s="229">
        <f>SUM(D55,D58,D66)</f>
        <v>0</v>
      </c>
      <c r="E54" s="523">
        <f t="shared" ref="E54:F54" si="35">SUM(E55,E58,E66)</f>
        <v>0</v>
      </c>
      <c r="F54" s="490">
        <f t="shared" si="35"/>
        <v>0</v>
      </c>
      <c r="G54" s="229">
        <f>SUM(G55,G58,G66)</f>
        <v>0</v>
      </c>
      <c r="H54" s="106">
        <f t="shared" ref="H54:I54" si="36">SUM(H55,H58,H66)</f>
        <v>0</v>
      </c>
      <c r="I54" s="117">
        <f t="shared" si="36"/>
        <v>0</v>
      </c>
      <c r="J54" s="106">
        <f>SUM(J55,J58,J66)</f>
        <v>0</v>
      </c>
      <c r="K54" s="50">
        <f t="shared" ref="K54:L54" si="37">SUM(K55,K58,K66)</f>
        <v>0</v>
      </c>
      <c r="L54" s="117">
        <f t="shared" si="37"/>
        <v>0</v>
      </c>
      <c r="M54" s="130">
        <f>SUM(M55,M58,M66)</f>
        <v>0</v>
      </c>
      <c r="N54" s="131">
        <f t="shared" ref="N54:O54" si="38">SUM(N55,N58,N66)</f>
        <v>0</v>
      </c>
      <c r="O54" s="294">
        <f t="shared" si="38"/>
        <v>0</v>
      </c>
      <c r="P54" s="348"/>
    </row>
    <row r="55" spans="1:16" hidden="1" x14ac:dyDescent="0.25">
      <c r="A55" s="107">
        <v>1110</v>
      </c>
      <c r="B55" s="78" t="s">
        <v>49</v>
      </c>
      <c r="C55" s="84">
        <f t="shared" si="4"/>
        <v>0</v>
      </c>
      <c r="D55" s="132">
        <f>SUM(D56:D57)</f>
        <v>0</v>
      </c>
      <c r="E55" s="524">
        <f t="shared" ref="E55:F55" si="39">SUM(E56:E57)</f>
        <v>0</v>
      </c>
      <c r="F55" s="525">
        <f t="shared" si="39"/>
        <v>0</v>
      </c>
      <c r="G55" s="132">
        <f>SUM(G56:G57)</f>
        <v>0</v>
      </c>
      <c r="H55" s="207">
        <f t="shared" ref="H55:I55" si="40">SUM(H56:H57)</f>
        <v>0</v>
      </c>
      <c r="I55" s="109">
        <f t="shared" si="40"/>
        <v>0</v>
      </c>
      <c r="J55" s="207">
        <f>SUM(J56:J57)</f>
        <v>0</v>
      </c>
      <c r="K55" s="108">
        <f t="shared" ref="K55:L55" si="41">SUM(K56:K57)</f>
        <v>0</v>
      </c>
      <c r="L55" s="109">
        <f t="shared" si="41"/>
        <v>0</v>
      </c>
      <c r="M55" s="84">
        <f>SUM(M56:M57)</f>
        <v>0</v>
      </c>
      <c r="N55" s="108">
        <f t="shared" ref="N55:O55" si="42">SUM(N56:N57)</f>
        <v>0</v>
      </c>
      <c r="O55" s="109">
        <f t="shared" si="42"/>
        <v>0</v>
      </c>
      <c r="P55" s="116"/>
    </row>
    <row r="56" spans="1:16" hidden="1" x14ac:dyDescent="0.25">
      <c r="A56" s="33">
        <v>1111</v>
      </c>
      <c r="B56" s="52" t="s">
        <v>50</v>
      </c>
      <c r="C56" s="53">
        <f t="shared" si="4"/>
        <v>0</v>
      </c>
      <c r="D56" s="230"/>
      <c r="E56" s="526"/>
      <c r="F56" s="527">
        <f t="shared" ref="F56:F57" si="43">D56+E56</f>
        <v>0</v>
      </c>
      <c r="G56" s="230"/>
      <c r="H56" s="262"/>
      <c r="I56" s="120">
        <f t="shared" ref="I56:I57" si="44">G56+H56</f>
        <v>0</v>
      </c>
      <c r="J56" s="262"/>
      <c r="K56" s="55"/>
      <c r="L56" s="120">
        <f t="shared" ref="L56:L57" si="45">J56+K56</f>
        <v>0</v>
      </c>
      <c r="M56" s="324"/>
      <c r="N56" s="55"/>
      <c r="O56" s="120">
        <f>M56+N56</f>
        <v>0</v>
      </c>
      <c r="P56" s="110"/>
    </row>
    <row r="57" spans="1:16" ht="24" hidden="1" customHeight="1" x14ac:dyDescent="0.25">
      <c r="A57" s="38">
        <v>1119</v>
      </c>
      <c r="B57" s="57" t="s">
        <v>51</v>
      </c>
      <c r="C57" s="58">
        <f t="shared" si="4"/>
        <v>0</v>
      </c>
      <c r="D57" s="231"/>
      <c r="E57" s="528"/>
      <c r="F57" s="486">
        <f t="shared" si="43"/>
        <v>0</v>
      </c>
      <c r="G57" s="231"/>
      <c r="H57" s="263"/>
      <c r="I57" s="114">
        <f t="shared" si="44"/>
        <v>0</v>
      </c>
      <c r="J57" s="263"/>
      <c r="K57" s="60"/>
      <c r="L57" s="114">
        <f t="shared" si="45"/>
        <v>0</v>
      </c>
      <c r="M57" s="325"/>
      <c r="N57" s="60"/>
      <c r="O57" s="114">
        <f>M57+N57</f>
        <v>0</v>
      </c>
      <c r="P57" s="111"/>
    </row>
    <row r="58" spans="1:16" hidden="1" x14ac:dyDescent="0.25">
      <c r="A58" s="112">
        <v>1140</v>
      </c>
      <c r="B58" s="57" t="s">
        <v>295</v>
      </c>
      <c r="C58" s="58">
        <f t="shared" si="4"/>
        <v>0</v>
      </c>
      <c r="D58" s="232">
        <f>SUM(D59:D65)</f>
        <v>0</v>
      </c>
      <c r="E58" s="529">
        <f t="shared" ref="E58:F58" si="46">SUM(E59:E65)</f>
        <v>0</v>
      </c>
      <c r="F58" s="486">
        <f t="shared" si="46"/>
        <v>0</v>
      </c>
      <c r="G58" s="232">
        <f>SUM(G59:G65)</f>
        <v>0</v>
      </c>
      <c r="H58" s="121">
        <f t="shared" ref="H58:I58" si="47">SUM(H59:H65)</f>
        <v>0</v>
      </c>
      <c r="I58" s="114">
        <f t="shared" si="47"/>
        <v>0</v>
      </c>
      <c r="J58" s="121">
        <f>SUM(J59:J65)</f>
        <v>0</v>
      </c>
      <c r="K58" s="113">
        <f t="shared" ref="K58:L58" si="48">SUM(K59:K65)</f>
        <v>0</v>
      </c>
      <c r="L58" s="114">
        <f t="shared" si="48"/>
        <v>0</v>
      </c>
      <c r="M58" s="58">
        <f>SUM(M59:M65)</f>
        <v>0</v>
      </c>
      <c r="N58" s="113">
        <f t="shared" ref="N58:O58" si="49">SUM(N59:N65)</f>
        <v>0</v>
      </c>
      <c r="O58" s="114">
        <f t="shared" si="49"/>
        <v>0</v>
      </c>
      <c r="P58" s="111"/>
    </row>
    <row r="59" spans="1:16" hidden="1" x14ac:dyDescent="0.25">
      <c r="A59" s="38">
        <v>1141</v>
      </c>
      <c r="B59" s="57" t="s">
        <v>52</v>
      </c>
      <c r="C59" s="58">
        <f t="shared" si="4"/>
        <v>0</v>
      </c>
      <c r="D59" s="231"/>
      <c r="E59" s="528"/>
      <c r="F59" s="486">
        <f t="shared" ref="F59:F66" si="50">D59+E59</f>
        <v>0</v>
      </c>
      <c r="G59" s="231"/>
      <c r="H59" s="263"/>
      <c r="I59" s="114">
        <f t="shared" ref="I59:I66" si="51">G59+H59</f>
        <v>0</v>
      </c>
      <c r="J59" s="263"/>
      <c r="K59" s="60"/>
      <c r="L59" s="114">
        <f t="shared" ref="L59:L66" si="52">J59+K59</f>
        <v>0</v>
      </c>
      <c r="M59" s="325"/>
      <c r="N59" s="60"/>
      <c r="O59" s="114">
        <f t="shared" ref="O59:O66" si="53">M59+N59</f>
        <v>0</v>
      </c>
      <c r="P59" s="111"/>
    </row>
    <row r="60" spans="1:16" ht="24.75" hidden="1" customHeight="1" x14ac:dyDescent="0.25">
      <c r="A60" s="38">
        <v>1142</v>
      </c>
      <c r="B60" s="57" t="s">
        <v>53</v>
      </c>
      <c r="C60" s="58">
        <f t="shared" si="4"/>
        <v>0</v>
      </c>
      <c r="D60" s="231"/>
      <c r="E60" s="528"/>
      <c r="F60" s="486">
        <f t="shared" si="50"/>
        <v>0</v>
      </c>
      <c r="G60" s="231"/>
      <c r="H60" s="263"/>
      <c r="I60" s="114">
        <f t="shared" si="51"/>
        <v>0</v>
      </c>
      <c r="J60" s="263"/>
      <c r="K60" s="60"/>
      <c r="L60" s="114">
        <f>J60+K60</f>
        <v>0</v>
      </c>
      <c r="M60" s="325"/>
      <c r="N60" s="60"/>
      <c r="O60" s="114">
        <f t="shared" si="53"/>
        <v>0</v>
      </c>
      <c r="P60" s="111"/>
    </row>
    <row r="61" spans="1:16" ht="24" hidden="1" x14ac:dyDescent="0.25">
      <c r="A61" s="38">
        <v>1145</v>
      </c>
      <c r="B61" s="57" t="s">
        <v>54</v>
      </c>
      <c r="C61" s="58">
        <f t="shared" si="4"/>
        <v>0</v>
      </c>
      <c r="D61" s="231"/>
      <c r="E61" s="528"/>
      <c r="F61" s="486">
        <f t="shared" si="50"/>
        <v>0</v>
      </c>
      <c r="G61" s="231"/>
      <c r="H61" s="263"/>
      <c r="I61" s="114">
        <f t="shared" si="51"/>
        <v>0</v>
      </c>
      <c r="J61" s="263"/>
      <c r="K61" s="60"/>
      <c r="L61" s="114">
        <f t="shared" si="52"/>
        <v>0</v>
      </c>
      <c r="M61" s="325"/>
      <c r="N61" s="60"/>
      <c r="O61" s="114">
        <f>M61+N61</f>
        <v>0</v>
      </c>
      <c r="P61" s="111"/>
    </row>
    <row r="62" spans="1:16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/>
      <c r="E62" s="528"/>
      <c r="F62" s="486">
        <f t="shared" si="50"/>
        <v>0</v>
      </c>
      <c r="G62" s="231"/>
      <c r="H62" s="263"/>
      <c r="I62" s="114">
        <f t="shared" si="51"/>
        <v>0</v>
      </c>
      <c r="J62" s="263"/>
      <c r="K62" s="60"/>
      <c r="L62" s="114">
        <f t="shared" si="52"/>
        <v>0</v>
      </c>
      <c r="M62" s="325"/>
      <c r="N62" s="60"/>
      <c r="O62" s="114">
        <f t="shared" si="53"/>
        <v>0</v>
      </c>
      <c r="P62" s="111"/>
    </row>
    <row r="63" spans="1:16" hidden="1" x14ac:dyDescent="0.25">
      <c r="A63" s="38">
        <v>1147</v>
      </c>
      <c r="B63" s="57" t="s">
        <v>56</v>
      </c>
      <c r="C63" s="58">
        <f t="shared" si="4"/>
        <v>0</v>
      </c>
      <c r="D63" s="231"/>
      <c r="E63" s="528"/>
      <c r="F63" s="486">
        <f t="shared" si="50"/>
        <v>0</v>
      </c>
      <c r="G63" s="231"/>
      <c r="H63" s="263"/>
      <c r="I63" s="114">
        <f t="shared" si="51"/>
        <v>0</v>
      </c>
      <c r="J63" s="263"/>
      <c r="K63" s="60"/>
      <c r="L63" s="114">
        <f t="shared" si="52"/>
        <v>0</v>
      </c>
      <c r="M63" s="325"/>
      <c r="N63" s="60"/>
      <c r="O63" s="114">
        <f t="shared" si="53"/>
        <v>0</v>
      </c>
      <c r="P63" s="111"/>
    </row>
    <row r="64" spans="1:16" hidden="1" x14ac:dyDescent="0.25">
      <c r="A64" s="38">
        <v>1148</v>
      </c>
      <c r="B64" s="57" t="s">
        <v>57</v>
      </c>
      <c r="C64" s="58">
        <f t="shared" si="4"/>
        <v>0</v>
      </c>
      <c r="D64" s="231"/>
      <c r="E64" s="528"/>
      <c r="F64" s="486">
        <f t="shared" si="50"/>
        <v>0</v>
      </c>
      <c r="G64" s="231"/>
      <c r="H64" s="263"/>
      <c r="I64" s="114">
        <f t="shared" si="51"/>
        <v>0</v>
      </c>
      <c r="J64" s="263"/>
      <c r="K64" s="60"/>
      <c r="L64" s="114">
        <f t="shared" si="52"/>
        <v>0</v>
      </c>
      <c r="M64" s="325"/>
      <c r="N64" s="60"/>
      <c r="O64" s="114">
        <f t="shared" si="53"/>
        <v>0</v>
      </c>
      <c r="P64" s="111"/>
    </row>
    <row r="65" spans="1:16" ht="24" hidden="1" customHeight="1" x14ac:dyDescent="0.25">
      <c r="A65" s="38">
        <v>1149</v>
      </c>
      <c r="B65" s="57" t="s">
        <v>58</v>
      </c>
      <c r="C65" s="58">
        <f>F65+I65+L65+O65</f>
        <v>0</v>
      </c>
      <c r="D65" s="231"/>
      <c r="E65" s="528"/>
      <c r="F65" s="486">
        <f t="shared" si="50"/>
        <v>0</v>
      </c>
      <c r="G65" s="231"/>
      <c r="H65" s="263"/>
      <c r="I65" s="114">
        <f t="shared" si="51"/>
        <v>0</v>
      </c>
      <c r="J65" s="263"/>
      <c r="K65" s="60"/>
      <c r="L65" s="114">
        <f t="shared" si="52"/>
        <v>0</v>
      </c>
      <c r="M65" s="325"/>
      <c r="N65" s="60"/>
      <c r="O65" s="114">
        <f t="shared" si="53"/>
        <v>0</v>
      </c>
      <c r="P65" s="111"/>
    </row>
    <row r="66" spans="1:16" ht="36" hidden="1" x14ac:dyDescent="0.25">
      <c r="A66" s="107">
        <v>1150</v>
      </c>
      <c r="B66" s="78" t="s">
        <v>59</v>
      </c>
      <c r="C66" s="84">
        <f>F66+I66+L66+O66</f>
        <v>0</v>
      </c>
      <c r="D66" s="233"/>
      <c r="E66" s="530"/>
      <c r="F66" s="525">
        <f t="shared" si="50"/>
        <v>0</v>
      </c>
      <c r="G66" s="233"/>
      <c r="H66" s="264"/>
      <c r="I66" s="109">
        <f t="shared" si="51"/>
        <v>0</v>
      </c>
      <c r="J66" s="264"/>
      <c r="K66" s="115"/>
      <c r="L66" s="109">
        <f t="shared" si="52"/>
        <v>0</v>
      </c>
      <c r="M66" s="326"/>
      <c r="N66" s="115"/>
      <c r="O66" s="109">
        <f t="shared" si="53"/>
        <v>0</v>
      </c>
      <c r="P66" s="116"/>
    </row>
    <row r="67" spans="1:16" ht="24" hidden="1" x14ac:dyDescent="0.25">
      <c r="A67" s="45">
        <v>1200</v>
      </c>
      <c r="B67" s="105" t="s">
        <v>296</v>
      </c>
      <c r="C67" s="46">
        <f t="shared" si="4"/>
        <v>0</v>
      </c>
      <c r="D67" s="229">
        <f>SUM(D68:D69)</f>
        <v>0</v>
      </c>
      <c r="E67" s="523">
        <f t="shared" ref="E67:F67" si="54">SUM(E68:E69)</f>
        <v>0</v>
      </c>
      <c r="F67" s="490">
        <f t="shared" si="54"/>
        <v>0</v>
      </c>
      <c r="G67" s="229">
        <f>SUM(G68:G69)</f>
        <v>0</v>
      </c>
      <c r="H67" s="106">
        <f t="shared" ref="H67:I67" si="55">SUM(H68:H69)</f>
        <v>0</v>
      </c>
      <c r="I67" s="117">
        <f t="shared" si="55"/>
        <v>0</v>
      </c>
      <c r="J67" s="106">
        <f>SUM(J68:J69)</f>
        <v>0</v>
      </c>
      <c r="K67" s="50">
        <f t="shared" ref="K67:L67" si="56">SUM(K68:K69)</f>
        <v>0</v>
      </c>
      <c r="L67" s="117">
        <f t="shared" si="56"/>
        <v>0</v>
      </c>
      <c r="M67" s="46">
        <f>SUM(M68:M69)</f>
        <v>0</v>
      </c>
      <c r="N67" s="50">
        <f t="shared" ref="N67:O67" si="57">SUM(N68:N69)</f>
        <v>0</v>
      </c>
      <c r="O67" s="117">
        <f t="shared" si="57"/>
        <v>0</v>
      </c>
      <c r="P67" s="123"/>
    </row>
    <row r="68" spans="1:16" ht="24" hidden="1" x14ac:dyDescent="0.25">
      <c r="A68" s="833">
        <v>1210</v>
      </c>
      <c r="B68" s="52" t="s">
        <v>60</v>
      </c>
      <c r="C68" s="53">
        <f t="shared" si="4"/>
        <v>0</v>
      </c>
      <c r="D68" s="230"/>
      <c r="E68" s="526"/>
      <c r="F68" s="527">
        <f>D68+E68</f>
        <v>0</v>
      </c>
      <c r="G68" s="230"/>
      <c r="H68" s="262"/>
      <c r="I68" s="120">
        <f>G68+H68</f>
        <v>0</v>
      </c>
      <c r="J68" s="262"/>
      <c r="K68" s="55"/>
      <c r="L68" s="120">
        <f>J68+K68</f>
        <v>0</v>
      </c>
      <c r="M68" s="324"/>
      <c r="N68" s="55"/>
      <c r="O68" s="120">
        <f>M68+N68</f>
        <v>0</v>
      </c>
      <c r="P68" s="110"/>
    </row>
    <row r="69" spans="1:16" ht="24" hidden="1" x14ac:dyDescent="0.25">
      <c r="A69" s="112">
        <v>1220</v>
      </c>
      <c r="B69" s="57" t="s">
        <v>61</v>
      </c>
      <c r="C69" s="58">
        <f t="shared" si="4"/>
        <v>0</v>
      </c>
      <c r="D69" s="232">
        <f>SUM(D70:D74)</f>
        <v>0</v>
      </c>
      <c r="E69" s="529">
        <f t="shared" ref="E69:F69" si="58">SUM(E70:E74)</f>
        <v>0</v>
      </c>
      <c r="F69" s="486">
        <f t="shared" si="58"/>
        <v>0</v>
      </c>
      <c r="G69" s="232">
        <f>SUM(G70:G74)</f>
        <v>0</v>
      </c>
      <c r="H69" s="121">
        <f t="shared" ref="H69:I69" si="59">SUM(H70:H74)</f>
        <v>0</v>
      </c>
      <c r="I69" s="114">
        <f t="shared" si="59"/>
        <v>0</v>
      </c>
      <c r="J69" s="121">
        <f>SUM(J70:J74)</f>
        <v>0</v>
      </c>
      <c r="K69" s="113">
        <f t="shared" ref="K69:L69" si="60">SUM(K70:K74)</f>
        <v>0</v>
      </c>
      <c r="L69" s="114">
        <f t="shared" si="60"/>
        <v>0</v>
      </c>
      <c r="M69" s="58">
        <f>SUM(M70:M74)</f>
        <v>0</v>
      </c>
      <c r="N69" s="113">
        <f t="shared" ref="N69:O69" si="61">SUM(N70:N74)</f>
        <v>0</v>
      </c>
      <c r="O69" s="114">
        <f t="shared" si="61"/>
        <v>0</v>
      </c>
      <c r="P69" s="111"/>
    </row>
    <row r="70" spans="1:16" ht="48" hidden="1" x14ac:dyDescent="0.25">
      <c r="A70" s="38">
        <v>1221</v>
      </c>
      <c r="B70" s="57" t="s">
        <v>297</v>
      </c>
      <c r="C70" s="58">
        <f t="shared" si="4"/>
        <v>0</v>
      </c>
      <c r="D70" s="231"/>
      <c r="E70" s="528"/>
      <c r="F70" s="486">
        <f t="shared" ref="F70:F74" si="62">D70+E70</f>
        <v>0</v>
      </c>
      <c r="G70" s="231"/>
      <c r="H70" s="263"/>
      <c r="I70" s="114">
        <f t="shared" ref="I70:I74" si="63">G70+H70</f>
        <v>0</v>
      </c>
      <c r="J70" s="263"/>
      <c r="K70" s="60"/>
      <c r="L70" s="114">
        <f t="shared" ref="L70:L74" si="64">J70+K70</f>
        <v>0</v>
      </c>
      <c r="M70" s="325"/>
      <c r="N70" s="60"/>
      <c r="O70" s="114">
        <f t="shared" ref="O70:O74" si="65">M70+N70</f>
        <v>0</v>
      </c>
      <c r="P70" s="111"/>
    </row>
    <row r="71" spans="1:16" hidden="1" x14ac:dyDescent="0.25">
      <c r="A71" s="38">
        <v>1223</v>
      </c>
      <c r="B71" s="57" t="s">
        <v>62</v>
      </c>
      <c r="C71" s="58">
        <f t="shared" si="4"/>
        <v>0</v>
      </c>
      <c r="D71" s="231"/>
      <c r="E71" s="528"/>
      <c r="F71" s="486">
        <f t="shared" si="62"/>
        <v>0</v>
      </c>
      <c r="G71" s="231"/>
      <c r="H71" s="263"/>
      <c r="I71" s="114">
        <f t="shared" si="63"/>
        <v>0</v>
      </c>
      <c r="J71" s="263"/>
      <c r="K71" s="60"/>
      <c r="L71" s="114">
        <f t="shared" si="64"/>
        <v>0</v>
      </c>
      <c r="M71" s="325"/>
      <c r="N71" s="60"/>
      <c r="O71" s="114">
        <f t="shared" si="65"/>
        <v>0</v>
      </c>
      <c r="P71" s="111"/>
    </row>
    <row r="72" spans="1:16" hidden="1" x14ac:dyDescent="0.25">
      <c r="A72" s="38">
        <v>1225</v>
      </c>
      <c r="B72" s="57" t="s">
        <v>63</v>
      </c>
      <c r="C72" s="58">
        <f t="shared" si="4"/>
        <v>0</v>
      </c>
      <c r="D72" s="231"/>
      <c r="E72" s="528"/>
      <c r="F72" s="486">
        <f t="shared" si="62"/>
        <v>0</v>
      </c>
      <c r="G72" s="231"/>
      <c r="H72" s="263"/>
      <c r="I72" s="114">
        <f t="shared" si="63"/>
        <v>0</v>
      </c>
      <c r="J72" s="263"/>
      <c r="K72" s="60"/>
      <c r="L72" s="114">
        <f t="shared" si="64"/>
        <v>0</v>
      </c>
      <c r="M72" s="325"/>
      <c r="N72" s="60"/>
      <c r="O72" s="114">
        <f t="shared" si="65"/>
        <v>0</v>
      </c>
      <c r="P72" s="111"/>
    </row>
    <row r="73" spans="1:16" ht="36" hidden="1" x14ac:dyDescent="0.25">
      <c r="A73" s="38">
        <v>1227</v>
      </c>
      <c r="B73" s="57" t="s">
        <v>64</v>
      </c>
      <c r="C73" s="58">
        <f t="shared" si="4"/>
        <v>0</v>
      </c>
      <c r="D73" s="231"/>
      <c r="E73" s="528"/>
      <c r="F73" s="486">
        <f t="shared" si="62"/>
        <v>0</v>
      </c>
      <c r="G73" s="231"/>
      <c r="H73" s="263"/>
      <c r="I73" s="114">
        <f t="shared" si="63"/>
        <v>0</v>
      </c>
      <c r="J73" s="263"/>
      <c r="K73" s="60"/>
      <c r="L73" s="114">
        <f t="shared" si="64"/>
        <v>0</v>
      </c>
      <c r="M73" s="325"/>
      <c r="N73" s="60"/>
      <c r="O73" s="114">
        <f t="shared" si="65"/>
        <v>0</v>
      </c>
      <c r="P73" s="111"/>
    </row>
    <row r="74" spans="1:16" ht="48" hidden="1" x14ac:dyDescent="0.25">
      <c r="A74" s="38">
        <v>1228</v>
      </c>
      <c r="B74" s="57" t="s">
        <v>298</v>
      </c>
      <c r="C74" s="58">
        <f t="shared" si="4"/>
        <v>0</v>
      </c>
      <c r="D74" s="231"/>
      <c r="E74" s="528"/>
      <c r="F74" s="486">
        <f t="shared" si="62"/>
        <v>0</v>
      </c>
      <c r="G74" s="231"/>
      <c r="H74" s="263"/>
      <c r="I74" s="114">
        <f t="shared" si="63"/>
        <v>0</v>
      </c>
      <c r="J74" s="263"/>
      <c r="K74" s="60"/>
      <c r="L74" s="114">
        <f t="shared" si="64"/>
        <v>0</v>
      </c>
      <c r="M74" s="325"/>
      <c r="N74" s="60"/>
      <c r="O74" s="114">
        <f t="shared" si="65"/>
        <v>0</v>
      </c>
      <c r="P74" s="111"/>
    </row>
    <row r="75" spans="1:16" x14ac:dyDescent="0.25">
      <c r="A75" s="101">
        <v>2000</v>
      </c>
      <c r="B75" s="101" t="s">
        <v>65</v>
      </c>
      <c r="C75" s="102">
        <f t="shared" si="4"/>
        <v>204545</v>
      </c>
      <c r="D75" s="228">
        <f>SUM(D76,D83,D130,D164,D165,D172)</f>
        <v>205449</v>
      </c>
      <c r="E75" s="845">
        <f t="shared" ref="E75:F75" si="66">SUM(E76,E83,E130,E164,E165,E172)</f>
        <v>-904</v>
      </c>
      <c r="F75" s="522">
        <f t="shared" si="66"/>
        <v>204545</v>
      </c>
      <c r="G75" s="228">
        <f>SUM(G76,G83,G130,G164,G165,G172)</f>
        <v>0</v>
      </c>
      <c r="H75" s="261">
        <f t="shared" ref="H75:I75" si="67">SUM(H76,H83,H130,H164,H165,H172)</f>
        <v>0</v>
      </c>
      <c r="I75" s="104">
        <f t="shared" si="67"/>
        <v>0</v>
      </c>
      <c r="J75" s="261">
        <f>SUM(J76,J83,J130,J164,J165,J172)</f>
        <v>0</v>
      </c>
      <c r="K75" s="103">
        <f t="shared" ref="K75:L75" si="68">SUM(K76,K83,K130,K164,K165,K172)</f>
        <v>0</v>
      </c>
      <c r="L75" s="104">
        <f t="shared" si="68"/>
        <v>0</v>
      </c>
      <c r="M75" s="102">
        <f>SUM(M76,M83,M130,M164,M165,M172)</f>
        <v>0</v>
      </c>
      <c r="N75" s="103">
        <f t="shared" ref="N75:O75" si="69">SUM(N76,N83,N130,N164,N165,N172)</f>
        <v>0</v>
      </c>
      <c r="O75" s="104">
        <f t="shared" si="69"/>
        <v>0</v>
      </c>
      <c r="P75" s="347"/>
    </row>
    <row r="76" spans="1:16" ht="24" hidden="1" x14ac:dyDescent="0.25">
      <c r="A76" s="45">
        <v>2100</v>
      </c>
      <c r="B76" s="105" t="s">
        <v>66</v>
      </c>
      <c r="C76" s="46">
        <f t="shared" si="4"/>
        <v>0</v>
      </c>
      <c r="D76" s="229">
        <f>SUM(D77,D80)</f>
        <v>0</v>
      </c>
      <c r="E76" s="523">
        <f t="shared" ref="E76:F76" si="70">SUM(E77,E80)</f>
        <v>0</v>
      </c>
      <c r="F76" s="490">
        <f t="shared" si="70"/>
        <v>0</v>
      </c>
      <c r="G76" s="229">
        <f>SUM(G77,G80)</f>
        <v>0</v>
      </c>
      <c r="H76" s="106">
        <f t="shared" ref="H76:I76" si="71">SUM(H77,H80)</f>
        <v>0</v>
      </c>
      <c r="I76" s="117">
        <f t="shared" si="71"/>
        <v>0</v>
      </c>
      <c r="J76" s="106">
        <f>SUM(J77,J80)</f>
        <v>0</v>
      </c>
      <c r="K76" s="50">
        <f t="shared" ref="K76:L76" si="72">SUM(K77,K80)</f>
        <v>0</v>
      </c>
      <c r="L76" s="117">
        <f t="shared" si="72"/>
        <v>0</v>
      </c>
      <c r="M76" s="46">
        <f>SUM(M77,M80)</f>
        <v>0</v>
      </c>
      <c r="N76" s="50">
        <f t="shared" ref="N76:O76" si="73">SUM(N77,N80)</f>
        <v>0</v>
      </c>
      <c r="O76" s="117">
        <f t="shared" si="73"/>
        <v>0</v>
      </c>
      <c r="P76" s="123"/>
    </row>
    <row r="77" spans="1:16" ht="24" hidden="1" x14ac:dyDescent="0.25">
      <c r="A77" s="833">
        <v>2110</v>
      </c>
      <c r="B77" s="52" t="s">
        <v>67</v>
      </c>
      <c r="C77" s="53">
        <f t="shared" si="4"/>
        <v>0</v>
      </c>
      <c r="D77" s="234">
        <f>SUM(D78:D79)</f>
        <v>0</v>
      </c>
      <c r="E77" s="531">
        <f t="shared" ref="E77:F77" si="74">SUM(E78:E79)</f>
        <v>0</v>
      </c>
      <c r="F77" s="527">
        <f t="shared" si="74"/>
        <v>0</v>
      </c>
      <c r="G77" s="234">
        <f>SUM(G78:G79)</f>
        <v>0</v>
      </c>
      <c r="H77" s="265">
        <f t="shared" ref="H77:I77" si="75">SUM(H78:H79)</f>
        <v>0</v>
      </c>
      <c r="I77" s="120">
        <f t="shared" si="75"/>
        <v>0</v>
      </c>
      <c r="J77" s="265">
        <f>SUM(J78:J79)</f>
        <v>0</v>
      </c>
      <c r="K77" s="119">
        <f t="shared" ref="K77:L77" si="76">SUM(K78:K79)</f>
        <v>0</v>
      </c>
      <c r="L77" s="120">
        <f t="shared" si="76"/>
        <v>0</v>
      </c>
      <c r="M77" s="53">
        <f>SUM(M78:M79)</f>
        <v>0</v>
      </c>
      <c r="N77" s="119">
        <f t="shared" ref="N77:O77" si="77">SUM(N78:N79)</f>
        <v>0</v>
      </c>
      <c r="O77" s="120">
        <f t="shared" si="77"/>
        <v>0</v>
      </c>
      <c r="P77" s="110"/>
    </row>
    <row r="78" spans="1:16" hidden="1" x14ac:dyDescent="0.25">
      <c r="A78" s="38">
        <v>2111</v>
      </c>
      <c r="B78" s="57" t="s">
        <v>68</v>
      </c>
      <c r="C78" s="58">
        <f t="shared" si="4"/>
        <v>0</v>
      </c>
      <c r="D78" s="231"/>
      <c r="E78" s="528"/>
      <c r="F78" s="486">
        <f t="shared" ref="F78:F79" si="78">D78+E78</f>
        <v>0</v>
      </c>
      <c r="G78" s="231"/>
      <c r="H78" s="263"/>
      <c r="I78" s="114">
        <f t="shared" ref="I78:I79" si="79">G78+H78</f>
        <v>0</v>
      </c>
      <c r="J78" s="263"/>
      <c r="K78" s="60"/>
      <c r="L78" s="114">
        <f t="shared" ref="L78:L79" si="80">J78+K78</f>
        <v>0</v>
      </c>
      <c r="M78" s="325"/>
      <c r="N78" s="60"/>
      <c r="O78" s="114">
        <f t="shared" ref="O78:O79" si="81">M78+N78</f>
        <v>0</v>
      </c>
      <c r="P78" s="111"/>
    </row>
    <row r="79" spans="1:16" ht="24" hidden="1" x14ac:dyDescent="0.25">
      <c r="A79" s="38">
        <v>2112</v>
      </c>
      <c r="B79" s="57" t="s">
        <v>69</v>
      </c>
      <c r="C79" s="58">
        <f t="shared" si="4"/>
        <v>0</v>
      </c>
      <c r="D79" s="231"/>
      <c r="E79" s="528"/>
      <c r="F79" s="486">
        <f t="shared" si="78"/>
        <v>0</v>
      </c>
      <c r="G79" s="231"/>
      <c r="H79" s="263"/>
      <c r="I79" s="114">
        <f t="shared" si="79"/>
        <v>0</v>
      </c>
      <c r="J79" s="263"/>
      <c r="K79" s="60"/>
      <c r="L79" s="114">
        <f t="shared" si="80"/>
        <v>0</v>
      </c>
      <c r="M79" s="325"/>
      <c r="N79" s="60"/>
      <c r="O79" s="114">
        <f t="shared" si="81"/>
        <v>0</v>
      </c>
      <c r="P79" s="111"/>
    </row>
    <row r="80" spans="1:16" ht="24" hidden="1" x14ac:dyDescent="0.25">
      <c r="A80" s="112">
        <v>2120</v>
      </c>
      <c r="B80" s="57" t="s">
        <v>70</v>
      </c>
      <c r="C80" s="58">
        <f t="shared" si="4"/>
        <v>0</v>
      </c>
      <c r="D80" s="232">
        <f>SUM(D81:D82)</f>
        <v>0</v>
      </c>
      <c r="E80" s="529">
        <f t="shared" ref="E80:F80" si="82">SUM(E81:E82)</f>
        <v>0</v>
      </c>
      <c r="F80" s="486">
        <f t="shared" si="82"/>
        <v>0</v>
      </c>
      <c r="G80" s="232">
        <f>SUM(G81:G82)</f>
        <v>0</v>
      </c>
      <c r="H80" s="121">
        <f t="shared" ref="H80:I80" si="83">SUM(H81:H82)</f>
        <v>0</v>
      </c>
      <c r="I80" s="114">
        <f t="shared" si="83"/>
        <v>0</v>
      </c>
      <c r="J80" s="121">
        <f>SUM(J81:J82)</f>
        <v>0</v>
      </c>
      <c r="K80" s="113">
        <f t="shared" ref="K80:L80" si="84">SUM(K81:K82)</f>
        <v>0</v>
      </c>
      <c r="L80" s="114">
        <f t="shared" si="84"/>
        <v>0</v>
      </c>
      <c r="M80" s="58">
        <f>SUM(M81:M82)</f>
        <v>0</v>
      </c>
      <c r="N80" s="113">
        <f t="shared" ref="N80:O80" si="85">SUM(N81:N82)</f>
        <v>0</v>
      </c>
      <c r="O80" s="114">
        <f t="shared" si="85"/>
        <v>0</v>
      </c>
      <c r="P80" s="111"/>
    </row>
    <row r="81" spans="1:16" hidden="1" x14ac:dyDescent="0.25">
      <c r="A81" s="38">
        <v>2121</v>
      </c>
      <c r="B81" s="57" t="s">
        <v>68</v>
      </c>
      <c r="C81" s="58">
        <f t="shared" si="4"/>
        <v>0</v>
      </c>
      <c r="D81" s="231"/>
      <c r="E81" s="528"/>
      <c r="F81" s="486">
        <f t="shared" ref="F81:F82" si="86">D81+E81</f>
        <v>0</v>
      </c>
      <c r="G81" s="231"/>
      <c r="H81" s="263"/>
      <c r="I81" s="114">
        <f t="shared" ref="I81:I82" si="87">G81+H81</f>
        <v>0</v>
      </c>
      <c r="J81" s="263"/>
      <c r="K81" s="60"/>
      <c r="L81" s="114">
        <f t="shared" ref="L81:L82" si="88">J81+K81</f>
        <v>0</v>
      </c>
      <c r="M81" s="325"/>
      <c r="N81" s="60"/>
      <c r="O81" s="114">
        <f t="shared" ref="O81:O82" si="89">M81+N81</f>
        <v>0</v>
      </c>
      <c r="P81" s="111"/>
    </row>
    <row r="82" spans="1:16" ht="24" hidden="1" x14ac:dyDescent="0.25">
      <c r="A82" s="38">
        <v>2122</v>
      </c>
      <c r="B82" s="57" t="s">
        <v>69</v>
      </c>
      <c r="C82" s="58">
        <f t="shared" si="4"/>
        <v>0</v>
      </c>
      <c r="D82" s="231"/>
      <c r="E82" s="528"/>
      <c r="F82" s="486">
        <f t="shared" si="86"/>
        <v>0</v>
      </c>
      <c r="G82" s="231"/>
      <c r="H82" s="263"/>
      <c r="I82" s="114">
        <f t="shared" si="87"/>
        <v>0</v>
      </c>
      <c r="J82" s="263"/>
      <c r="K82" s="60"/>
      <c r="L82" s="114">
        <f t="shared" si="88"/>
        <v>0</v>
      </c>
      <c r="M82" s="325"/>
      <c r="N82" s="60"/>
      <c r="O82" s="114">
        <f t="shared" si="89"/>
        <v>0</v>
      </c>
      <c r="P82" s="111"/>
    </row>
    <row r="83" spans="1:16" x14ac:dyDescent="0.25">
      <c r="A83" s="45">
        <v>2200</v>
      </c>
      <c r="B83" s="105" t="s">
        <v>71</v>
      </c>
      <c r="C83" s="46">
        <f t="shared" si="4"/>
        <v>204545</v>
      </c>
      <c r="D83" s="229">
        <f>SUM(D84,D89,D95,D103,D112,D116,D122,D128)</f>
        <v>205449</v>
      </c>
      <c r="E83" s="523">
        <f t="shared" ref="E83:F83" si="90">SUM(E84,E89,E95,E103,E112,E116,E122,E128)</f>
        <v>-904</v>
      </c>
      <c r="F83" s="490">
        <f t="shared" si="90"/>
        <v>204545</v>
      </c>
      <c r="G83" s="229">
        <f>SUM(G84,G89,G95,G103,G112,G116,G122,G128)</f>
        <v>0</v>
      </c>
      <c r="H83" s="106">
        <f t="shared" ref="H83:I83" si="91">SUM(H84,H89,H95,H103,H112,H116,H122,H128)</f>
        <v>0</v>
      </c>
      <c r="I83" s="117">
        <f t="shared" si="91"/>
        <v>0</v>
      </c>
      <c r="J83" s="106">
        <f>SUM(J84,J89,J95,J103,J112,J116,J122,J128)</f>
        <v>0</v>
      </c>
      <c r="K83" s="50">
        <f t="shared" ref="K83:L83" si="92">SUM(K84,K89,K95,K103,K112,K116,K122,K128)</f>
        <v>0</v>
      </c>
      <c r="L83" s="117">
        <f t="shared" si="92"/>
        <v>0</v>
      </c>
      <c r="M83" s="166">
        <f>SUM(M84,M89,M95,M103,M112,M116,M122,M128)</f>
        <v>0</v>
      </c>
      <c r="N83" s="167">
        <f t="shared" ref="N83:O83" si="93">SUM(N84,N89,N95,N103,N112,N116,N122,N128)</f>
        <v>0</v>
      </c>
      <c r="O83" s="168">
        <f t="shared" si="93"/>
        <v>0</v>
      </c>
      <c r="P83" s="349"/>
    </row>
    <row r="84" spans="1:16" ht="24" hidden="1" x14ac:dyDescent="0.25">
      <c r="A84" s="107">
        <v>2210</v>
      </c>
      <c r="B84" s="78" t="s">
        <v>72</v>
      </c>
      <c r="C84" s="84">
        <f t="shared" si="4"/>
        <v>0</v>
      </c>
      <c r="D84" s="132">
        <f>SUM(D85:D88)</f>
        <v>0</v>
      </c>
      <c r="E84" s="524">
        <f t="shared" ref="E84:F84" si="94">SUM(E85:E88)</f>
        <v>0</v>
      </c>
      <c r="F84" s="525">
        <f t="shared" si="94"/>
        <v>0</v>
      </c>
      <c r="G84" s="132">
        <f>SUM(G85:G88)</f>
        <v>0</v>
      </c>
      <c r="H84" s="207">
        <f t="shared" ref="H84:I84" si="95">SUM(H85:H88)</f>
        <v>0</v>
      </c>
      <c r="I84" s="109">
        <f t="shared" si="95"/>
        <v>0</v>
      </c>
      <c r="J84" s="207">
        <f>SUM(J85:J88)</f>
        <v>0</v>
      </c>
      <c r="K84" s="108">
        <f t="shared" ref="K84:L84" si="96">SUM(K85:K88)</f>
        <v>0</v>
      </c>
      <c r="L84" s="109">
        <f t="shared" si="96"/>
        <v>0</v>
      </c>
      <c r="M84" s="84">
        <f>SUM(M85:M88)</f>
        <v>0</v>
      </c>
      <c r="N84" s="108">
        <f t="shared" ref="N84:O84" si="97">SUM(N85:N88)</f>
        <v>0</v>
      </c>
      <c r="O84" s="109">
        <f t="shared" si="97"/>
        <v>0</v>
      </c>
      <c r="P84" s="116"/>
    </row>
    <row r="85" spans="1:16" ht="24" hidden="1" x14ac:dyDescent="0.25">
      <c r="A85" s="33">
        <v>2211</v>
      </c>
      <c r="B85" s="52" t="s">
        <v>73</v>
      </c>
      <c r="C85" s="53">
        <f t="shared" ref="C85:C148" si="98">F85+I85+L85+O85</f>
        <v>0</v>
      </c>
      <c r="D85" s="230"/>
      <c r="E85" s="526"/>
      <c r="F85" s="527">
        <f t="shared" ref="F85:F88" si="99">D85+E85</f>
        <v>0</v>
      </c>
      <c r="G85" s="230"/>
      <c r="H85" s="262"/>
      <c r="I85" s="120">
        <f t="shared" ref="I85:I88" si="100">G85+H85</f>
        <v>0</v>
      </c>
      <c r="J85" s="262"/>
      <c r="K85" s="55"/>
      <c r="L85" s="120">
        <f t="shared" ref="L85:L88" si="101">J85+K85</f>
        <v>0</v>
      </c>
      <c r="M85" s="324"/>
      <c r="N85" s="55"/>
      <c r="O85" s="120">
        <f t="shared" ref="O85:O88" si="102">M85+N85</f>
        <v>0</v>
      </c>
      <c r="P85" s="110"/>
    </row>
    <row r="86" spans="1:16" ht="36" hidden="1" x14ac:dyDescent="0.25">
      <c r="A86" s="38">
        <v>2212</v>
      </c>
      <c r="B86" s="57" t="s">
        <v>74</v>
      </c>
      <c r="C86" s="58">
        <f t="shared" si="98"/>
        <v>0</v>
      </c>
      <c r="D86" s="231"/>
      <c r="E86" s="528"/>
      <c r="F86" s="486">
        <f t="shared" si="99"/>
        <v>0</v>
      </c>
      <c r="G86" s="231"/>
      <c r="H86" s="263"/>
      <c r="I86" s="114">
        <f t="shared" si="100"/>
        <v>0</v>
      </c>
      <c r="J86" s="263"/>
      <c r="K86" s="60"/>
      <c r="L86" s="114">
        <f t="shared" si="101"/>
        <v>0</v>
      </c>
      <c r="M86" s="325"/>
      <c r="N86" s="60"/>
      <c r="O86" s="114">
        <f t="shared" si="102"/>
        <v>0</v>
      </c>
      <c r="P86" s="111"/>
    </row>
    <row r="87" spans="1:16" ht="24" hidden="1" x14ac:dyDescent="0.25">
      <c r="A87" s="38">
        <v>2214</v>
      </c>
      <c r="B87" s="57" t="s">
        <v>75</v>
      </c>
      <c r="C87" s="58">
        <f t="shared" si="98"/>
        <v>0</v>
      </c>
      <c r="D87" s="231"/>
      <c r="E87" s="528"/>
      <c r="F87" s="486">
        <f t="shared" si="99"/>
        <v>0</v>
      </c>
      <c r="G87" s="231"/>
      <c r="H87" s="263"/>
      <c r="I87" s="114">
        <f t="shared" si="100"/>
        <v>0</v>
      </c>
      <c r="J87" s="263"/>
      <c r="K87" s="60"/>
      <c r="L87" s="114">
        <f t="shared" si="101"/>
        <v>0</v>
      </c>
      <c r="M87" s="325"/>
      <c r="N87" s="60"/>
      <c r="O87" s="114">
        <f t="shared" si="102"/>
        <v>0</v>
      </c>
      <c r="P87" s="111"/>
    </row>
    <row r="88" spans="1:16" hidden="1" x14ac:dyDescent="0.25">
      <c r="A88" s="38">
        <v>2219</v>
      </c>
      <c r="B88" s="57" t="s">
        <v>76</v>
      </c>
      <c r="C88" s="58">
        <f t="shared" si="98"/>
        <v>0</v>
      </c>
      <c r="D88" s="231"/>
      <c r="E88" s="528"/>
      <c r="F88" s="486">
        <f t="shared" si="99"/>
        <v>0</v>
      </c>
      <c r="G88" s="231"/>
      <c r="H88" s="263"/>
      <c r="I88" s="114">
        <f t="shared" si="100"/>
        <v>0</v>
      </c>
      <c r="J88" s="263"/>
      <c r="K88" s="60"/>
      <c r="L88" s="114">
        <f t="shared" si="101"/>
        <v>0</v>
      </c>
      <c r="M88" s="325"/>
      <c r="N88" s="60"/>
      <c r="O88" s="114">
        <f t="shared" si="102"/>
        <v>0</v>
      </c>
      <c r="P88" s="111"/>
    </row>
    <row r="89" spans="1:16" ht="24" hidden="1" x14ac:dyDescent="0.25">
      <c r="A89" s="112">
        <v>2220</v>
      </c>
      <c r="B89" s="57" t="s">
        <v>77</v>
      </c>
      <c r="C89" s="58">
        <f t="shared" si="98"/>
        <v>0</v>
      </c>
      <c r="D89" s="232">
        <f>SUM(D90:D94)</f>
        <v>0</v>
      </c>
      <c r="E89" s="529">
        <f t="shared" ref="E89:F89" si="103">SUM(E90:E94)</f>
        <v>0</v>
      </c>
      <c r="F89" s="486">
        <f t="shared" si="103"/>
        <v>0</v>
      </c>
      <c r="G89" s="232">
        <f>SUM(G90:G94)</f>
        <v>0</v>
      </c>
      <c r="H89" s="121">
        <f t="shared" ref="H89:I89" si="104">SUM(H90:H94)</f>
        <v>0</v>
      </c>
      <c r="I89" s="114">
        <f t="shared" si="104"/>
        <v>0</v>
      </c>
      <c r="J89" s="121">
        <f>SUM(J90:J94)</f>
        <v>0</v>
      </c>
      <c r="K89" s="113">
        <f t="shared" ref="K89:L89" si="105">SUM(K90:K94)</f>
        <v>0</v>
      </c>
      <c r="L89" s="114">
        <f t="shared" si="105"/>
        <v>0</v>
      </c>
      <c r="M89" s="58">
        <f>SUM(M90:M94)</f>
        <v>0</v>
      </c>
      <c r="N89" s="113">
        <f t="shared" ref="N89:O89" si="106">SUM(N90:N94)</f>
        <v>0</v>
      </c>
      <c r="O89" s="114">
        <f t="shared" si="106"/>
        <v>0</v>
      </c>
      <c r="P89" s="111"/>
    </row>
    <row r="90" spans="1:16" ht="24" hidden="1" x14ac:dyDescent="0.25">
      <c r="A90" s="38">
        <v>2221</v>
      </c>
      <c r="B90" s="57" t="s">
        <v>289</v>
      </c>
      <c r="C90" s="58">
        <f t="shared" si="98"/>
        <v>0</v>
      </c>
      <c r="D90" s="231"/>
      <c r="E90" s="528"/>
      <c r="F90" s="486">
        <f t="shared" ref="F90:F94" si="107">D90+E90</f>
        <v>0</v>
      </c>
      <c r="G90" s="231"/>
      <c r="H90" s="263"/>
      <c r="I90" s="114">
        <f t="shared" ref="I90:I94" si="108">G90+H90</f>
        <v>0</v>
      </c>
      <c r="J90" s="263"/>
      <c r="K90" s="60"/>
      <c r="L90" s="114">
        <f t="shared" ref="L90:L94" si="109">J90+K90</f>
        <v>0</v>
      </c>
      <c r="M90" s="325"/>
      <c r="N90" s="60"/>
      <c r="O90" s="114">
        <f t="shared" ref="O90:O94" si="110">M90+N90</f>
        <v>0</v>
      </c>
      <c r="P90" s="111"/>
    </row>
    <row r="91" spans="1:16" hidden="1" x14ac:dyDescent="0.25">
      <c r="A91" s="38">
        <v>2222</v>
      </c>
      <c r="B91" s="57" t="s">
        <v>78</v>
      </c>
      <c r="C91" s="58">
        <f t="shared" si="98"/>
        <v>0</v>
      </c>
      <c r="D91" s="231"/>
      <c r="E91" s="528"/>
      <c r="F91" s="486">
        <f t="shared" si="107"/>
        <v>0</v>
      </c>
      <c r="G91" s="231"/>
      <c r="H91" s="263"/>
      <c r="I91" s="114">
        <f t="shared" si="108"/>
        <v>0</v>
      </c>
      <c r="J91" s="263"/>
      <c r="K91" s="60"/>
      <c r="L91" s="114">
        <f t="shared" si="109"/>
        <v>0</v>
      </c>
      <c r="M91" s="325"/>
      <c r="N91" s="60"/>
      <c r="O91" s="114">
        <f t="shared" si="110"/>
        <v>0</v>
      </c>
      <c r="P91" s="111"/>
    </row>
    <row r="92" spans="1:16" hidden="1" x14ac:dyDescent="0.25">
      <c r="A92" s="38">
        <v>2223</v>
      </c>
      <c r="B92" s="57" t="s">
        <v>79</v>
      </c>
      <c r="C92" s="58">
        <f t="shared" si="98"/>
        <v>0</v>
      </c>
      <c r="D92" s="231"/>
      <c r="E92" s="528"/>
      <c r="F92" s="486">
        <f t="shared" si="107"/>
        <v>0</v>
      </c>
      <c r="G92" s="231"/>
      <c r="H92" s="263"/>
      <c r="I92" s="114">
        <f t="shared" si="108"/>
        <v>0</v>
      </c>
      <c r="J92" s="263"/>
      <c r="K92" s="60"/>
      <c r="L92" s="114">
        <f t="shared" si="109"/>
        <v>0</v>
      </c>
      <c r="M92" s="325"/>
      <c r="N92" s="60"/>
      <c r="O92" s="114">
        <f t="shared" si="110"/>
        <v>0</v>
      </c>
      <c r="P92" s="111"/>
    </row>
    <row r="93" spans="1:16" ht="48" hidden="1" x14ac:dyDescent="0.25">
      <c r="A93" s="38">
        <v>2224</v>
      </c>
      <c r="B93" s="57" t="s">
        <v>299</v>
      </c>
      <c r="C93" s="58">
        <f t="shared" si="98"/>
        <v>0</v>
      </c>
      <c r="D93" s="231"/>
      <c r="E93" s="528"/>
      <c r="F93" s="486">
        <f t="shared" si="107"/>
        <v>0</v>
      </c>
      <c r="G93" s="231"/>
      <c r="H93" s="263"/>
      <c r="I93" s="114">
        <f t="shared" si="108"/>
        <v>0</v>
      </c>
      <c r="J93" s="263"/>
      <c r="K93" s="60"/>
      <c r="L93" s="114">
        <f t="shared" si="109"/>
        <v>0</v>
      </c>
      <c r="M93" s="325"/>
      <c r="N93" s="60"/>
      <c r="O93" s="114">
        <f t="shared" si="110"/>
        <v>0</v>
      </c>
      <c r="P93" s="111"/>
    </row>
    <row r="94" spans="1:16" ht="24" hidden="1" x14ac:dyDescent="0.25">
      <c r="A94" s="38">
        <v>2229</v>
      </c>
      <c r="B94" s="57" t="s">
        <v>80</v>
      </c>
      <c r="C94" s="58">
        <f t="shared" si="98"/>
        <v>0</v>
      </c>
      <c r="D94" s="231"/>
      <c r="E94" s="528"/>
      <c r="F94" s="486">
        <f t="shared" si="107"/>
        <v>0</v>
      </c>
      <c r="G94" s="231"/>
      <c r="H94" s="263"/>
      <c r="I94" s="114">
        <f t="shared" si="108"/>
        <v>0</v>
      </c>
      <c r="J94" s="263"/>
      <c r="K94" s="60"/>
      <c r="L94" s="114">
        <f t="shared" si="109"/>
        <v>0</v>
      </c>
      <c r="M94" s="325"/>
      <c r="N94" s="60"/>
      <c r="O94" s="114">
        <f t="shared" si="110"/>
        <v>0</v>
      </c>
      <c r="P94" s="111"/>
    </row>
    <row r="95" spans="1:16" ht="36" hidden="1" x14ac:dyDescent="0.25">
      <c r="A95" s="112">
        <v>2230</v>
      </c>
      <c r="B95" s="57" t="s">
        <v>81</v>
      </c>
      <c r="C95" s="58">
        <f t="shared" si="98"/>
        <v>0</v>
      </c>
      <c r="D95" s="232">
        <f>SUM(D96:D102)</f>
        <v>0</v>
      </c>
      <c r="E95" s="529">
        <f t="shared" ref="E95:F95" si="111">SUM(E96:E102)</f>
        <v>0</v>
      </c>
      <c r="F95" s="486">
        <f t="shared" si="111"/>
        <v>0</v>
      </c>
      <c r="G95" s="232">
        <f>SUM(G96:G102)</f>
        <v>0</v>
      </c>
      <c r="H95" s="121">
        <f t="shared" ref="H95:I95" si="112">SUM(H96:H102)</f>
        <v>0</v>
      </c>
      <c r="I95" s="114">
        <f t="shared" si="112"/>
        <v>0</v>
      </c>
      <c r="J95" s="121">
        <f>SUM(J96:J102)</f>
        <v>0</v>
      </c>
      <c r="K95" s="113">
        <f t="shared" ref="K95:L95" si="113">SUM(K96:K102)</f>
        <v>0</v>
      </c>
      <c r="L95" s="114">
        <f t="shared" si="113"/>
        <v>0</v>
      </c>
      <c r="M95" s="58">
        <f>SUM(M96:M102)</f>
        <v>0</v>
      </c>
      <c r="N95" s="113">
        <f t="shared" ref="N95:O95" si="114">SUM(N96:N102)</f>
        <v>0</v>
      </c>
      <c r="O95" s="114">
        <f t="shared" si="114"/>
        <v>0</v>
      </c>
      <c r="P95" s="111"/>
    </row>
    <row r="96" spans="1:16" ht="24" hidden="1" x14ac:dyDescent="0.25">
      <c r="A96" s="38">
        <v>2231</v>
      </c>
      <c r="B96" s="57" t="s">
        <v>82</v>
      </c>
      <c r="C96" s="58">
        <f t="shared" si="98"/>
        <v>0</v>
      </c>
      <c r="D96" s="231"/>
      <c r="E96" s="528"/>
      <c r="F96" s="486">
        <f t="shared" ref="F96:F102" si="115">D96+E96</f>
        <v>0</v>
      </c>
      <c r="G96" s="231"/>
      <c r="H96" s="263"/>
      <c r="I96" s="114">
        <f t="shared" ref="I96:I102" si="116">G96+H96</f>
        <v>0</v>
      </c>
      <c r="J96" s="263"/>
      <c r="K96" s="60"/>
      <c r="L96" s="114">
        <f t="shared" ref="L96:L102" si="117">J96+K96</f>
        <v>0</v>
      </c>
      <c r="M96" s="325"/>
      <c r="N96" s="60"/>
      <c r="O96" s="114">
        <f t="shared" ref="O96:O102" si="118">M96+N96</f>
        <v>0</v>
      </c>
      <c r="P96" s="111"/>
    </row>
    <row r="97" spans="1:16" ht="24.75" hidden="1" customHeight="1" x14ac:dyDescent="0.25">
      <c r="A97" s="38">
        <v>2232</v>
      </c>
      <c r="B97" s="57" t="s">
        <v>83</v>
      </c>
      <c r="C97" s="58">
        <f t="shared" si="98"/>
        <v>0</v>
      </c>
      <c r="D97" s="231"/>
      <c r="E97" s="528"/>
      <c r="F97" s="486">
        <f t="shared" si="115"/>
        <v>0</v>
      </c>
      <c r="G97" s="231"/>
      <c r="H97" s="263"/>
      <c r="I97" s="114">
        <f t="shared" si="116"/>
        <v>0</v>
      </c>
      <c r="J97" s="263"/>
      <c r="K97" s="60"/>
      <c r="L97" s="114">
        <f t="shared" si="117"/>
        <v>0</v>
      </c>
      <c r="M97" s="325"/>
      <c r="N97" s="60"/>
      <c r="O97" s="114">
        <f t="shared" si="118"/>
        <v>0</v>
      </c>
      <c r="P97" s="111"/>
    </row>
    <row r="98" spans="1:16" ht="24" hidden="1" x14ac:dyDescent="0.25">
      <c r="A98" s="33">
        <v>2233</v>
      </c>
      <c r="B98" s="52" t="s">
        <v>84</v>
      </c>
      <c r="C98" s="53">
        <f t="shared" si="98"/>
        <v>0</v>
      </c>
      <c r="D98" s="230"/>
      <c r="E98" s="526"/>
      <c r="F98" s="527">
        <f t="shared" si="115"/>
        <v>0</v>
      </c>
      <c r="G98" s="230"/>
      <c r="H98" s="262"/>
      <c r="I98" s="120">
        <f t="shared" si="116"/>
        <v>0</v>
      </c>
      <c r="J98" s="262"/>
      <c r="K98" s="55"/>
      <c r="L98" s="120">
        <f t="shared" si="117"/>
        <v>0</v>
      </c>
      <c r="M98" s="324"/>
      <c r="N98" s="55"/>
      <c r="O98" s="120">
        <f t="shared" si="118"/>
        <v>0</v>
      </c>
      <c r="P98" s="110"/>
    </row>
    <row r="99" spans="1:16" ht="36" hidden="1" x14ac:dyDescent="0.25">
      <c r="A99" s="38">
        <v>2234</v>
      </c>
      <c r="B99" s="57" t="s">
        <v>85</v>
      </c>
      <c r="C99" s="58">
        <f t="shared" si="98"/>
        <v>0</v>
      </c>
      <c r="D99" s="231"/>
      <c r="E99" s="528"/>
      <c r="F99" s="486">
        <f t="shared" si="115"/>
        <v>0</v>
      </c>
      <c r="G99" s="231"/>
      <c r="H99" s="263"/>
      <c r="I99" s="114">
        <f t="shared" si="116"/>
        <v>0</v>
      </c>
      <c r="J99" s="263"/>
      <c r="K99" s="60"/>
      <c r="L99" s="114">
        <f t="shared" si="117"/>
        <v>0</v>
      </c>
      <c r="M99" s="325"/>
      <c r="N99" s="60"/>
      <c r="O99" s="114">
        <f t="shared" si="118"/>
        <v>0</v>
      </c>
      <c r="P99" s="111"/>
    </row>
    <row r="100" spans="1:16" ht="24" hidden="1" x14ac:dyDescent="0.25">
      <c r="A100" s="38">
        <v>2235</v>
      </c>
      <c r="B100" s="57" t="s">
        <v>86</v>
      </c>
      <c r="C100" s="58">
        <f t="shared" si="98"/>
        <v>0</v>
      </c>
      <c r="D100" s="231"/>
      <c r="E100" s="528"/>
      <c r="F100" s="486">
        <f t="shared" si="115"/>
        <v>0</v>
      </c>
      <c r="G100" s="231"/>
      <c r="H100" s="263"/>
      <c r="I100" s="114">
        <f t="shared" si="116"/>
        <v>0</v>
      </c>
      <c r="J100" s="263"/>
      <c r="K100" s="60"/>
      <c r="L100" s="114">
        <f t="shared" si="117"/>
        <v>0</v>
      </c>
      <c r="M100" s="325"/>
      <c r="N100" s="60"/>
      <c r="O100" s="114">
        <f t="shared" si="118"/>
        <v>0</v>
      </c>
      <c r="P100" s="111"/>
    </row>
    <row r="101" spans="1:16" hidden="1" x14ac:dyDescent="0.25">
      <c r="A101" s="38">
        <v>2236</v>
      </c>
      <c r="B101" s="57" t="s">
        <v>87</v>
      </c>
      <c r="C101" s="58">
        <f t="shared" si="98"/>
        <v>0</v>
      </c>
      <c r="D101" s="231"/>
      <c r="E101" s="528"/>
      <c r="F101" s="486">
        <f t="shared" si="115"/>
        <v>0</v>
      </c>
      <c r="G101" s="231"/>
      <c r="H101" s="263"/>
      <c r="I101" s="114">
        <f t="shared" si="116"/>
        <v>0</v>
      </c>
      <c r="J101" s="263"/>
      <c r="K101" s="60"/>
      <c r="L101" s="114">
        <f t="shared" si="117"/>
        <v>0</v>
      </c>
      <c r="M101" s="325"/>
      <c r="N101" s="60"/>
      <c r="O101" s="114">
        <f t="shared" si="118"/>
        <v>0</v>
      </c>
      <c r="P101" s="111"/>
    </row>
    <row r="102" spans="1:16" ht="24" hidden="1" x14ac:dyDescent="0.25">
      <c r="A102" s="38">
        <v>2239</v>
      </c>
      <c r="B102" s="57" t="s">
        <v>88</v>
      </c>
      <c r="C102" s="58">
        <f t="shared" si="98"/>
        <v>0</v>
      </c>
      <c r="D102" s="231"/>
      <c r="E102" s="528"/>
      <c r="F102" s="486">
        <f t="shared" si="115"/>
        <v>0</v>
      </c>
      <c r="G102" s="231"/>
      <c r="H102" s="263"/>
      <c r="I102" s="114">
        <f t="shared" si="116"/>
        <v>0</v>
      </c>
      <c r="J102" s="263"/>
      <c r="K102" s="60"/>
      <c r="L102" s="114">
        <f t="shared" si="117"/>
        <v>0</v>
      </c>
      <c r="M102" s="325"/>
      <c r="N102" s="60"/>
      <c r="O102" s="114">
        <f t="shared" si="118"/>
        <v>0</v>
      </c>
      <c r="P102" s="111"/>
    </row>
    <row r="103" spans="1:16" ht="36" hidden="1" x14ac:dyDescent="0.25">
      <c r="A103" s="112">
        <v>2240</v>
      </c>
      <c r="B103" s="57" t="s">
        <v>89</v>
      </c>
      <c r="C103" s="58">
        <f t="shared" si="98"/>
        <v>0</v>
      </c>
      <c r="D103" s="232">
        <f>SUM(D104:D111)</f>
        <v>0</v>
      </c>
      <c r="E103" s="529">
        <f t="shared" ref="E103:F103" si="119">SUM(E104:E111)</f>
        <v>0</v>
      </c>
      <c r="F103" s="486">
        <f t="shared" si="119"/>
        <v>0</v>
      </c>
      <c r="G103" s="232">
        <f>SUM(G104:G111)</f>
        <v>0</v>
      </c>
      <c r="H103" s="121">
        <f t="shared" ref="H103:I103" si="120">SUM(H104:H111)</f>
        <v>0</v>
      </c>
      <c r="I103" s="114">
        <f t="shared" si="120"/>
        <v>0</v>
      </c>
      <c r="J103" s="121">
        <f>SUM(J104:J111)</f>
        <v>0</v>
      </c>
      <c r="K103" s="113">
        <f t="shared" ref="K103:L103" si="121">SUM(K104:K111)</f>
        <v>0</v>
      </c>
      <c r="L103" s="114">
        <f t="shared" si="121"/>
        <v>0</v>
      </c>
      <c r="M103" s="58">
        <f>SUM(M104:M111)</f>
        <v>0</v>
      </c>
      <c r="N103" s="113">
        <f t="shared" ref="N103:O103" si="122">SUM(N104:N111)</f>
        <v>0</v>
      </c>
      <c r="O103" s="114">
        <f t="shared" si="122"/>
        <v>0</v>
      </c>
      <c r="P103" s="111"/>
    </row>
    <row r="104" spans="1:16" hidden="1" x14ac:dyDescent="0.25">
      <c r="A104" s="38">
        <v>2241</v>
      </c>
      <c r="B104" s="57" t="s">
        <v>90</v>
      </c>
      <c r="C104" s="58">
        <f t="shared" si="98"/>
        <v>0</v>
      </c>
      <c r="D104" s="231"/>
      <c r="E104" s="528"/>
      <c r="F104" s="486">
        <f t="shared" ref="F104:F111" si="123">D104+E104</f>
        <v>0</v>
      </c>
      <c r="G104" s="231"/>
      <c r="H104" s="263"/>
      <c r="I104" s="114">
        <f t="shared" ref="I104:I111" si="124">G104+H104</f>
        <v>0</v>
      </c>
      <c r="J104" s="263"/>
      <c r="K104" s="60"/>
      <c r="L104" s="114">
        <f t="shared" ref="L104:L111" si="125">J104+K104</f>
        <v>0</v>
      </c>
      <c r="M104" s="325"/>
      <c r="N104" s="60"/>
      <c r="O104" s="114">
        <f t="shared" ref="O104:O111" si="126">M104+N104</f>
        <v>0</v>
      </c>
      <c r="P104" s="111"/>
    </row>
    <row r="105" spans="1:16" ht="24" hidden="1" x14ac:dyDescent="0.25">
      <c r="A105" s="38">
        <v>2242</v>
      </c>
      <c r="B105" s="57" t="s">
        <v>91</v>
      </c>
      <c r="C105" s="58">
        <f t="shared" si="98"/>
        <v>0</v>
      </c>
      <c r="D105" s="231"/>
      <c r="E105" s="528"/>
      <c r="F105" s="486">
        <f t="shared" si="123"/>
        <v>0</v>
      </c>
      <c r="G105" s="231"/>
      <c r="H105" s="263"/>
      <c r="I105" s="114">
        <f t="shared" si="124"/>
        <v>0</v>
      </c>
      <c r="J105" s="263"/>
      <c r="K105" s="60"/>
      <c r="L105" s="114">
        <f t="shared" si="125"/>
        <v>0</v>
      </c>
      <c r="M105" s="325"/>
      <c r="N105" s="60"/>
      <c r="O105" s="114">
        <f t="shared" si="126"/>
        <v>0</v>
      </c>
      <c r="P105" s="111"/>
    </row>
    <row r="106" spans="1:16" ht="24" hidden="1" x14ac:dyDescent="0.25">
      <c r="A106" s="38">
        <v>2243</v>
      </c>
      <c r="B106" s="57" t="s">
        <v>92</v>
      </c>
      <c r="C106" s="58">
        <f t="shared" si="98"/>
        <v>0</v>
      </c>
      <c r="D106" s="231"/>
      <c r="E106" s="528"/>
      <c r="F106" s="486">
        <f t="shared" si="123"/>
        <v>0</v>
      </c>
      <c r="G106" s="231"/>
      <c r="H106" s="263"/>
      <c r="I106" s="114">
        <f t="shared" si="124"/>
        <v>0</v>
      </c>
      <c r="J106" s="263"/>
      <c r="K106" s="60"/>
      <c r="L106" s="114">
        <f t="shared" si="125"/>
        <v>0</v>
      </c>
      <c r="M106" s="325"/>
      <c r="N106" s="60"/>
      <c r="O106" s="114">
        <f t="shared" si="126"/>
        <v>0</v>
      </c>
      <c r="P106" s="111"/>
    </row>
    <row r="107" spans="1:16" hidden="1" x14ac:dyDescent="0.25">
      <c r="A107" s="38">
        <v>2244</v>
      </c>
      <c r="B107" s="57" t="s">
        <v>93</v>
      </c>
      <c r="C107" s="58">
        <f t="shared" si="98"/>
        <v>0</v>
      </c>
      <c r="D107" s="231"/>
      <c r="E107" s="528"/>
      <c r="F107" s="486">
        <f t="shared" si="123"/>
        <v>0</v>
      </c>
      <c r="G107" s="231"/>
      <c r="H107" s="263"/>
      <c r="I107" s="114">
        <f t="shared" si="124"/>
        <v>0</v>
      </c>
      <c r="J107" s="263"/>
      <c r="K107" s="60"/>
      <c r="L107" s="114">
        <f t="shared" si="125"/>
        <v>0</v>
      </c>
      <c r="M107" s="325"/>
      <c r="N107" s="60"/>
      <c r="O107" s="114">
        <f t="shared" si="126"/>
        <v>0</v>
      </c>
      <c r="P107" s="111"/>
    </row>
    <row r="108" spans="1:16" ht="24" hidden="1" x14ac:dyDescent="0.25">
      <c r="A108" s="38">
        <v>2246</v>
      </c>
      <c r="B108" s="57" t="s">
        <v>94</v>
      </c>
      <c r="C108" s="58">
        <f t="shared" si="98"/>
        <v>0</v>
      </c>
      <c r="D108" s="231"/>
      <c r="E108" s="528"/>
      <c r="F108" s="486">
        <f t="shared" si="123"/>
        <v>0</v>
      </c>
      <c r="G108" s="231"/>
      <c r="H108" s="263"/>
      <c r="I108" s="114">
        <f t="shared" si="124"/>
        <v>0</v>
      </c>
      <c r="J108" s="263"/>
      <c r="K108" s="60"/>
      <c r="L108" s="114">
        <f t="shared" si="125"/>
        <v>0</v>
      </c>
      <c r="M108" s="325"/>
      <c r="N108" s="60"/>
      <c r="O108" s="114">
        <f t="shared" si="126"/>
        <v>0</v>
      </c>
      <c r="P108" s="111"/>
    </row>
    <row r="109" spans="1:16" hidden="1" x14ac:dyDescent="0.25">
      <c r="A109" s="38">
        <v>2247</v>
      </c>
      <c r="B109" s="57" t="s">
        <v>95</v>
      </c>
      <c r="C109" s="58">
        <f t="shared" si="98"/>
        <v>0</v>
      </c>
      <c r="D109" s="231"/>
      <c r="E109" s="528"/>
      <c r="F109" s="486">
        <f t="shared" si="123"/>
        <v>0</v>
      </c>
      <c r="G109" s="231"/>
      <c r="H109" s="263"/>
      <c r="I109" s="114">
        <f t="shared" si="124"/>
        <v>0</v>
      </c>
      <c r="J109" s="263"/>
      <c r="K109" s="60"/>
      <c r="L109" s="114">
        <f t="shared" si="125"/>
        <v>0</v>
      </c>
      <c r="M109" s="325"/>
      <c r="N109" s="60"/>
      <c r="O109" s="114">
        <f t="shared" si="126"/>
        <v>0</v>
      </c>
      <c r="P109" s="111"/>
    </row>
    <row r="110" spans="1:16" ht="24" hidden="1" x14ac:dyDescent="0.25">
      <c r="A110" s="38">
        <v>2248</v>
      </c>
      <c r="B110" s="57" t="s">
        <v>300</v>
      </c>
      <c r="C110" s="58">
        <f t="shared" si="98"/>
        <v>0</v>
      </c>
      <c r="D110" s="231"/>
      <c r="E110" s="528"/>
      <c r="F110" s="486">
        <f t="shared" si="123"/>
        <v>0</v>
      </c>
      <c r="G110" s="231"/>
      <c r="H110" s="263"/>
      <c r="I110" s="114">
        <f t="shared" si="124"/>
        <v>0</v>
      </c>
      <c r="J110" s="263"/>
      <c r="K110" s="60"/>
      <c r="L110" s="114">
        <f t="shared" si="125"/>
        <v>0</v>
      </c>
      <c r="M110" s="325"/>
      <c r="N110" s="60"/>
      <c r="O110" s="114">
        <f t="shared" si="126"/>
        <v>0</v>
      </c>
      <c r="P110" s="111"/>
    </row>
    <row r="111" spans="1:16" ht="24" hidden="1" x14ac:dyDescent="0.25">
      <c r="A111" s="38">
        <v>2249</v>
      </c>
      <c r="B111" s="57" t="s">
        <v>96</v>
      </c>
      <c r="C111" s="58">
        <f t="shared" si="98"/>
        <v>0</v>
      </c>
      <c r="D111" s="231"/>
      <c r="E111" s="528"/>
      <c r="F111" s="486">
        <f t="shared" si="123"/>
        <v>0</v>
      </c>
      <c r="G111" s="231"/>
      <c r="H111" s="263"/>
      <c r="I111" s="114">
        <f t="shared" si="124"/>
        <v>0</v>
      </c>
      <c r="J111" s="263"/>
      <c r="K111" s="60"/>
      <c r="L111" s="114">
        <f t="shared" si="125"/>
        <v>0</v>
      </c>
      <c r="M111" s="325"/>
      <c r="N111" s="60"/>
      <c r="O111" s="114">
        <f t="shared" si="126"/>
        <v>0</v>
      </c>
      <c r="P111" s="111"/>
    </row>
    <row r="112" spans="1:16" hidden="1" x14ac:dyDescent="0.25">
      <c r="A112" s="112">
        <v>2250</v>
      </c>
      <c r="B112" s="57" t="s">
        <v>97</v>
      </c>
      <c r="C112" s="58">
        <f t="shared" si="98"/>
        <v>0</v>
      </c>
      <c r="D112" s="232">
        <f>SUM(D113:D115)</f>
        <v>0</v>
      </c>
      <c r="E112" s="529">
        <f t="shared" ref="E112:F112" si="127">SUM(E113:E115)</f>
        <v>0</v>
      </c>
      <c r="F112" s="486">
        <f t="shared" si="127"/>
        <v>0</v>
      </c>
      <c r="G112" s="232">
        <f>SUM(G113:G115)</f>
        <v>0</v>
      </c>
      <c r="H112" s="121">
        <f t="shared" ref="H112:I112" si="128">SUM(H113:H115)</f>
        <v>0</v>
      </c>
      <c r="I112" s="114">
        <f t="shared" si="128"/>
        <v>0</v>
      </c>
      <c r="J112" s="121">
        <f>SUM(J113:J115)</f>
        <v>0</v>
      </c>
      <c r="K112" s="113">
        <f t="shared" ref="K112:L112" si="129">SUM(K113:K115)</f>
        <v>0</v>
      </c>
      <c r="L112" s="114">
        <f t="shared" si="129"/>
        <v>0</v>
      </c>
      <c r="M112" s="58">
        <f>SUM(M113:M115)</f>
        <v>0</v>
      </c>
      <c r="N112" s="113">
        <f t="shared" ref="N112:O112" si="130">SUM(N113:N115)</f>
        <v>0</v>
      </c>
      <c r="O112" s="114">
        <f t="shared" si="130"/>
        <v>0</v>
      </c>
      <c r="P112" s="111"/>
    </row>
    <row r="113" spans="1:16" hidden="1" x14ac:dyDescent="0.25">
      <c r="A113" s="38">
        <v>2251</v>
      </c>
      <c r="B113" s="57" t="s">
        <v>98</v>
      </c>
      <c r="C113" s="58">
        <f t="shared" si="98"/>
        <v>0</v>
      </c>
      <c r="D113" s="231"/>
      <c r="E113" s="528"/>
      <c r="F113" s="486">
        <f t="shared" ref="F113:F115" si="131">D113+E113</f>
        <v>0</v>
      </c>
      <c r="G113" s="231"/>
      <c r="H113" s="263"/>
      <c r="I113" s="114">
        <f t="shared" ref="I113:I115" si="132">G113+H113</f>
        <v>0</v>
      </c>
      <c r="J113" s="263"/>
      <c r="K113" s="60"/>
      <c r="L113" s="114">
        <f t="shared" ref="L113:L115" si="133">J113+K113</f>
        <v>0</v>
      </c>
      <c r="M113" s="325"/>
      <c r="N113" s="60"/>
      <c r="O113" s="114">
        <f t="shared" ref="O113:O115" si="134">M113+N113</f>
        <v>0</v>
      </c>
      <c r="P113" s="111"/>
    </row>
    <row r="114" spans="1:16" ht="24" hidden="1" x14ac:dyDescent="0.25">
      <c r="A114" s="38">
        <v>2252</v>
      </c>
      <c r="B114" s="57" t="s">
        <v>99</v>
      </c>
      <c r="C114" s="58">
        <f t="shared" si="98"/>
        <v>0</v>
      </c>
      <c r="D114" s="231"/>
      <c r="E114" s="528"/>
      <c r="F114" s="486">
        <f t="shared" si="131"/>
        <v>0</v>
      </c>
      <c r="G114" s="231"/>
      <c r="H114" s="263"/>
      <c r="I114" s="114">
        <f t="shared" si="132"/>
        <v>0</v>
      </c>
      <c r="J114" s="263"/>
      <c r="K114" s="60"/>
      <c r="L114" s="114">
        <f t="shared" si="133"/>
        <v>0</v>
      </c>
      <c r="M114" s="325"/>
      <c r="N114" s="60"/>
      <c r="O114" s="114">
        <f t="shared" si="134"/>
        <v>0</v>
      </c>
      <c r="P114" s="111"/>
    </row>
    <row r="115" spans="1:16" ht="24" hidden="1" x14ac:dyDescent="0.25">
      <c r="A115" s="38">
        <v>2259</v>
      </c>
      <c r="B115" s="57" t="s">
        <v>100</v>
      </c>
      <c r="C115" s="58">
        <f t="shared" si="98"/>
        <v>0</v>
      </c>
      <c r="D115" s="231"/>
      <c r="E115" s="528"/>
      <c r="F115" s="486">
        <f t="shared" si="131"/>
        <v>0</v>
      </c>
      <c r="G115" s="231"/>
      <c r="H115" s="263"/>
      <c r="I115" s="114">
        <f t="shared" si="132"/>
        <v>0</v>
      </c>
      <c r="J115" s="263"/>
      <c r="K115" s="60"/>
      <c r="L115" s="114">
        <f t="shared" si="133"/>
        <v>0</v>
      </c>
      <c r="M115" s="325"/>
      <c r="N115" s="60"/>
      <c r="O115" s="114">
        <f t="shared" si="134"/>
        <v>0</v>
      </c>
      <c r="P115" s="111"/>
    </row>
    <row r="116" spans="1:16" hidden="1" x14ac:dyDescent="0.25">
      <c r="A116" s="112">
        <v>2260</v>
      </c>
      <c r="B116" s="57" t="s">
        <v>101</v>
      </c>
      <c r="C116" s="58">
        <f t="shared" si="98"/>
        <v>0</v>
      </c>
      <c r="D116" s="232">
        <f>SUM(D117:D121)</f>
        <v>0</v>
      </c>
      <c r="E116" s="529">
        <f t="shared" ref="E116:F116" si="135">SUM(E117:E121)</f>
        <v>0</v>
      </c>
      <c r="F116" s="486">
        <f t="shared" si="135"/>
        <v>0</v>
      </c>
      <c r="G116" s="232">
        <f>SUM(G117:G121)</f>
        <v>0</v>
      </c>
      <c r="H116" s="121">
        <f t="shared" ref="H116:I116" si="136">SUM(H117:H121)</f>
        <v>0</v>
      </c>
      <c r="I116" s="114">
        <f t="shared" si="136"/>
        <v>0</v>
      </c>
      <c r="J116" s="121">
        <f>SUM(J117:J121)</f>
        <v>0</v>
      </c>
      <c r="K116" s="113">
        <f t="shared" ref="K116:L116" si="137">SUM(K117:K121)</f>
        <v>0</v>
      </c>
      <c r="L116" s="114">
        <f t="shared" si="137"/>
        <v>0</v>
      </c>
      <c r="M116" s="58">
        <f>SUM(M117:M121)</f>
        <v>0</v>
      </c>
      <c r="N116" s="113">
        <f t="shared" ref="N116:O116" si="138">SUM(N117:N121)</f>
        <v>0</v>
      </c>
      <c r="O116" s="114">
        <f t="shared" si="138"/>
        <v>0</v>
      </c>
      <c r="P116" s="111"/>
    </row>
    <row r="117" spans="1:16" hidden="1" x14ac:dyDescent="0.25">
      <c r="A117" s="38">
        <v>2261</v>
      </c>
      <c r="B117" s="57" t="s">
        <v>102</v>
      </c>
      <c r="C117" s="58">
        <f t="shared" si="98"/>
        <v>0</v>
      </c>
      <c r="D117" s="231"/>
      <c r="E117" s="528"/>
      <c r="F117" s="486">
        <f t="shared" ref="F117:F121" si="139">D117+E117</f>
        <v>0</v>
      </c>
      <c r="G117" s="231"/>
      <c r="H117" s="263"/>
      <c r="I117" s="114">
        <f t="shared" ref="I117:I121" si="140">G117+H117</f>
        <v>0</v>
      </c>
      <c r="J117" s="263"/>
      <c r="K117" s="60"/>
      <c r="L117" s="114">
        <f t="shared" ref="L117:L121" si="141">J117+K117</f>
        <v>0</v>
      </c>
      <c r="M117" s="325"/>
      <c r="N117" s="60"/>
      <c r="O117" s="114">
        <f t="shared" ref="O117:O121" si="142">M117+N117</f>
        <v>0</v>
      </c>
      <c r="P117" s="111"/>
    </row>
    <row r="118" spans="1:16" hidden="1" x14ac:dyDescent="0.25">
      <c r="A118" s="38">
        <v>2262</v>
      </c>
      <c r="B118" s="57" t="s">
        <v>103</v>
      </c>
      <c r="C118" s="58">
        <f t="shared" si="98"/>
        <v>0</v>
      </c>
      <c r="D118" s="231"/>
      <c r="E118" s="528"/>
      <c r="F118" s="486">
        <f t="shared" si="139"/>
        <v>0</v>
      </c>
      <c r="G118" s="231"/>
      <c r="H118" s="263"/>
      <c r="I118" s="114">
        <f t="shared" si="140"/>
        <v>0</v>
      </c>
      <c r="J118" s="263"/>
      <c r="K118" s="60"/>
      <c r="L118" s="114">
        <f t="shared" si="141"/>
        <v>0</v>
      </c>
      <c r="M118" s="325"/>
      <c r="N118" s="60"/>
      <c r="O118" s="114">
        <f t="shared" si="142"/>
        <v>0</v>
      </c>
      <c r="P118" s="111"/>
    </row>
    <row r="119" spans="1:16" hidden="1" x14ac:dyDescent="0.25">
      <c r="A119" s="38">
        <v>2263</v>
      </c>
      <c r="B119" s="57" t="s">
        <v>104</v>
      </c>
      <c r="C119" s="58">
        <f t="shared" si="98"/>
        <v>0</v>
      </c>
      <c r="D119" s="231"/>
      <c r="E119" s="528"/>
      <c r="F119" s="486">
        <f t="shared" si="139"/>
        <v>0</v>
      </c>
      <c r="G119" s="231"/>
      <c r="H119" s="263"/>
      <c r="I119" s="114">
        <f t="shared" si="140"/>
        <v>0</v>
      </c>
      <c r="J119" s="263"/>
      <c r="K119" s="60"/>
      <c r="L119" s="114">
        <f t="shared" si="141"/>
        <v>0</v>
      </c>
      <c r="M119" s="325"/>
      <c r="N119" s="60"/>
      <c r="O119" s="114">
        <f t="shared" si="142"/>
        <v>0</v>
      </c>
      <c r="P119" s="111"/>
    </row>
    <row r="120" spans="1:16" ht="24" hidden="1" x14ac:dyDescent="0.25">
      <c r="A120" s="38">
        <v>2264</v>
      </c>
      <c r="B120" s="57" t="s">
        <v>105</v>
      </c>
      <c r="C120" s="58">
        <f t="shared" si="98"/>
        <v>0</v>
      </c>
      <c r="D120" s="231"/>
      <c r="E120" s="528"/>
      <c r="F120" s="486">
        <f t="shared" si="139"/>
        <v>0</v>
      </c>
      <c r="G120" s="231"/>
      <c r="H120" s="263"/>
      <c r="I120" s="114">
        <f t="shared" si="140"/>
        <v>0</v>
      </c>
      <c r="J120" s="263"/>
      <c r="K120" s="60"/>
      <c r="L120" s="114">
        <f t="shared" si="141"/>
        <v>0</v>
      </c>
      <c r="M120" s="325"/>
      <c r="N120" s="60"/>
      <c r="O120" s="114">
        <f t="shared" si="142"/>
        <v>0</v>
      </c>
      <c r="P120" s="111"/>
    </row>
    <row r="121" spans="1:16" hidden="1" x14ac:dyDescent="0.25">
      <c r="A121" s="38">
        <v>2269</v>
      </c>
      <c r="B121" s="57" t="s">
        <v>106</v>
      </c>
      <c r="C121" s="58">
        <f t="shared" si="98"/>
        <v>0</v>
      </c>
      <c r="D121" s="231"/>
      <c r="E121" s="528"/>
      <c r="F121" s="486">
        <f t="shared" si="139"/>
        <v>0</v>
      </c>
      <c r="G121" s="231"/>
      <c r="H121" s="263"/>
      <c r="I121" s="114">
        <f t="shared" si="140"/>
        <v>0</v>
      </c>
      <c r="J121" s="263"/>
      <c r="K121" s="60"/>
      <c r="L121" s="114">
        <f t="shared" si="141"/>
        <v>0</v>
      </c>
      <c r="M121" s="325"/>
      <c r="N121" s="60"/>
      <c r="O121" s="114">
        <f t="shared" si="142"/>
        <v>0</v>
      </c>
      <c r="P121" s="111"/>
    </row>
    <row r="122" spans="1:16" x14ac:dyDescent="0.25">
      <c r="A122" s="112">
        <v>2270</v>
      </c>
      <c r="B122" s="57" t="s">
        <v>107</v>
      </c>
      <c r="C122" s="58">
        <f t="shared" si="98"/>
        <v>204545</v>
      </c>
      <c r="D122" s="232">
        <f>SUM(D123:D127)</f>
        <v>205449</v>
      </c>
      <c r="E122" s="529">
        <f t="shared" ref="E122:F122" si="143">SUM(E123:E127)</f>
        <v>-904</v>
      </c>
      <c r="F122" s="486">
        <f t="shared" si="143"/>
        <v>204545</v>
      </c>
      <c r="G122" s="232">
        <f>SUM(G123:G127)</f>
        <v>0</v>
      </c>
      <c r="H122" s="121">
        <f t="shared" ref="H122:I122" si="144">SUM(H123:H127)</f>
        <v>0</v>
      </c>
      <c r="I122" s="114">
        <f t="shared" si="144"/>
        <v>0</v>
      </c>
      <c r="J122" s="121">
        <f>SUM(J123:J127)</f>
        <v>0</v>
      </c>
      <c r="K122" s="113">
        <f t="shared" ref="K122:L122" si="145">SUM(K123:K127)</f>
        <v>0</v>
      </c>
      <c r="L122" s="114">
        <f t="shared" si="145"/>
        <v>0</v>
      </c>
      <c r="M122" s="58">
        <f>SUM(M123:M127)</f>
        <v>0</v>
      </c>
      <c r="N122" s="113">
        <f t="shared" ref="N122:O122" si="146">SUM(N123:N127)</f>
        <v>0</v>
      </c>
      <c r="O122" s="114">
        <f t="shared" si="146"/>
        <v>0</v>
      </c>
      <c r="P122" s="111"/>
    </row>
    <row r="123" spans="1:16" hidden="1" x14ac:dyDescent="0.25">
      <c r="A123" s="38">
        <v>2272</v>
      </c>
      <c r="B123" s="146" t="s">
        <v>108</v>
      </c>
      <c r="C123" s="58">
        <f t="shared" si="98"/>
        <v>0</v>
      </c>
      <c r="D123" s="231"/>
      <c r="E123" s="528"/>
      <c r="F123" s="486">
        <f t="shared" ref="F123:F127" si="147">D123+E123</f>
        <v>0</v>
      </c>
      <c r="G123" s="231"/>
      <c r="H123" s="263"/>
      <c r="I123" s="114">
        <f t="shared" ref="I123:I127" si="148">G123+H123</f>
        <v>0</v>
      </c>
      <c r="J123" s="263"/>
      <c r="K123" s="60"/>
      <c r="L123" s="114">
        <f t="shared" ref="L123:L127" si="149">J123+K123</f>
        <v>0</v>
      </c>
      <c r="M123" s="325"/>
      <c r="N123" s="60"/>
      <c r="O123" s="114">
        <f t="shared" ref="O123:O127" si="150">M123+N123</f>
        <v>0</v>
      </c>
      <c r="P123" s="111"/>
    </row>
    <row r="124" spans="1:16" ht="24" hidden="1" x14ac:dyDescent="0.25">
      <c r="A124" s="38">
        <v>2274</v>
      </c>
      <c r="B124" s="186" t="s">
        <v>290</v>
      </c>
      <c r="C124" s="58">
        <f t="shared" si="98"/>
        <v>0</v>
      </c>
      <c r="D124" s="231"/>
      <c r="E124" s="528"/>
      <c r="F124" s="486">
        <f t="shared" si="147"/>
        <v>0</v>
      </c>
      <c r="G124" s="231"/>
      <c r="H124" s="263"/>
      <c r="I124" s="114">
        <f t="shared" si="148"/>
        <v>0</v>
      </c>
      <c r="J124" s="263"/>
      <c r="K124" s="60"/>
      <c r="L124" s="114">
        <f t="shared" si="149"/>
        <v>0</v>
      </c>
      <c r="M124" s="325"/>
      <c r="N124" s="60"/>
      <c r="O124" s="114">
        <f t="shared" si="150"/>
        <v>0</v>
      </c>
      <c r="P124" s="111"/>
    </row>
    <row r="125" spans="1:16" ht="24" x14ac:dyDescent="0.25">
      <c r="A125" s="38">
        <v>2275</v>
      </c>
      <c r="B125" s="57" t="s">
        <v>109</v>
      </c>
      <c r="C125" s="58">
        <f t="shared" si="98"/>
        <v>204545</v>
      </c>
      <c r="D125" s="231">
        <f>300000-55864-84-446-7109-7170-8000-120-7405-2963-5390</f>
        <v>205449</v>
      </c>
      <c r="E125" s="528">
        <v>-904</v>
      </c>
      <c r="F125" s="486">
        <f t="shared" si="147"/>
        <v>204545</v>
      </c>
      <c r="G125" s="231"/>
      <c r="H125" s="263"/>
      <c r="I125" s="114">
        <f t="shared" si="148"/>
        <v>0</v>
      </c>
      <c r="J125" s="263"/>
      <c r="K125" s="60"/>
      <c r="L125" s="114">
        <f t="shared" si="149"/>
        <v>0</v>
      </c>
      <c r="M125" s="325"/>
      <c r="N125" s="60"/>
      <c r="O125" s="114">
        <f t="shared" si="150"/>
        <v>0</v>
      </c>
      <c r="P125" s="111"/>
    </row>
    <row r="126" spans="1:16" ht="36" hidden="1" x14ac:dyDescent="0.25">
      <c r="A126" s="38">
        <v>2276</v>
      </c>
      <c r="B126" s="57" t="s">
        <v>110</v>
      </c>
      <c r="C126" s="58">
        <f t="shared" si="98"/>
        <v>0</v>
      </c>
      <c r="D126" s="231"/>
      <c r="E126" s="528"/>
      <c r="F126" s="486">
        <f t="shared" si="147"/>
        <v>0</v>
      </c>
      <c r="G126" s="231"/>
      <c r="H126" s="263"/>
      <c r="I126" s="114">
        <f t="shared" si="148"/>
        <v>0</v>
      </c>
      <c r="J126" s="263"/>
      <c r="K126" s="60"/>
      <c r="L126" s="114">
        <f t="shared" si="149"/>
        <v>0</v>
      </c>
      <c r="M126" s="325"/>
      <c r="N126" s="60"/>
      <c r="O126" s="114">
        <f t="shared" si="150"/>
        <v>0</v>
      </c>
      <c r="P126" s="111"/>
    </row>
    <row r="127" spans="1:16" ht="24" hidden="1" x14ac:dyDescent="0.25">
      <c r="A127" s="38">
        <v>2279</v>
      </c>
      <c r="B127" s="57" t="s">
        <v>111</v>
      </c>
      <c r="C127" s="58">
        <f t="shared" si="98"/>
        <v>0</v>
      </c>
      <c r="D127" s="231"/>
      <c r="E127" s="528"/>
      <c r="F127" s="486">
        <f t="shared" si="147"/>
        <v>0</v>
      </c>
      <c r="G127" s="231"/>
      <c r="H127" s="263"/>
      <c r="I127" s="114">
        <f t="shared" si="148"/>
        <v>0</v>
      </c>
      <c r="J127" s="263"/>
      <c r="K127" s="60"/>
      <c r="L127" s="114">
        <f t="shared" si="149"/>
        <v>0</v>
      </c>
      <c r="M127" s="325"/>
      <c r="N127" s="60"/>
      <c r="O127" s="114">
        <f t="shared" si="150"/>
        <v>0</v>
      </c>
      <c r="P127" s="111"/>
    </row>
    <row r="128" spans="1:16" ht="24" hidden="1" x14ac:dyDescent="0.25">
      <c r="A128" s="833">
        <v>2280</v>
      </c>
      <c r="B128" s="52" t="s">
        <v>301</v>
      </c>
      <c r="C128" s="53">
        <f t="shared" si="98"/>
        <v>0</v>
      </c>
      <c r="D128" s="234">
        <f t="shared" ref="D128" si="151">SUM(D129)</f>
        <v>0</v>
      </c>
      <c r="E128" s="531">
        <f t="shared" ref="E128:O128" si="152">SUM(E129)</f>
        <v>0</v>
      </c>
      <c r="F128" s="527">
        <f t="shared" si="152"/>
        <v>0</v>
      </c>
      <c r="G128" s="234">
        <f t="shared" si="152"/>
        <v>0</v>
      </c>
      <c r="H128" s="265">
        <f t="shared" si="152"/>
        <v>0</v>
      </c>
      <c r="I128" s="120">
        <f t="shared" si="152"/>
        <v>0</v>
      </c>
      <c r="J128" s="265">
        <f t="shared" si="152"/>
        <v>0</v>
      </c>
      <c r="K128" s="119">
        <f t="shared" si="152"/>
        <v>0</v>
      </c>
      <c r="L128" s="120">
        <f t="shared" si="152"/>
        <v>0</v>
      </c>
      <c r="M128" s="58">
        <f t="shared" si="152"/>
        <v>0</v>
      </c>
      <c r="N128" s="113">
        <f t="shared" si="152"/>
        <v>0</v>
      </c>
      <c r="O128" s="114">
        <f t="shared" si="152"/>
        <v>0</v>
      </c>
      <c r="P128" s="111"/>
    </row>
    <row r="129" spans="1:16" ht="24" hidden="1" x14ac:dyDescent="0.25">
      <c r="A129" s="38">
        <v>2283</v>
      </c>
      <c r="B129" s="57" t="s">
        <v>112</v>
      </c>
      <c r="C129" s="58">
        <f t="shared" si="98"/>
        <v>0</v>
      </c>
      <c r="D129" s="231"/>
      <c r="E129" s="528"/>
      <c r="F129" s="486">
        <f>D129+E129</f>
        <v>0</v>
      </c>
      <c r="G129" s="231"/>
      <c r="H129" s="263"/>
      <c r="I129" s="114">
        <f>G129+H129</f>
        <v>0</v>
      </c>
      <c r="J129" s="263"/>
      <c r="K129" s="60"/>
      <c r="L129" s="114">
        <f>J129+K129</f>
        <v>0</v>
      </c>
      <c r="M129" s="325"/>
      <c r="N129" s="60"/>
      <c r="O129" s="114">
        <f>M129+N129</f>
        <v>0</v>
      </c>
      <c r="P129" s="111"/>
    </row>
    <row r="130" spans="1:16" ht="38.25" hidden="1" customHeight="1" x14ac:dyDescent="0.25">
      <c r="A130" s="45">
        <v>2300</v>
      </c>
      <c r="B130" s="105" t="s">
        <v>113</v>
      </c>
      <c r="C130" s="46">
        <f t="shared" si="98"/>
        <v>0</v>
      </c>
      <c r="D130" s="229">
        <f>SUM(D131,D136,D140,D141,D144,D151,D159,D160,D163)</f>
        <v>0</v>
      </c>
      <c r="E130" s="523">
        <f t="shared" ref="E130:F130" si="153">SUM(E131,E136,E140,E141,E144,E151,E159,E160,E163)</f>
        <v>0</v>
      </c>
      <c r="F130" s="490">
        <f t="shared" si="153"/>
        <v>0</v>
      </c>
      <c r="G130" s="229">
        <f>SUM(G131,G136,G140,G141,G144,G151,G159,G160,G163)</f>
        <v>0</v>
      </c>
      <c r="H130" s="106">
        <f t="shared" ref="H130:I130" si="154">SUM(H131,H136,H140,H141,H144,H151,H159,H160,H163)</f>
        <v>0</v>
      </c>
      <c r="I130" s="117">
        <f t="shared" si="154"/>
        <v>0</v>
      </c>
      <c r="J130" s="106">
        <f>SUM(J131,J136,J140,J141,J144,J151,J159,J160,J163)</f>
        <v>0</v>
      </c>
      <c r="K130" s="50">
        <f t="shared" ref="K130:L130" si="155">SUM(K131,K136,K140,K141,K144,K151,K159,K160,K163)</f>
        <v>0</v>
      </c>
      <c r="L130" s="117">
        <f t="shared" si="155"/>
        <v>0</v>
      </c>
      <c r="M130" s="46">
        <f>SUM(M131,M136,M140,M141,M144,M151,M159,M160,M163)</f>
        <v>0</v>
      </c>
      <c r="N130" s="50">
        <f t="shared" ref="N130:O130" si="156">SUM(N131,N136,N140,N141,N144,N151,N159,N160,N163)</f>
        <v>0</v>
      </c>
      <c r="O130" s="117">
        <f t="shared" si="156"/>
        <v>0</v>
      </c>
      <c r="P130" s="123"/>
    </row>
    <row r="131" spans="1:16" ht="24" hidden="1" x14ac:dyDescent="0.25">
      <c r="A131" s="833">
        <v>2310</v>
      </c>
      <c r="B131" s="52" t="s">
        <v>114</v>
      </c>
      <c r="C131" s="53">
        <f t="shared" si="98"/>
        <v>0</v>
      </c>
      <c r="D131" s="234">
        <f>SUM(D132:D135)</f>
        <v>0</v>
      </c>
      <c r="E131" s="531">
        <f t="shared" ref="E131:O131" si="157">SUM(E132:E135)</f>
        <v>0</v>
      </c>
      <c r="F131" s="527">
        <f t="shared" si="157"/>
        <v>0</v>
      </c>
      <c r="G131" s="234">
        <f t="shared" si="157"/>
        <v>0</v>
      </c>
      <c r="H131" s="265">
        <f t="shared" si="157"/>
        <v>0</v>
      </c>
      <c r="I131" s="120">
        <f t="shared" si="157"/>
        <v>0</v>
      </c>
      <c r="J131" s="265">
        <f t="shared" si="157"/>
        <v>0</v>
      </c>
      <c r="K131" s="119">
        <f t="shared" si="157"/>
        <v>0</v>
      </c>
      <c r="L131" s="120">
        <f t="shared" si="157"/>
        <v>0</v>
      </c>
      <c r="M131" s="53">
        <f t="shared" si="157"/>
        <v>0</v>
      </c>
      <c r="N131" s="119">
        <f t="shared" si="157"/>
        <v>0</v>
      </c>
      <c r="O131" s="120">
        <f t="shared" si="157"/>
        <v>0</v>
      </c>
      <c r="P131" s="110"/>
    </row>
    <row r="132" spans="1:16" hidden="1" x14ac:dyDescent="0.25">
      <c r="A132" s="38">
        <v>2311</v>
      </c>
      <c r="B132" s="57" t="s">
        <v>115</v>
      </c>
      <c r="C132" s="58">
        <f t="shared" si="98"/>
        <v>0</v>
      </c>
      <c r="D132" s="231"/>
      <c r="E132" s="528"/>
      <c r="F132" s="486">
        <f t="shared" ref="F132:F135" si="158">D132+E132</f>
        <v>0</v>
      </c>
      <c r="G132" s="231"/>
      <c r="H132" s="263"/>
      <c r="I132" s="114">
        <f t="shared" ref="I132:I135" si="159">G132+H132</f>
        <v>0</v>
      </c>
      <c r="J132" s="263"/>
      <c r="K132" s="60"/>
      <c r="L132" s="114">
        <f t="shared" ref="L132:L135" si="160">J132+K132</f>
        <v>0</v>
      </c>
      <c r="M132" s="325"/>
      <c r="N132" s="60"/>
      <c r="O132" s="114">
        <f t="shared" ref="O132:O135" si="161">M132+N132</f>
        <v>0</v>
      </c>
      <c r="P132" s="111"/>
    </row>
    <row r="133" spans="1:16" hidden="1" x14ac:dyDescent="0.25">
      <c r="A133" s="38">
        <v>2312</v>
      </c>
      <c r="B133" s="57" t="s">
        <v>116</v>
      </c>
      <c r="C133" s="58">
        <f t="shared" si="98"/>
        <v>0</v>
      </c>
      <c r="D133" s="231"/>
      <c r="E133" s="528"/>
      <c r="F133" s="486">
        <f t="shared" si="158"/>
        <v>0</v>
      </c>
      <c r="G133" s="231"/>
      <c r="H133" s="263"/>
      <c r="I133" s="114">
        <f t="shared" si="159"/>
        <v>0</v>
      </c>
      <c r="J133" s="263"/>
      <c r="K133" s="60"/>
      <c r="L133" s="114">
        <f t="shared" si="160"/>
        <v>0</v>
      </c>
      <c r="M133" s="325"/>
      <c r="N133" s="60"/>
      <c r="O133" s="114">
        <f t="shared" si="161"/>
        <v>0</v>
      </c>
      <c r="P133" s="111"/>
    </row>
    <row r="134" spans="1:16" hidden="1" x14ac:dyDescent="0.25">
      <c r="A134" s="38">
        <v>2313</v>
      </c>
      <c r="B134" s="57" t="s">
        <v>117</v>
      </c>
      <c r="C134" s="58">
        <f t="shared" si="98"/>
        <v>0</v>
      </c>
      <c r="D134" s="231"/>
      <c r="E134" s="528"/>
      <c r="F134" s="486">
        <f t="shared" si="158"/>
        <v>0</v>
      </c>
      <c r="G134" s="231"/>
      <c r="H134" s="263"/>
      <c r="I134" s="114">
        <f t="shared" si="159"/>
        <v>0</v>
      </c>
      <c r="J134" s="263"/>
      <c r="K134" s="60"/>
      <c r="L134" s="114">
        <f t="shared" si="160"/>
        <v>0</v>
      </c>
      <c r="M134" s="325"/>
      <c r="N134" s="60"/>
      <c r="O134" s="114">
        <f t="shared" si="161"/>
        <v>0</v>
      </c>
      <c r="P134" s="111"/>
    </row>
    <row r="135" spans="1:16" ht="36" hidden="1" customHeight="1" x14ac:dyDescent="0.25">
      <c r="A135" s="38">
        <v>2314</v>
      </c>
      <c r="B135" s="57" t="s">
        <v>291</v>
      </c>
      <c r="C135" s="58">
        <f t="shared" si="98"/>
        <v>0</v>
      </c>
      <c r="D135" s="231"/>
      <c r="E135" s="528"/>
      <c r="F135" s="486">
        <f t="shared" si="158"/>
        <v>0</v>
      </c>
      <c r="G135" s="231"/>
      <c r="H135" s="263"/>
      <c r="I135" s="114">
        <f t="shared" si="159"/>
        <v>0</v>
      </c>
      <c r="J135" s="263"/>
      <c r="K135" s="60"/>
      <c r="L135" s="114">
        <f t="shared" si="160"/>
        <v>0</v>
      </c>
      <c r="M135" s="325"/>
      <c r="N135" s="60"/>
      <c r="O135" s="114">
        <f t="shared" si="161"/>
        <v>0</v>
      </c>
      <c r="P135" s="111"/>
    </row>
    <row r="136" spans="1:16" hidden="1" x14ac:dyDescent="0.25">
      <c r="A136" s="112">
        <v>2320</v>
      </c>
      <c r="B136" s="57" t="s">
        <v>118</v>
      </c>
      <c r="C136" s="58">
        <f t="shared" si="98"/>
        <v>0</v>
      </c>
      <c r="D136" s="232">
        <f>SUM(D137:D139)</f>
        <v>0</v>
      </c>
      <c r="E136" s="529">
        <f t="shared" ref="E136:F136" si="162">SUM(E137:E139)</f>
        <v>0</v>
      </c>
      <c r="F136" s="486">
        <f t="shared" si="162"/>
        <v>0</v>
      </c>
      <c r="G136" s="232">
        <f>SUM(G137:G139)</f>
        <v>0</v>
      </c>
      <c r="H136" s="121">
        <f t="shared" ref="H136:I136" si="163">SUM(H137:H139)</f>
        <v>0</v>
      </c>
      <c r="I136" s="114">
        <f t="shared" si="163"/>
        <v>0</v>
      </c>
      <c r="J136" s="121">
        <f>SUM(J137:J139)</f>
        <v>0</v>
      </c>
      <c r="K136" s="113">
        <f t="shared" ref="K136:L136" si="164">SUM(K137:K139)</f>
        <v>0</v>
      </c>
      <c r="L136" s="114">
        <f t="shared" si="164"/>
        <v>0</v>
      </c>
      <c r="M136" s="58">
        <f>SUM(M137:M139)</f>
        <v>0</v>
      </c>
      <c r="N136" s="113">
        <f t="shared" ref="N136:O136" si="165">SUM(N137:N139)</f>
        <v>0</v>
      </c>
      <c r="O136" s="114">
        <f t="shared" si="165"/>
        <v>0</v>
      </c>
      <c r="P136" s="111"/>
    </row>
    <row r="137" spans="1:16" hidden="1" x14ac:dyDescent="0.25">
      <c r="A137" s="38">
        <v>2321</v>
      </c>
      <c r="B137" s="57" t="s">
        <v>119</v>
      </c>
      <c r="C137" s="58">
        <f t="shared" si="98"/>
        <v>0</v>
      </c>
      <c r="D137" s="231"/>
      <c r="E137" s="528"/>
      <c r="F137" s="486">
        <f t="shared" ref="F137:F140" si="166">D137+E137</f>
        <v>0</v>
      </c>
      <c r="G137" s="231"/>
      <c r="H137" s="263"/>
      <c r="I137" s="114">
        <f t="shared" ref="I137:I140" si="167">G137+H137</f>
        <v>0</v>
      </c>
      <c r="J137" s="263"/>
      <c r="K137" s="60"/>
      <c r="L137" s="114">
        <f t="shared" ref="L137:L140" si="168">J137+K137</f>
        <v>0</v>
      </c>
      <c r="M137" s="325"/>
      <c r="N137" s="60"/>
      <c r="O137" s="114">
        <f t="shared" ref="O137:O140" si="169">M137+N137</f>
        <v>0</v>
      </c>
      <c r="P137" s="111"/>
    </row>
    <row r="138" spans="1:16" hidden="1" x14ac:dyDescent="0.25">
      <c r="A138" s="38">
        <v>2322</v>
      </c>
      <c r="B138" s="57" t="s">
        <v>120</v>
      </c>
      <c r="C138" s="58">
        <f t="shared" si="98"/>
        <v>0</v>
      </c>
      <c r="D138" s="231"/>
      <c r="E138" s="528"/>
      <c r="F138" s="486">
        <f t="shared" si="166"/>
        <v>0</v>
      </c>
      <c r="G138" s="231"/>
      <c r="H138" s="263"/>
      <c r="I138" s="114">
        <f t="shared" si="167"/>
        <v>0</v>
      </c>
      <c r="J138" s="263"/>
      <c r="K138" s="60"/>
      <c r="L138" s="114">
        <f t="shared" si="168"/>
        <v>0</v>
      </c>
      <c r="M138" s="325"/>
      <c r="N138" s="60"/>
      <c r="O138" s="114">
        <f t="shared" si="169"/>
        <v>0</v>
      </c>
      <c r="P138" s="111"/>
    </row>
    <row r="139" spans="1:16" ht="10.5" hidden="1" customHeight="1" x14ac:dyDescent="0.25">
      <c r="A139" s="38">
        <v>2329</v>
      </c>
      <c r="B139" s="57" t="s">
        <v>121</v>
      </c>
      <c r="C139" s="58">
        <f t="shared" si="98"/>
        <v>0</v>
      </c>
      <c r="D139" s="231"/>
      <c r="E139" s="528"/>
      <c r="F139" s="486">
        <f t="shared" si="166"/>
        <v>0</v>
      </c>
      <c r="G139" s="231"/>
      <c r="H139" s="263"/>
      <c r="I139" s="114">
        <f t="shared" si="167"/>
        <v>0</v>
      </c>
      <c r="J139" s="263"/>
      <c r="K139" s="60"/>
      <c r="L139" s="114">
        <f t="shared" si="168"/>
        <v>0</v>
      </c>
      <c r="M139" s="325"/>
      <c r="N139" s="60"/>
      <c r="O139" s="114">
        <f t="shared" si="169"/>
        <v>0</v>
      </c>
      <c r="P139" s="111"/>
    </row>
    <row r="140" spans="1:16" hidden="1" x14ac:dyDescent="0.25">
      <c r="A140" s="112">
        <v>2330</v>
      </c>
      <c r="B140" s="57" t="s">
        <v>122</v>
      </c>
      <c r="C140" s="58">
        <f t="shared" si="98"/>
        <v>0</v>
      </c>
      <c r="D140" s="231"/>
      <c r="E140" s="528"/>
      <c r="F140" s="486">
        <f t="shared" si="166"/>
        <v>0</v>
      </c>
      <c r="G140" s="231"/>
      <c r="H140" s="263"/>
      <c r="I140" s="114">
        <f t="shared" si="167"/>
        <v>0</v>
      </c>
      <c r="J140" s="263"/>
      <c r="K140" s="60"/>
      <c r="L140" s="114">
        <f t="shared" si="168"/>
        <v>0</v>
      </c>
      <c r="M140" s="325"/>
      <c r="N140" s="60"/>
      <c r="O140" s="114">
        <f t="shared" si="169"/>
        <v>0</v>
      </c>
      <c r="P140" s="111"/>
    </row>
    <row r="141" spans="1:16" ht="48" hidden="1" x14ac:dyDescent="0.25">
      <c r="A141" s="112">
        <v>2340</v>
      </c>
      <c r="B141" s="57" t="s">
        <v>302</v>
      </c>
      <c r="C141" s="58">
        <f t="shared" si="98"/>
        <v>0</v>
      </c>
      <c r="D141" s="232">
        <f>SUM(D142:D143)</f>
        <v>0</v>
      </c>
      <c r="E141" s="529">
        <f t="shared" ref="E141:F141" si="170">SUM(E142:E143)</f>
        <v>0</v>
      </c>
      <c r="F141" s="486">
        <f t="shared" si="170"/>
        <v>0</v>
      </c>
      <c r="G141" s="232">
        <f>SUM(G142:G143)</f>
        <v>0</v>
      </c>
      <c r="H141" s="121">
        <f t="shared" ref="H141:I141" si="171">SUM(H142:H143)</f>
        <v>0</v>
      </c>
      <c r="I141" s="114">
        <f t="shared" si="171"/>
        <v>0</v>
      </c>
      <c r="J141" s="121">
        <f>SUM(J142:J143)</f>
        <v>0</v>
      </c>
      <c r="K141" s="113">
        <f t="shared" ref="K141:L141" si="172">SUM(K142:K143)</f>
        <v>0</v>
      </c>
      <c r="L141" s="114">
        <f t="shared" si="172"/>
        <v>0</v>
      </c>
      <c r="M141" s="58">
        <f>SUM(M142:M143)</f>
        <v>0</v>
      </c>
      <c r="N141" s="113">
        <f t="shared" ref="N141:O141" si="173">SUM(N142:N143)</f>
        <v>0</v>
      </c>
      <c r="O141" s="114">
        <f t="shared" si="173"/>
        <v>0</v>
      </c>
      <c r="P141" s="111"/>
    </row>
    <row r="142" spans="1:16" hidden="1" x14ac:dyDescent="0.25">
      <c r="A142" s="38">
        <v>2341</v>
      </c>
      <c r="B142" s="57" t="s">
        <v>123</v>
      </c>
      <c r="C142" s="58">
        <f t="shared" si="98"/>
        <v>0</v>
      </c>
      <c r="D142" s="231"/>
      <c r="E142" s="528"/>
      <c r="F142" s="486">
        <f t="shared" ref="F142:F143" si="174">D142+E142</f>
        <v>0</v>
      </c>
      <c r="G142" s="231"/>
      <c r="H142" s="263"/>
      <c r="I142" s="114">
        <f t="shared" ref="I142:I143" si="175">G142+H142</f>
        <v>0</v>
      </c>
      <c r="J142" s="263"/>
      <c r="K142" s="60"/>
      <c r="L142" s="114">
        <f t="shared" ref="L142:L143" si="176">J142+K142</f>
        <v>0</v>
      </c>
      <c r="M142" s="325"/>
      <c r="N142" s="60"/>
      <c r="O142" s="114">
        <f t="shared" ref="O142:O143" si="177">M142+N142</f>
        <v>0</v>
      </c>
      <c r="P142" s="111"/>
    </row>
    <row r="143" spans="1:16" ht="24" hidden="1" x14ac:dyDescent="0.25">
      <c r="A143" s="38">
        <v>2344</v>
      </c>
      <c r="B143" s="57" t="s">
        <v>124</v>
      </c>
      <c r="C143" s="58">
        <f t="shared" si="98"/>
        <v>0</v>
      </c>
      <c r="D143" s="231"/>
      <c r="E143" s="528"/>
      <c r="F143" s="486">
        <f t="shared" si="174"/>
        <v>0</v>
      </c>
      <c r="G143" s="231"/>
      <c r="H143" s="263"/>
      <c r="I143" s="114">
        <f t="shared" si="175"/>
        <v>0</v>
      </c>
      <c r="J143" s="263"/>
      <c r="K143" s="60"/>
      <c r="L143" s="114">
        <f t="shared" si="176"/>
        <v>0</v>
      </c>
      <c r="M143" s="325"/>
      <c r="N143" s="60"/>
      <c r="O143" s="114">
        <f t="shared" si="177"/>
        <v>0</v>
      </c>
      <c r="P143" s="111"/>
    </row>
    <row r="144" spans="1:16" ht="24" hidden="1" x14ac:dyDescent="0.25">
      <c r="A144" s="107">
        <v>2350</v>
      </c>
      <c r="B144" s="78" t="s">
        <v>125</v>
      </c>
      <c r="C144" s="84">
        <f t="shared" si="98"/>
        <v>0</v>
      </c>
      <c r="D144" s="132">
        <f>SUM(D145:D150)</f>
        <v>0</v>
      </c>
      <c r="E144" s="524">
        <f t="shared" ref="E144:F144" si="178">SUM(E145:E150)</f>
        <v>0</v>
      </c>
      <c r="F144" s="525">
        <f t="shared" si="178"/>
        <v>0</v>
      </c>
      <c r="G144" s="132">
        <f>SUM(G145:G150)</f>
        <v>0</v>
      </c>
      <c r="H144" s="207">
        <f t="shared" ref="H144:I144" si="179">SUM(H145:H150)</f>
        <v>0</v>
      </c>
      <c r="I144" s="109">
        <f t="shared" si="179"/>
        <v>0</v>
      </c>
      <c r="J144" s="207">
        <f>SUM(J145:J150)</f>
        <v>0</v>
      </c>
      <c r="K144" s="108">
        <f t="shared" ref="K144:L144" si="180">SUM(K145:K150)</f>
        <v>0</v>
      </c>
      <c r="L144" s="109">
        <f t="shared" si="180"/>
        <v>0</v>
      </c>
      <c r="M144" s="84">
        <f>SUM(M145:M150)</f>
        <v>0</v>
      </c>
      <c r="N144" s="108">
        <f t="shared" ref="N144:O144" si="181">SUM(N145:N150)</f>
        <v>0</v>
      </c>
      <c r="O144" s="109">
        <f t="shared" si="181"/>
        <v>0</v>
      </c>
      <c r="P144" s="116"/>
    </row>
    <row r="145" spans="1:16" hidden="1" x14ac:dyDescent="0.25">
      <c r="A145" s="33">
        <v>2351</v>
      </c>
      <c r="B145" s="52" t="s">
        <v>126</v>
      </c>
      <c r="C145" s="53">
        <f t="shared" si="98"/>
        <v>0</v>
      </c>
      <c r="D145" s="230"/>
      <c r="E145" s="526"/>
      <c r="F145" s="527">
        <f t="shared" ref="F145:F150" si="182">D145+E145</f>
        <v>0</v>
      </c>
      <c r="G145" s="230"/>
      <c r="H145" s="262"/>
      <c r="I145" s="120">
        <f t="shared" ref="I145:I150" si="183">G145+H145</f>
        <v>0</v>
      </c>
      <c r="J145" s="262"/>
      <c r="K145" s="55"/>
      <c r="L145" s="120">
        <f t="shared" ref="L145:L150" si="184">J145+K145</f>
        <v>0</v>
      </c>
      <c r="M145" s="324"/>
      <c r="N145" s="55"/>
      <c r="O145" s="120">
        <f t="shared" ref="O145:O150" si="185">M145+N145</f>
        <v>0</v>
      </c>
      <c r="P145" s="110"/>
    </row>
    <row r="146" spans="1:16" hidden="1" x14ac:dyDescent="0.25">
      <c r="A146" s="38">
        <v>2352</v>
      </c>
      <c r="B146" s="57" t="s">
        <v>127</v>
      </c>
      <c r="C146" s="58">
        <f t="shared" si="98"/>
        <v>0</v>
      </c>
      <c r="D146" s="231"/>
      <c r="E146" s="528"/>
      <c r="F146" s="486">
        <f t="shared" si="182"/>
        <v>0</v>
      </c>
      <c r="G146" s="231"/>
      <c r="H146" s="263"/>
      <c r="I146" s="114">
        <f t="shared" si="183"/>
        <v>0</v>
      </c>
      <c r="J146" s="263"/>
      <c r="K146" s="60"/>
      <c r="L146" s="114">
        <f t="shared" si="184"/>
        <v>0</v>
      </c>
      <c r="M146" s="325"/>
      <c r="N146" s="60"/>
      <c r="O146" s="114">
        <f t="shared" si="185"/>
        <v>0</v>
      </c>
      <c r="P146" s="111"/>
    </row>
    <row r="147" spans="1:16" ht="24" hidden="1" x14ac:dyDescent="0.25">
      <c r="A147" s="38">
        <v>2353</v>
      </c>
      <c r="B147" s="57" t="s">
        <v>128</v>
      </c>
      <c r="C147" s="58">
        <f t="shared" si="98"/>
        <v>0</v>
      </c>
      <c r="D147" s="231"/>
      <c r="E147" s="528"/>
      <c r="F147" s="486">
        <f t="shared" si="182"/>
        <v>0</v>
      </c>
      <c r="G147" s="231"/>
      <c r="H147" s="263"/>
      <c r="I147" s="114">
        <f t="shared" si="183"/>
        <v>0</v>
      </c>
      <c r="J147" s="263"/>
      <c r="K147" s="60"/>
      <c r="L147" s="114">
        <f t="shared" si="184"/>
        <v>0</v>
      </c>
      <c r="M147" s="325"/>
      <c r="N147" s="60"/>
      <c r="O147" s="114">
        <f t="shared" si="185"/>
        <v>0</v>
      </c>
      <c r="P147" s="111"/>
    </row>
    <row r="148" spans="1:16" ht="24" hidden="1" x14ac:dyDescent="0.25">
      <c r="A148" s="38">
        <v>2354</v>
      </c>
      <c r="B148" s="57" t="s">
        <v>129</v>
      </c>
      <c r="C148" s="58">
        <f t="shared" si="98"/>
        <v>0</v>
      </c>
      <c r="D148" s="231"/>
      <c r="E148" s="528"/>
      <c r="F148" s="486">
        <f t="shared" si="182"/>
        <v>0</v>
      </c>
      <c r="G148" s="231"/>
      <c r="H148" s="263"/>
      <c r="I148" s="114">
        <f t="shared" si="183"/>
        <v>0</v>
      </c>
      <c r="J148" s="263"/>
      <c r="K148" s="60"/>
      <c r="L148" s="114">
        <f t="shared" si="184"/>
        <v>0</v>
      </c>
      <c r="M148" s="325"/>
      <c r="N148" s="60"/>
      <c r="O148" s="114">
        <f t="shared" si="185"/>
        <v>0</v>
      </c>
      <c r="P148" s="111"/>
    </row>
    <row r="149" spans="1:16" ht="24" hidden="1" x14ac:dyDescent="0.25">
      <c r="A149" s="38">
        <v>2355</v>
      </c>
      <c r="B149" s="57" t="s">
        <v>130</v>
      </c>
      <c r="C149" s="58">
        <f t="shared" ref="C149:C212" si="186">F149+I149+L149+O149</f>
        <v>0</v>
      </c>
      <c r="D149" s="231"/>
      <c r="E149" s="528"/>
      <c r="F149" s="486">
        <f t="shared" si="182"/>
        <v>0</v>
      </c>
      <c r="G149" s="231"/>
      <c r="H149" s="263"/>
      <c r="I149" s="114">
        <f t="shared" si="183"/>
        <v>0</v>
      </c>
      <c r="J149" s="263"/>
      <c r="K149" s="60"/>
      <c r="L149" s="114">
        <f t="shared" si="184"/>
        <v>0</v>
      </c>
      <c r="M149" s="325"/>
      <c r="N149" s="60"/>
      <c r="O149" s="114">
        <f t="shared" si="185"/>
        <v>0</v>
      </c>
      <c r="P149" s="111"/>
    </row>
    <row r="150" spans="1:16" ht="24" hidden="1" x14ac:dyDescent="0.25">
      <c r="A150" s="38">
        <v>2359</v>
      </c>
      <c r="B150" s="57" t="s">
        <v>131</v>
      </c>
      <c r="C150" s="58">
        <f t="shared" si="186"/>
        <v>0</v>
      </c>
      <c r="D150" s="231"/>
      <c r="E150" s="528"/>
      <c r="F150" s="486">
        <f t="shared" si="182"/>
        <v>0</v>
      </c>
      <c r="G150" s="231"/>
      <c r="H150" s="263"/>
      <c r="I150" s="114">
        <f t="shared" si="183"/>
        <v>0</v>
      </c>
      <c r="J150" s="263"/>
      <c r="K150" s="60"/>
      <c r="L150" s="114">
        <f t="shared" si="184"/>
        <v>0</v>
      </c>
      <c r="M150" s="325"/>
      <c r="N150" s="60"/>
      <c r="O150" s="114">
        <f t="shared" si="185"/>
        <v>0</v>
      </c>
      <c r="P150" s="111"/>
    </row>
    <row r="151" spans="1:16" ht="24.75" hidden="1" customHeight="1" x14ac:dyDescent="0.25">
      <c r="A151" s="112">
        <v>2360</v>
      </c>
      <c r="B151" s="57" t="s">
        <v>132</v>
      </c>
      <c r="C151" s="58">
        <f t="shared" si="186"/>
        <v>0</v>
      </c>
      <c r="D151" s="232">
        <f>SUM(D152:D158)</f>
        <v>0</v>
      </c>
      <c r="E151" s="529">
        <f t="shared" ref="E151:F151" si="187">SUM(E152:E158)</f>
        <v>0</v>
      </c>
      <c r="F151" s="486">
        <f t="shared" si="187"/>
        <v>0</v>
      </c>
      <c r="G151" s="232">
        <f>SUM(G152:G158)</f>
        <v>0</v>
      </c>
      <c r="H151" s="121">
        <f t="shared" ref="H151:I151" si="188">SUM(H152:H158)</f>
        <v>0</v>
      </c>
      <c r="I151" s="114">
        <f t="shared" si="188"/>
        <v>0</v>
      </c>
      <c r="J151" s="121">
        <f>SUM(J152:J158)</f>
        <v>0</v>
      </c>
      <c r="K151" s="113">
        <f t="shared" ref="K151:L151" si="189">SUM(K152:K158)</f>
        <v>0</v>
      </c>
      <c r="L151" s="114">
        <f t="shared" si="189"/>
        <v>0</v>
      </c>
      <c r="M151" s="58">
        <f>SUM(M152:M158)</f>
        <v>0</v>
      </c>
      <c r="N151" s="113">
        <f t="shared" ref="N151:O151" si="190">SUM(N152:N158)</f>
        <v>0</v>
      </c>
      <c r="O151" s="114">
        <f t="shared" si="190"/>
        <v>0</v>
      </c>
      <c r="P151" s="111"/>
    </row>
    <row r="152" spans="1:16" hidden="1" x14ac:dyDescent="0.25">
      <c r="A152" s="37">
        <v>2361</v>
      </c>
      <c r="B152" s="57" t="s">
        <v>133</v>
      </c>
      <c r="C152" s="58">
        <f t="shared" si="186"/>
        <v>0</v>
      </c>
      <c r="D152" s="231"/>
      <c r="E152" s="528"/>
      <c r="F152" s="486">
        <f t="shared" ref="F152:F159" si="191">D152+E152</f>
        <v>0</v>
      </c>
      <c r="G152" s="231"/>
      <c r="H152" s="263"/>
      <c r="I152" s="114">
        <f t="shared" ref="I152:I159" si="192">G152+H152</f>
        <v>0</v>
      </c>
      <c r="J152" s="263"/>
      <c r="K152" s="60"/>
      <c r="L152" s="114">
        <f t="shared" ref="L152:L159" si="193">J152+K152</f>
        <v>0</v>
      </c>
      <c r="M152" s="325"/>
      <c r="N152" s="60"/>
      <c r="O152" s="114">
        <f t="shared" ref="O152:O159" si="194">M152+N152</f>
        <v>0</v>
      </c>
      <c r="P152" s="111"/>
    </row>
    <row r="153" spans="1:16" ht="24" hidden="1" x14ac:dyDescent="0.25">
      <c r="A153" s="37">
        <v>2362</v>
      </c>
      <c r="B153" s="57" t="s">
        <v>134</v>
      </c>
      <c r="C153" s="58">
        <f t="shared" si="186"/>
        <v>0</v>
      </c>
      <c r="D153" s="231"/>
      <c r="E153" s="528"/>
      <c r="F153" s="486">
        <f t="shared" si="191"/>
        <v>0</v>
      </c>
      <c r="G153" s="231"/>
      <c r="H153" s="263"/>
      <c r="I153" s="114">
        <f t="shared" si="192"/>
        <v>0</v>
      </c>
      <c r="J153" s="263"/>
      <c r="K153" s="60"/>
      <c r="L153" s="114">
        <f t="shared" si="193"/>
        <v>0</v>
      </c>
      <c r="M153" s="325"/>
      <c r="N153" s="60"/>
      <c r="O153" s="114">
        <f t="shared" si="194"/>
        <v>0</v>
      </c>
      <c r="P153" s="111"/>
    </row>
    <row r="154" spans="1:16" hidden="1" x14ac:dyDescent="0.25">
      <c r="A154" s="37">
        <v>2363</v>
      </c>
      <c r="B154" s="57" t="s">
        <v>135</v>
      </c>
      <c r="C154" s="58">
        <f t="shared" si="186"/>
        <v>0</v>
      </c>
      <c r="D154" s="231"/>
      <c r="E154" s="528"/>
      <c r="F154" s="486">
        <f t="shared" si="191"/>
        <v>0</v>
      </c>
      <c r="G154" s="231"/>
      <c r="H154" s="263"/>
      <c r="I154" s="114">
        <f t="shared" si="192"/>
        <v>0</v>
      </c>
      <c r="J154" s="263"/>
      <c r="K154" s="60"/>
      <c r="L154" s="114">
        <f t="shared" si="193"/>
        <v>0</v>
      </c>
      <c r="M154" s="325"/>
      <c r="N154" s="60"/>
      <c r="O154" s="114">
        <f t="shared" si="194"/>
        <v>0</v>
      </c>
      <c r="P154" s="111"/>
    </row>
    <row r="155" spans="1:16" hidden="1" x14ac:dyDescent="0.25">
      <c r="A155" s="37">
        <v>2364</v>
      </c>
      <c r="B155" s="57" t="s">
        <v>136</v>
      </c>
      <c r="C155" s="58">
        <f t="shared" si="186"/>
        <v>0</v>
      </c>
      <c r="D155" s="231"/>
      <c r="E155" s="528"/>
      <c r="F155" s="486">
        <f t="shared" si="191"/>
        <v>0</v>
      </c>
      <c r="G155" s="231"/>
      <c r="H155" s="263"/>
      <c r="I155" s="114">
        <f t="shared" si="192"/>
        <v>0</v>
      </c>
      <c r="J155" s="263"/>
      <c r="K155" s="60"/>
      <c r="L155" s="114">
        <f t="shared" si="193"/>
        <v>0</v>
      </c>
      <c r="M155" s="325"/>
      <c r="N155" s="60"/>
      <c r="O155" s="114">
        <f t="shared" si="194"/>
        <v>0</v>
      </c>
      <c r="P155" s="111"/>
    </row>
    <row r="156" spans="1:16" ht="12.75" hidden="1" customHeight="1" x14ac:dyDescent="0.25">
      <c r="A156" s="37">
        <v>2365</v>
      </c>
      <c r="B156" s="57" t="s">
        <v>137</v>
      </c>
      <c r="C156" s="58">
        <f t="shared" si="186"/>
        <v>0</v>
      </c>
      <c r="D156" s="231"/>
      <c r="E156" s="528"/>
      <c r="F156" s="486">
        <f t="shared" si="191"/>
        <v>0</v>
      </c>
      <c r="G156" s="231"/>
      <c r="H156" s="263"/>
      <c r="I156" s="114">
        <f t="shared" si="192"/>
        <v>0</v>
      </c>
      <c r="J156" s="263"/>
      <c r="K156" s="60"/>
      <c r="L156" s="114">
        <f t="shared" si="193"/>
        <v>0</v>
      </c>
      <c r="M156" s="325"/>
      <c r="N156" s="60"/>
      <c r="O156" s="114">
        <f t="shared" si="194"/>
        <v>0</v>
      </c>
      <c r="P156" s="111"/>
    </row>
    <row r="157" spans="1:16" ht="36" hidden="1" x14ac:dyDescent="0.25">
      <c r="A157" s="37">
        <v>2366</v>
      </c>
      <c r="B157" s="57" t="s">
        <v>138</v>
      </c>
      <c r="C157" s="58">
        <f t="shared" si="186"/>
        <v>0</v>
      </c>
      <c r="D157" s="231"/>
      <c r="E157" s="528"/>
      <c r="F157" s="486">
        <f t="shared" si="191"/>
        <v>0</v>
      </c>
      <c r="G157" s="231"/>
      <c r="H157" s="263"/>
      <c r="I157" s="114">
        <f t="shared" si="192"/>
        <v>0</v>
      </c>
      <c r="J157" s="263"/>
      <c r="K157" s="60"/>
      <c r="L157" s="114">
        <f t="shared" si="193"/>
        <v>0</v>
      </c>
      <c r="M157" s="325"/>
      <c r="N157" s="60"/>
      <c r="O157" s="114">
        <f t="shared" si="194"/>
        <v>0</v>
      </c>
      <c r="P157" s="111"/>
    </row>
    <row r="158" spans="1:16" ht="48" hidden="1" x14ac:dyDescent="0.25">
      <c r="A158" s="37">
        <v>2369</v>
      </c>
      <c r="B158" s="57" t="s">
        <v>139</v>
      </c>
      <c r="C158" s="58">
        <f t="shared" si="186"/>
        <v>0</v>
      </c>
      <c r="D158" s="231"/>
      <c r="E158" s="528"/>
      <c r="F158" s="486">
        <f t="shared" si="191"/>
        <v>0</v>
      </c>
      <c r="G158" s="231"/>
      <c r="H158" s="263"/>
      <c r="I158" s="114">
        <f t="shared" si="192"/>
        <v>0</v>
      </c>
      <c r="J158" s="263"/>
      <c r="K158" s="60"/>
      <c r="L158" s="114">
        <f t="shared" si="193"/>
        <v>0</v>
      </c>
      <c r="M158" s="325"/>
      <c r="N158" s="60"/>
      <c r="O158" s="114">
        <f t="shared" si="194"/>
        <v>0</v>
      </c>
      <c r="P158" s="111"/>
    </row>
    <row r="159" spans="1:16" hidden="1" x14ac:dyDescent="0.25">
      <c r="A159" s="107">
        <v>2370</v>
      </c>
      <c r="B159" s="78" t="s">
        <v>140</v>
      </c>
      <c r="C159" s="84">
        <f t="shared" si="186"/>
        <v>0</v>
      </c>
      <c r="D159" s="233"/>
      <c r="E159" s="530"/>
      <c r="F159" s="525">
        <f t="shared" si="191"/>
        <v>0</v>
      </c>
      <c r="G159" s="233"/>
      <c r="H159" s="264"/>
      <c r="I159" s="109">
        <f t="shared" si="192"/>
        <v>0</v>
      </c>
      <c r="J159" s="264"/>
      <c r="K159" s="115"/>
      <c r="L159" s="109">
        <f t="shared" si="193"/>
        <v>0</v>
      </c>
      <c r="M159" s="326"/>
      <c r="N159" s="115"/>
      <c r="O159" s="109">
        <f t="shared" si="194"/>
        <v>0</v>
      </c>
      <c r="P159" s="116"/>
    </row>
    <row r="160" spans="1:16" hidden="1" x14ac:dyDescent="0.25">
      <c r="A160" s="107">
        <v>2380</v>
      </c>
      <c r="B160" s="78" t="s">
        <v>141</v>
      </c>
      <c r="C160" s="84">
        <f t="shared" si="186"/>
        <v>0</v>
      </c>
      <c r="D160" s="132">
        <f>SUM(D161:D162)</f>
        <v>0</v>
      </c>
      <c r="E160" s="524">
        <f t="shared" ref="E160:F160" si="195">SUM(E161:E162)</f>
        <v>0</v>
      </c>
      <c r="F160" s="525">
        <f t="shared" si="195"/>
        <v>0</v>
      </c>
      <c r="G160" s="132">
        <f>SUM(G161:G162)</f>
        <v>0</v>
      </c>
      <c r="H160" s="207">
        <f t="shared" ref="H160:I160" si="196">SUM(H161:H162)</f>
        <v>0</v>
      </c>
      <c r="I160" s="109">
        <f t="shared" si="196"/>
        <v>0</v>
      </c>
      <c r="J160" s="207">
        <f>SUM(J161:J162)</f>
        <v>0</v>
      </c>
      <c r="K160" s="108">
        <f t="shared" ref="K160:L160" si="197">SUM(K161:K162)</f>
        <v>0</v>
      </c>
      <c r="L160" s="109">
        <f t="shared" si="197"/>
        <v>0</v>
      </c>
      <c r="M160" s="84">
        <f>SUM(M161:M162)</f>
        <v>0</v>
      </c>
      <c r="N160" s="108">
        <f t="shared" ref="N160:O160" si="198">SUM(N161:N162)</f>
        <v>0</v>
      </c>
      <c r="O160" s="109">
        <f t="shared" si="198"/>
        <v>0</v>
      </c>
      <c r="P160" s="116"/>
    </row>
    <row r="161" spans="1:16" hidden="1" x14ac:dyDescent="0.25">
      <c r="A161" s="32">
        <v>2381</v>
      </c>
      <c r="B161" s="52" t="s">
        <v>142</v>
      </c>
      <c r="C161" s="53">
        <f t="shared" si="186"/>
        <v>0</v>
      </c>
      <c r="D161" s="230"/>
      <c r="E161" s="526"/>
      <c r="F161" s="527">
        <f t="shared" ref="F161:F164" si="199">D161+E161</f>
        <v>0</v>
      </c>
      <c r="G161" s="230"/>
      <c r="H161" s="262"/>
      <c r="I161" s="120">
        <f t="shared" ref="I161:I164" si="200">G161+H161</f>
        <v>0</v>
      </c>
      <c r="J161" s="262"/>
      <c r="K161" s="55"/>
      <c r="L161" s="120">
        <f t="shared" ref="L161:L164" si="201">J161+K161</f>
        <v>0</v>
      </c>
      <c r="M161" s="324"/>
      <c r="N161" s="55"/>
      <c r="O161" s="120">
        <f t="shared" ref="O161:O164" si="202">M161+N161</f>
        <v>0</v>
      </c>
      <c r="P161" s="110"/>
    </row>
    <row r="162" spans="1:16" ht="24" hidden="1" x14ac:dyDescent="0.25">
      <c r="A162" s="37">
        <v>2389</v>
      </c>
      <c r="B162" s="57" t="s">
        <v>143</v>
      </c>
      <c r="C162" s="58">
        <f t="shared" si="186"/>
        <v>0</v>
      </c>
      <c r="D162" s="231"/>
      <c r="E162" s="528"/>
      <c r="F162" s="486">
        <f t="shared" si="199"/>
        <v>0</v>
      </c>
      <c r="G162" s="231"/>
      <c r="H162" s="263"/>
      <c r="I162" s="114">
        <f t="shared" si="200"/>
        <v>0</v>
      </c>
      <c r="J162" s="263"/>
      <c r="K162" s="60"/>
      <c r="L162" s="114">
        <f t="shared" si="201"/>
        <v>0</v>
      </c>
      <c r="M162" s="325"/>
      <c r="N162" s="60"/>
      <c r="O162" s="114">
        <f t="shared" si="202"/>
        <v>0</v>
      </c>
      <c r="P162" s="111"/>
    </row>
    <row r="163" spans="1:16" hidden="1" x14ac:dyDescent="0.25">
      <c r="A163" s="107">
        <v>2390</v>
      </c>
      <c r="B163" s="78" t="s">
        <v>144</v>
      </c>
      <c r="C163" s="84">
        <f t="shared" si="186"/>
        <v>0</v>
      </c>
      <c r="D163" s="233"/>
      <c r="E163" s="530"/>
      <c r="F163" s="525">
        <f t="shared" si="199"/>
        <v>0</v>
      </c>
      <c r="G163" s="233"/>
      <c r="H163" s="264"/>
      <c r="I163" s="109">
        <f t="shared" si="200"/>
        <v>0</v>
      </c>
      <c r="J163" s="264"/>
      <c r="K163" s="115"/>
      <c r="L163" s="109">
        <f t="shared" si="201"/>
        <v>0</v>
      </c>
      <c r="M163" s="326"/>
      <c r="N163" s="115"/>
      <c r="O163" s="109">
        <f t="shared" si="202"/>
        <v>0</v>
      </c>
      <c r="P163" s="116"/>
    </row>
    <row r="164" spans="1:16" hidden="1" x14ac:dyDescent="0.25">
      <c r="A164" s="45">
        <v>2400</v>
      </c>
      <c r="B164" s="105" t="s">
        <v>145</v>
      </c>
      <c r="C164" s="46">
        <f t="shared" si="186"/>
        <v>0</v>
      </c>
      <c r="D164" s="235"/>
      <c r="E164" s="532"/>
      <c r="F164" s="490">
        <f t="shared" si="199"/>
        <v>0</v>
      </c>
      <c r="G164" s="235"/>
      <c r="H164" s="266"/>
      <c r="I164" s="117">
        <f t="shared" si="200"/>
        <v>0</v>
      </c>
      <c r="J164" s="266"/>
      <c r="K164" s="122"/>
      <c r="L164" s="117">
        <f t="shared" si="201"/>
        <v>0</v>
      </c>
      <c r="M164" s="327"/>
      <c r="N164" s="122"/>
      <c r="O164" s="117">
        <f t="shared" si="202"/>
        <v>0</v>
      </c>
      <c r="P164" s="123"/>
    </row>
    <row r="165" spans="1:16" ht="24" hidden="1" x14ac:dyDescent="0.25">
      <c r="A165" s="45">
        <v>2500</v>
      </c>
      <c r="B165" s="105" t="s">
        <v>146</v>
      </c>
      <c r="C165" s="46">
        <f t="shared" si="186"/>
        <v>0</v>
      </c>
      <c r="D165" s="229">
        <f>SUM(D166,D171)</f>
        <v>0</v>
      </c>
      <c r="E165" s="523">
        <f t="shared" ref="E165:O165" si="203">SUM(E166,E171)</f>
        <v>0</v>
      </c>
      <c r="F165" s="490">
        <f t="shared" si="203"/>
        <v>0</v>
      </c>
      <c r="G165" s="229">
        <f t="shared" si="203"/>
        <v>0</v>
      </c>
      <c r="H165" s="106">
        <f t="shared" si="203"/>
        <v>0</v>
      </c>
      <c r="I165" s="117">
        <f t="shared" si="203"/>
        <v>0</v>
      </c>
      <c r="J165" s="106">
        <f t="shared" si="203"/>
        <v>0</v>
      </c>
      <c r="K165" s="50">
        <f t="shared" si="203"/>
        <v>0</v>
      </c>
      <c r="L165" s="117">
        <f t="shared" si="203"/>
        <v>0</v>
      </c>
      <c r="M165" s="130">
        <f t="shared" si="203"/>
        <v>0</v>
      </c>
      <c r="N165" s="131">
        <f t="shared" si="203"/>
        <v>0</v>
      </c>
      <c r="O165" s="294">
        <f t="shared" si="203"/>
        <v>0</v>
      </c>
      <c r="P165" s="348"/>
    </row>
    <row r="166" spans="1:16" ht="16.5" hidden="1" customHeight="1" x14ac:dyDescent="0.25">
      <c r="A166" s="833">
        <v>2510</v>
      </c>
      <c r="B166" s="52" t="s">
        <v>147</v>
      </c>
      <c r="C166" s="53">
        <f t="shared" si="186"/>
        <v>0</v>
      </c>
      <c r="D166" s="234">
        <f>SUM(D167:D170)</f>
        <v>0</v>
      </c>
      <c r="E166" s="531">
        <f t="shared" ref="E166:O166" si="204">SUM(E167:E170)</f>
        <v>0</v>
      </c>
      <c r="F166" s="527">
        <f t="shared" si="204"/>
        <v>0</v>
      </c>
      <c r="G166" s="234">
        <f t="shared" si="204"/>
        <v>0</v>
      </c>
      <c r="H166" s="265">
        <f t="shared" si="204"/>
        <v>0</v>
      </c>
      <c r="I166" s="120">
        <f t="shared" si="204"/>
        <v>0</v>
      </c>
      <c r="J166" s="265">
        <f t="shared" si="204"/>
        <v>0</v>
      </c>
      <c r="K166" s="119">
        <f t="shared" si="204"/>
        <v>0</v>
      </c>
      <c r="L166" s="120">
        <f t="shared" si="204"/>
        <v>0</v>
      </c>
      <c r="M166" s="64">
        <f t="shared" si="204"/>
        <v>0</v>
      </c>
      <c r="N166" s="304">
        <f t="shared" si="204"/>
        <v>0</v>
      </c>
      <c r="O166" s="309">
        <f t="shared" si="204"/>
        <v>0</v>
      </c>
      <c r="P166" s="155"/>
    </row>
    <row r="167" spans="1:16" ht="24" hidden="1" x14ac:dyDescent="0.25">
      <c r="A167" s="38">
        <v>2512</v>
      </c>
      <c r="B167" s="57" t="s">
        <v>148</v>
      </c>
      <c r="C167" s="58">
        <f t="shared" si="186"/>
        <v>0</v>
      </c>
      <c r="D167" s="231"/>
      <c r="E167" s="528"/>
      <c r="F167" s="486">
        <f t="shared" ref="F167:F172" si="205">D167+E167</f>
        <v>0</v>
      </c>
      <c r="G167" s="231"/>
      <c r="H167" s="263"/>
      <c r="I167" s="114">
        <f t="shared" ref="I167:I172" si="206">G167+H167</f>
        <v>0</v>
      </c>
      <c r="J167" s="263"/>
      <c r="K167" s="60"/>
      <c r="L167" s="114">
        <f t="shared" ref="L167:L172" si="207">J167+K167</f>
        <v>0</v>
      </c>
      <c r="M167" s="325"/>
      <c r="N167" s="60"/>
      <c r="O167" s="114">
        <f t="shared" ref="O167:O172" si="208">M167+N167</f>
        <v>0</v>
      </c>
      <c r="P167" s="111"/>
    </row>
    <row r="168" spans="1:16" ht="36" hidden="1" x14ac:dyDescent="0.25">
      <c r="A168" s="38">
        <v>2513</v>
      </c>
      <c r="B168" s="57" t="s">
        <v>149</v>
      </c>
      <c r="C168" s="58">
        <f t="shared" si="186"/>
        <v>0</v>
      </c>
      <c r="D168" s="231"/>
      <c r="E168" s="528"/>
      <c r="F168" s="486">
        <f t="shared" si="205"/>
        <v>0</v>
      </c>
      <c r="G168" s="231"/>
      <c r="H168" s="263"/>
      <c r="I168" s="114">
        <f t="shared" si="206"/>
        <v>0</v>
      </c>
      <c r="J168" s="263"/>
      <c r="K168" s="60"/>
      <c r="L168" s="114">
        <f t="shared" si="207"/>
        <v>0</v>
      </c>
      <c r="M168" s="325"/>
      <c r="N168" s="60"/>
      <c r="O168" s="114">
        <f t="shared" si="208"/>
        <v>0</v>
      </c>
      <c r="P168" s="111"/>
    </row>
    <row r="169" spans="1:16" ht="24" hidden="1" x14ac:dyDescent="0.25">
      <c r="A169" s="38">
        <v>2515</v>
      </c>
      <c r="B169" s="57" t="s">
        <v>150</v>
      </c>
      <c r="C169" s="58">
        <f t="shared" si="186"/>
        <v>0</v>
      </c>
      <c r="D169" s="231"/>
      <c r="E169" s="528"/>
      <c r="F169" s="486">
        <f t="shared" si="205"/>
        <v>0</v>
      </c>
      <c r="G169" s="231"/>
      <c r="H169" s="263"/>
      <c r="I169" s="114">
        <f t="shared" si="206"/>
        <v>0</v>
      </c>
      <c r="J169" s="263"/>
      <c r="K169" s="60"/>
      <c r="L169" s="114">
        <f t="shared" si="207"/>
        <v>0</v>
      </c>
      <c r="M169" s="325"/>
      <c r="N169" s="60"/>
      <c r="O169" s="114">
        <f t="shared" si="208"/>
        <v>0</v>
      </c>
      <c r="P169" s="111"/>
    </row>
    <row r="170" spans="1:16" ht="24" hidden="1" x14ac:dyDescent="0.25">
      <c r="A170" s="38">
        <v>2519</v>
      </c>
      <c r="B170" s="57" t="s">
        <v>151</v>
      </c>
      <c r="C170" s="58">
        <f t="shared" si="186"/>
        <v>0</v>
      </c>
      <c r="D170" s="231"/>
      <c r="E170" s="528"/>
      <c r="F170" s="486">
        <f t="shared" si="205"/>
        <v>0</v>
      </c>
      <c r="G170" s="231"/>
      <c r="H170" s="263"/>
      <c r="I170" s="114">
        <f t="shared" si="206"/>
        <v>0</v>
      </c>
      <c r="J170" s="263"/>
      <c r="K170" s="60"/>
      <c r="L170" s="114">
        <f t="shared" si="207"/>
        <v>0</v>
      </c>
      <c r="M170" s="325"/>
      <c r="N170" s="60"/>
      <c r="O170" s="114">
        <f t="shared" si="208"/>
        <v>0</v>
      </c>
      <c r="P170" s="111"/>
    </row>
    <row r="171" spans="1:16" ht="24" hidden="1" x14ac:dyDescent="0.25">
      <c r="A171" s="112">
        <v>2520</v>
      </c>
      <c r="B171" s="57" t="s">
        <v>152</v>
      </c>
      <c r="C171" s="58">
        <f t="shared" si="186"/>
        <v>0</v>
      </c>
      <c r="D171" s="231"/>
      <c r="E171" s="528"/>
      <c r="F171" s="486">
        <f t="shared" si="205"/>
        <v>0</v>
      </c>
      <c r="G171" s="231"/>
      <c r="H171" s="263"/>
      <c r="I171" s="114">
        <f t="shared" si="206"/>
        <v>0</v>
      </c>
      <c r="J171" s="263"/>
      <c r="K171" s="60"/>
      <c r="L171" s="114">
        <f t="shared" si="207"/>
        <v>0</v>
      </c>
      <c r="M171" s="325"/>
      <c r="N171" s="60"/>
      <c r="O171" s="114">
        <f t="shared" si="208"/>
        <v>0</v>
      </c>
      <c r="P171" s="111"/>
    </row>
    <row r="172" spans="1:16" s="124" customFormat="1" ht="36" hidden="1" customHeight="1" x14ac:dyDescent="0.25">
      <c r="A172" s="17">
        <v>2800</v>
      </c>
      <c r="B172" s="52" t="s">
        <v>153</v>
      </c>
      <c r="C172" s="53">
        <f t="shared" si="186"/>
        <v>0</v>
      </c>
      <c r="D172" s="214"/>
      <c r="E172" s="483"/>
      <c r="F172" s="484">
        <f t="shared" si="205"/>
        <v>0</v>
      </c>
      <c r="G172" s="214"/>
      <c r="H172" s="249"/>
      <c r="I172" s="356">
        <f t="shared" si="206"/>
        <v>0</v>
      </c>
      <c r="J172" s="249"/>
      <c r="K172" s="35"/>
      <c r="L172" s="356">
        <f t="shared" si="207"/>
        <v>0</v>
      </c>
      <c r="M172" s="315"/>
      <c r="N172" s="35"/>
      <c r="O172" s="356">
        <f t="shared" si="208"/>
        <v>0</v>
      </c>
      <c r="P172" s="36"/>
    </row>
    <row r="173" spans="1:16" hidden="1" x14ac:dyDescent="0.25">
      <c r="A173" s="101">
        <v>3000</v>
      </c>
      <c r="B173" s="101" t="s">
        <v>154</v>
      </c>
      <c r="C173" s="102">
        <f t="shared" si="186"/>
        <v>0</v>
      </c>
      <c r="D173" s="228">
        <f>SUM(D174,D184)</f>
        <v>0</v>
      </c>
      <c r="E173" s="521">
        <f t="shared" ref="E173:F173" si="209">SUM(E174,E184)</f>
        <v>0</v>
      </c>
      <c r="F173" s="522">
        <f t="shared" si="209"/>
        <v>0</v>
      </c>
      <c r="G173" s="228">
        <f>SUM(G174,G184)</f>
        <v>0</v>
      </c>
      <c r="H173" s="261">
        <f t="shared" ref="H173:I173" si="210">SUM(H174,H184)</f>
        <v>0</v>
      </c>
      <c r="I173" s="104">
        <f t="shared" si="210"/>
        <v>0</v>
      </c>
      <c r="J173" s="261">
        <f>SUM(J174,J184)</f>
        <v>0</v>
      </c>
      <c r="K173" s="103">
        <f t="shared" ref="K173:L173" si="211">SUM(K174,K184)</f>
        <v>0</v>
      </c>
      <c r="L173" s="104">
        <f t="shared" si="211"/>
        <v>0</v>
      </c>
      <c r="M173" s="102">
        <f>SUM(M174,M184)</f>
        <v>0</v>
      </c>
      <c r="N173" s="103">
        <f t="shared" ref="N173:O173" si="212">SUM(N174,N184)</f>
        <v>0</v>
      </c>
      <c r="O173" s="104">
        <f t="shared" si="212"/>
        <v>0</v>
      </c>
      <c r="P173" s="347"/>
    </row>
    <row r="174" spans="1:16" ht="24" hidden="1" x14ac:dyDescent="0.25">
      <c r="A174" s="45">
        <v>3200</v>
      </c>
      <c r="B174" s="125" t="s">
        <v>155</v>
      </c>
      <c r="C174" s="46">
        <f t="shared" si="186"/>
        <v>0</v>
      </c>
      <c r="D174" s="229">
        <f>SUM(D175,D179)</f>
        <v>0</v>
      </c>
      <c r="E174" s="523">
        <f t="shared" ref="E174:O174" si="213">SUM(E175,E179)</f>
        <v>0</v>
      </c>
      <c r="F174" s="490">
        <f t="shared" si="213"/>
        <v>0</v>
      </c>
      <c r="G174" s="229">
        <f t="shared" si="213"/>
        <v>0</v>
      </c>
      <c r="H174" s="106">
        <f t="shared" si="213"/>
        <v>0</v>
      </c>
      <c r="I174" s="117">
        <f t="shared" si="213"/>
        <v>0</v>
      </c>
      <c r="J174" s="106">
        <f t="shared" si="213"/>
        <v>0</v>
      </c>
      <c r="K174" s="50">
        <f t="shared" si="213"/>
        <v>0</v>
      </c>
      <c r="L174" s="117">
        <f t="shared" si="213"/>
        <v>0</v>
      </c>
      <c r="M174" s="130">
        <f t="shared" si="213"/>
        <v>0</v>
      </c>
      <c r="N174" s="131">
        <f t="shared" si="213"/>
        <v>0</v>
      </c>
      <c r="O174" s="294">
        <f t="shared" si="213"/>
        <v>0</v>
      </c>
      <c r="P174" s="348"/>
    </row>
    <row r="175" spans="1:16" ht="36" hidden="1" x14ac:dyDescent="0.25">
      <c r="A175" s="833">
        <v>3260</v>
      </c>
      <c r="B175" s="52" t="s">
        <v>156</v>
      </c>
      <c r="C175" s="53">
        <f t="shared" si="186"/>
        <v>0</v>
      </c>
      <c r="D175" s="234">
        <f>SUM(D176:D178)</f>
        <v>0</v>
      </c>
      <c r="E175" s="531">
        <f t="shared" ref="E175:F175" si="214">SUM(E176:E178)</f>
        <v>0</v>
      </c>
      <c r="F175" s="527">
        <f t="shared" si="214"/>
        <v>0</v>
      </c>
      <c r="G175" s="234">
        <f>SUM(G176:G178)</f>
        <v>0</v>
      </c>
      <c r="H175" s="265">
        <f t="shared" ref="H175:I175" si="215">SUM(H176:H178)</f>
        <v>0</v>
      </c>
      <c r="I175" s="120">
        <f t="shared" si="215"/>
        <v>0</v>
      </c>
      <c r="J175" s="265">
        <f>SUM(J176:J178)</f>
        <v>0</v>
      </c>
      <c r="K175" s="119">
        <f t="shared" ref="K175:L175" si="216">SUM(K176:K178)</f>
        <v>0</v>
      </c>
      <c r="L175" s="120">
        <f t="shared" si="216"/>
        <v>0</v>
      </c>
      <c r="M175" s="53">
        <f>SUM(M176:M178)</f>
        <v>0</v>
      </c>
      <c r="N175" s="119">
        <f t="shared" ref="N175:O175" si="217">SUM(N176:N178)</f>
        <v>0</v>
      </c>
      <c r="O175" s="120">
        <f t="shared" si="217"/>
        <v>0</v>
      </c>
      <c r="P175" s="110"/>
    </row>
    <row r="176" spans="1:16" ht="24" hidden="1" x14ac:dyDescent="0.25">
      <c r="A176" s="38">
        <v>3261</v>
      </c>
      <c r="B176" s="57" t="s">
        <v>157</v>
      </c>
      <c r="C176" s="58">
        <f t="shared" si="186"/>
        <v>0</v>
      </c>
      <c r="D176" s="231"/>
      <c r="E176" s="528"/>
      <c r="F176" s="486">
        <f t="shared" ref="F176:F178" si="218">D176+E176</f>
        <v>0</v>
      </c>
      <c r="G176" s="231"/>
      <c r="H176" s="263"/>
      <c r="I176" s="114">
        <f t="shared" ref="I176:I178" si="219">G176+H176</f>
        <v>0</v>
      </c>
      <c r="J176" s="263"/>
      <c r="K176" s="60"/>
      <c r="L176" s="114">
        <f t="shared" ref="L176:L178" si="220">J176+K176</f>
        <v>0</v>
      </c>
      <c r="M176" s="325"/>
      <c r="N176" s="60"/>
      <c r="O176" s="114">
        <f t="shared" ref="O176:O178" si="221">M176+N176</f>
        <v>0</v>
      </c>
      <c r="P176" s="111"/>
    </row>
    <row r="177" spans="1:16" ht="36" hidden="1" x14ac:dyDescent="0.25">
      <c r="A177" s="38">
        <v>3262</v>
      </c>
      <c r="B177" s="57" t="s">
        <v>158</v>
      </c>
      <c r="C177" s="58">
        <f t="shared" si="186"/>
        <v>0</v>
      </c>
      <c r="D177" s="231"/>
      <c r="E177" s="528"/>
      <c r="F177" s="486">
        <f t="shared" si="218"/>
        <v>0</v>
      </c>
      <c r="G177" s="231"/>
      <c r="H177" s="263"/>
      <c r="I177" s="114">
        <f t="shared" si="219"/>
        <v>0</v>
      </c>
      <c r="J177" s="263"/>
      <c r="K177" s="60"/>
      <c r="L177" s="114">
        <f t="shared" si="220"/>
        <v>0</v>
      </c>
      <c r="M177" s="325"/>
      <c r="N177" s="60"/>
      <c r="O177" s="114">
        <f t="shared" si="221"/>
        <v>0</v>
      </c>
      <c r="P177" s="111"/>
    </row>
    <row r="178" spans="1:16" ht="24" hidden="1" x14ac:dyDescent="0.25">
      <c r="A178" s="38">
        <v>3263</v>
      </c>
      <c r="B178" s="57" t="s">
        <v>159</v>
      </c>
      <c r="C178" s="58">
        <f t="shared" si="186"/>
        <v>0</v>
      </c>
      <c r="D178" s="231"/>
      <c r="E178" s="528"/>
      <c r="F178" s="486">
        <f t="shared" si="218"/>
        <v>0</v>
      </c>
      <c r="G178" s="231"/>
      <c r="H178" s="263"/>
      <c r="I178" s="114">
        <f t="shared" si="219"/>
        <v>0</v>
      </c>
      <c r="J178" s="263"/>
      <c r="K178" s="60"/>
      <c r="L178" s="114">
        <f t="shared" si="220"/>
        <v>0</v>
      </c>
      <c r="M178" s="325"/>
      <c r="N178" s="60"/>
      <c r="O178" s="114">
        <f t="shared" si="221"/>
        <v>0</v>
      </c>
      <c r="P178" s="111"/>
    </row>
    <row r="179" spans="1:16" ht="84" hidden="1" x14ac:dyDescent="0.25">
      <c r="A179" s="833">
        <v>3290</v>
      </c>
      <c r="B179" s="52" t="s">
        <v>286</v>
      </c>
      <c r="C179" s="127">
        <f t="shared" si="186"/>
        <v>0</v>
      </c>
      <c r="D179" s="234">
        <f>SUM(D180:D183)</f>
        <v>0</v>
      </c>
      <c r="E179" s="531">
        <f t="shared" ref="E179:O179" si="222">SUM(E180:E183)</f>
        <v>0</v>
      </c>
      <c r="F179" s="527">
        <f t="shared" si="222"/>
        <v>0</v>
      </c>
      <c r="G179" s="234">
        <f t="shared" si="222"/>
        <v>0</v>
      </c>
      <c r="H179" s="265">
        <f t="shared" si="222"/>
        <v>0</v>
      </c>
      <c r="I179" s="120">
        <f t="shared" si="222"/>
        <v>0</v>
      </c>
      <c r="J179" s="265">
        <f t="shared" si="222"/>
        <v>0</v>
      </c>
      <c r="K179" s="119">
        <f t="shared" si="222"/>
        <v>0</v>
      </c>
      <c r="L179" s="120">
        <f t="shared" si="222"/>
        <v>0</v>
      </c>
      <c r="M179" s="127">
        <f t="shared" si="222"/>
        <v>0</v>
      </c>
      <c r="N179" s="305">
        <f t="shared" si="222"/>
        <v>0</v>
      </c>
      <c r="O179" s="310">
        <f t="shared" si="222"/>
        <v>0</v>
      </c>
      <c r="P179" s="158"/>
    </row>
    <row r="180" spans="1:16" ht="72" hidden="1" x14ac:dyDescent="0.25">
      <c r="A180" s="38">
        <v>3291</v>
      </c>
      <c r="B180" s="57" t="s">
        <v>160</v>
      </c>
      <c r="C180" s="58">
        <f t="shared" si="186"/>
        <v>0</v>
      </c>
      <c r="D180" s="231"/>
      <c r="E180" s="528"/>
      <c r="F180" s="486">
        <f t="shared" ref="F180:F183" si="223">D180+E180</f>
        <v>0</v>
      </c>
      <c r="G180" s="231"/>
      <c r="H180" s="263"/>
      <c r="I180" s="114">
        <f t="shared" ref="I180:I183" si="224">G180+H180</f>
        <v>0</v>
      </c>
      <c r="J180" s="263"/>
      <c r="K180" s="60"/>
      <c r="L180" s="114">
        <f t="shared" ref="L180:L183" si="225">J180+K180</f>
        <v>0</v>
      </c>
      <c r="M180" s="325"/>
      <c r="N180" s="60"/>
      <c r="O180" s="114">
        <f t="shared" ref="O180:O183" si="226">M180+N180</f>
        <v>0</v>
      </c>
      <c r="P180" s="111"/>
    </row>
    <row r="181" spans="1:16" ht="72" hidden="1" x14ac:dyDescent="0.25">
      <c r="A181" s="38">
        <v>3292</v>
      </c>
      <c r="B181" s="57" t="s">
        <v>161</v>
      </c>
      <c r="C181" s="58">
        <f t="shared" si="186"/>
        <v>0</v>
      </c>
      <c r="D181" s="231"/>
      <c r="E181" s="528"/>
      <c r="F181" s="486">
        <f t="shared" si="223"/>
        <v>0</v>
      </c>
      <c r="G181" s="231"/>
      <c r="H181" s="263"/>
      <c r="I181" s="114">
        <f t="shared" si="224"/>
        <v>0</v>
      </c>
      <c r="J181" s="263"/>
      <c r="K181" s="60"/>
      <c r="L181" s="114">
        <f t="shared" si="225"/>
        <v>0</v>
      </c>
      <c r="M181" s="325"/>
      <c r="N181" s="60"/>
      <c r="O181" s="114">
        <f t="shared" si="226"/>
        <v>0</v>
      </c>
      <c r="P181" s="111"/>
    </row>
    <row r="182" spans="1:16" ht="72" hidden="1" x14ac:dyDescent="0.25">
      <c r="A182" s="38">
        <v>3293</v>
      </c>
      <c r="B182" s="57" t="s">
        <v>162</v>
      </c>
      <c r="C182" s="58">
        <f t="shared" si="186"/>
        <v>0</v>
      </c>
      <c r="D182" s="231"/>
      <c r="E182" s="528"/>
      <c r="F182" s="486">
        <f t="shared" si="223"/>
        <v>0</v>
      </c>
      <c r="G182" s="231"/>
      <c r="H182" s="263"/>
      <c r="I182" s="114">
        <f t="shared" si="224"/>
        <v>0</v>
      </c>
      <c r="J182" s="263"/>
      <c r="K182" s="60"/>
      <c r="L182" s="114">
        <f t="shared" si="225"/>
        <v>0</v>
      </c>
      <c r="M182" s="325"/>
      <c r="N182" s="60"/>
      <c r="O182" s="114">
        <f t="shared" si="226"/>
        <v>0</v>
      </c>
      <c r="P182" s="111"/>
    </row>
    <row r="183" spans="1:16" ht="60" hidden="1" x14ac:dyDescent="0.25">
      <c r="A183" s="128">
        <v>3294</v>
      </c>
      <c r="B183" s="57" t="s">
        <v>163</v>
      </c>
      <c r="C183" s="127">
        <f t="shared" si="186"/>
        <v>0</v>
      </c>
      <c r="D183" s="236"/>
      <c r="E183" s="533"/>
      <c r="F183" s="534">
        <f t="shared" si="223"/>
        <v>0</v>
      </c>
      <c r="G183" s="236"/>
      <c r="H183" s="267"/>
      <c r="I183" s="310">
        <f t="shared" si="224"/>
        <v>0</v>
      </c>
      <c r="J183" s="267"/>
      <c r="K183" s="129"/>
      <c r="L183" s="310">
        <f t="shared" si="225"/>
        <v>0</v>
      </c>
      <c r="M183" s="328"/>
      <c r="N183" s="129"/>
      <c r="O183" s="310">
        <f t="shared" si="226"/>
        <v>0</v>
      </c>
      <c r="P183" s="158"/>
    </row>
    <row r="184" spans="1:16" ht="48" hidden="1" x14ac:dyDescent="0.25">
      <c r="A184" s="69">
        <v>3300</v>
      </c>
      <c r="B184" s="125" t="s">
        <v>164</v>
      </c>
      <c r="C184" s="130">
        <f t="shared" si="186"/>
        <v>0</v>
      </c>
      <c r="D184" s="237">
        <f>SUM(D185:D186)</f>
        <v>0</v>
      </c>
      <c r="E184" s="535">
        <f t="shared" ref="E184:O184" si="227">SUM(E185:E186)</f>
        <v>0</v>
      </c>
      <c r="F184" s="536">
        <f t="shared" si="227"/>
        <v>0</v>
      </c>
      <c r="G184" s="237">
        <f t="shared" si="227"/>
        <v>0</v>
      </c>
      <c r="H184" s="268">
        <f t="shared" si="227"/>
        <v>0</v>
      </c>
      <c r="I184" s="294">
        <f t="shared" si="227"/>
        <v>0</v>
      </c>
      <c r="J184" s="268">
        <f t="shared" si="227"/>
        <v>0</v>
      </c>
      <c r="K184" s="131">
        <f t="shared" si="227"/>
        <v>0</v>
      </c>
      <c r="L184" s="294">
        <f t="shared" si="227"/>
        <v>0</v>
      </c>
      <c r="M184" s="130">
        <f t="shared" si="227"/>
        <v>0</v>
      </c>
      <c r="N184" s="131">
        <f t="shared" si="227"/>
        <v>0</v>
      </c>
      <c r="O184" s="294">
        <f t="shared" si="227"/>
        <v>0</v>
      </c>
      <c r="P184" s="348"/>
    </row>
    <row r="185" spans="1:16" ht="48" hidden="1" x14ac:dyDescent="0.25">
      <c r="A185" s="77">
        <v>3310</v>
      </c>
      <c r="B185" s="78" t="s">
        <v>165</v>
      </c>
      <c r="C185" s="84">
        <f t="shared" si="186"/>
        <v>0</v>
      </c>
      <c r="D185" s="233"/>
      <c r="E185" s="530"/>
      <c r="F185" s="525">
        <f t="shared" ref="F185:F186" si="228">D185+E185</f>
        <v>0</v>
      </c>
      <c r="G185" s="233"/>
      <c r="H185" s="264"/>
      <c r="I185" s="109">
        <f t="shared" ref="I185:I186" si="229">G185+H185</f>
        <v>0</v>
      </c>
      <c r="J185" s="264"/>
      <c r="K185" s="115"/>
      <c r="L185" s="109">
        <f t="shared" ref="L185:L186" si="230">J185+K185</f>
        <v>0</v>
      </c>
      <c r="M185" s="326"/>
      <c r="N185" s="115"/>
      <c r="O185" s="109">
        <f t="shared" ref="O185:O186" si="231">M185+N185</f>
        <v>0</v>
      </c>
      <c r="P185" s="116"/>
    </row>
    <row r="186" spans="1:16" ht="48.75" hidden="1" customHeight="1" x14ac:dyDescent="0.25">
      <c r="A186" s="33">
        <v>3320</v>
      </c>
      <c r="B186" s="52" t="s">
        <v>166</v>
      </c>
      <c r="C186" s="53">
        <f t="shared" si="186"/>
        <v>0</v>
      </c>
      <c r="D186" s="230"/>
      <c r="E186" s="526"/>
      <c r="F186" s="527">
        <f t="shared" si="228"/>
        <v>0</v>
      </c>
      <c r="G186" s="230"/>
      <c r="H186" s="262"/>
      <c r="I186" s="120">
        <f t="shared" si="229"/>
        <v>0</v>
      </c>
      <c r="J186" s="262"/>
      <c r="K186" s="55"/>
      <c r="L186" s="120">
        <f t="shared" si="230"/>
        <v>0</v>
      </c>
      <c r="M186" s="324"/>
      <c r="N186" s="55"/>
      <c r="O186" s="120">
        <f t="shared" si="231"/>
        <v>0</v>
      </c>
      <c r="P186" s="110"/>
    </row>
    <row r="187" spans="1:16" hidden="1" x14ac:dyDescent="0.25">
      <c r="A187" s="133">
        <v>4000</v>
      </c>
      <c r="B187" s="101" t="s">
        <v>167</v>
      </c>
      <c r="C187" s="102">
        <f t="shared" si="186"/>
        <v>0</v>
      </c>
      <c r="D187" s="228">
        <f>SUM(D188,D191)</f>
        <v>0</v>
      </c>
      <c r="E187" s="521">
        <f t="shared" ref="E187:F187" si="232">SUM(E188,E191)</f>
        <v>0</v>
      </c>
      <c r="F187" s="522">
        <f t="shared" si="232"/>
        <v>0</v>
      </c>
      <c r="G187" s="228">
        <f>SUM(G188,G191)</f>
        <v>0</v>
      </c>
      <c r="H187" s="261">
        <f t="shared" ref="H187:I187" si="233">SUM(H188,H191)</f>
        <v>0</v>
      </c>
      <c r="I187" s="104">
        <f t="shared" si="233"/>
        <v>0</v>
      </c>
      <c r="J187" s="261">
        <f>SUM(J188,J191)</f>
        <v>0</v>
      </c>
      <c r="K187" s="103">
        <f t="shared" ref="K187:L187" si="234">SUM(K188,K191)</f>
        <v>0</v>
      </c>
      <c r="L187" s="104">
        <f t="shared" si="234"/>
        <v>0</v>
      </c>
      <c r="M187" s="102">
        <f>SUM(M188,M191)</f>
        <v>0</v>
      </c>
      <c r="N187" s="103">
        <f t="shared" ref="N187:O187" si="235">SUM(N188,N191)</f>
        <v>0</v>
      </c>
      <c r="O187" s="104">
        <f t="shared" si="235"/>
        <v>0</v>
      </c>
      <c r="P187" s="347"/>
    </row>
    <row r="188" spans="1:16" ht="24" hidden="1" x14ac:dyDescent="0.25">
      <c r="A188" s="134">
        <v>4200</v>
      </c>
      <c r="B188" s="105" t="s">
        <v>168</v>
      </c>
      <c r="C188" s="46">
        <f t="shared" si="186"/>
        <v>0</v>
      </c>
      <c r="D188" s="229">
        <f>SUM(D189,D190)</f>
        <v>0</v>
      </c>
      <c r="E188" s="523">
        <f t="shared" ref="E188:F188" si="236">SUM(E189,E190)</f>
        <v>0</v>
      </c>
      <c r="F188" s="490">
        <f t="shared" si="236"/>
        <v>0</v>
      </c>
      <c r="G188" s="229">
        <f>SUM(G189,G190)</f>
        <v>0</v>
      </c>
      <c r="H188" s="106">
        <f t="shared" ref="H188:I188" si="237">SUM(H189,H190)</f>
        <v>0</v>
      </c>
      <c r="I188" s="117">
        <f t="shared" si="237"/>
        <v>0</v>
      </c>
      <c r="J188" s="106">
        <f>SUM(J189,J190)</f>
        <v>0</v>
      </c>
      <c r="K188" s="50">
        <f t="shared" ref="K188:L188" si="238">SUM(K189,K190)</f>
        <v>0</v>
      </c>
      <c r="L188" s="117">
        <f t="shared" si="238"/>
        <v>0</v>
      </c>
      <c r="M188" s="46">
        <f>SUM(M189,M190)</f>
        <v>0</v>
      </c>
      <c r="N188" s="50">
        <f t="shared" ref="N188:O188" si="239">SUM(N189,N190)</f>
        <v>0</v>
      </c>
      <c r="O188" s="117">
        <f t="shared" si="239"/>
        <v>0</v>
      </c>
      <c r="P188" s="123"/>
    </row>
    <row r="189" spans="1:16" ht="36" hidden="1" x14ac:dyDescent="0.25">
      <c r="A189" s="833">
        <v>4240</v>
      </c>
      <c r="B189" s="52" t="s">
        <v>169</v>
      </c>
      <c r="C189" s="53">
        <f t="shared" si="186"/>
        <v>0</v>
      </c>
      <c r="D189" s="230"/>
      <c r="E189" s="526"/>
      <c r="F189" s="527">
        <f t="shared" ref="F189:F190" si="240">D189+E189</f>
        <v>0</v>
      </c>
      <c r="G189" s="230"/>
      <c r="H189" s="262"/>
      <c r="I189" s="120">
        <f t="shared" ref="I189:I190" si="241">G189+H189</f>
        <v>0</v>
      </c>
      <c r="J189" s="262"/>
      <c r="K189" s="55"/>
      <c r="L189" s="120">
        <f t="shared" ref="L189:L190" si="242">J189+K189</f>
        <v>0</v>
      </c>
      <c r="M189" s="324"/>
      <c r="N189" s="55"/>
      <c r="O189" s="120">
        <f t="shared" ref="O189:O190" si="243">M189+N189</f>
        <v>0</v>
      </c>
      <c r="P189" s="110"/>
    </row>
    <row r="190" spans="1:16" ht="24" hidden="1" x14ac:dyDescent="0.25">
      <c r="A190" s="112">
        <v>4250</v>
      </c>
      <c r="B190" s="57" t="s">
        <v>170</v>
      </c>
      <c r="C190" s="58">
        <f t="shared" si="186"/>
        <v>0</v>
      </c>
      <c r="D190" s="231"/>
      <c r="E190" s="528"/>
      <c r="F190" s="486">
        <f t="shared" si="240"/>
        <v>0</v>
      </c>
      <c r="G190" s="231"/>
      <c r="H190" s="263"/>
      <c r="I190" s="114">
        <f t="shared" si="241"/>
        <v>0</v>
      </c>
      <c r="J190" s="263"/>
      <c r="K190" s="60"/>
      <c r="L190" s="114">
        <f t="shared" si="242"/>
        <v>0</v>
      </c>
      <c r="M190" s="325"/>
      <c r="N190" s="60"/>
      <c r="O190" s="114">
        <f t="shared" si="243"/>
        <v>0</v>
      </c>
      <c r="P190" s="111"/>
    </row>
    <row r="191" spans="1:16" hidden="1" x14ac:dyDescent="0.25">
      <c r="A191" s="45">
        <v>4300</v>
      </c>
      <c r="B191" s="105" t="s">
        <v>171</v>
      </c>
      <c r="C191" s="46">
        <f t="shared" si="186"/>
        <v>0</v>
      </c>
      <c r="D191" s="229">
        <f>SUM(D192)</f>
        <v>0</v>
      </c>
      <c r="E191" s="523">
        <f t="shared" ref="E191:F191" si="244">SUM(E192)</f>
        <v>0</v>
      </c>
      <c r="F191" s="490">
        <f t="shared" si="244"/>
        <v>0</v>
      </c>
      <c r="G191" s="229">
        <f>SUM(G192)</f>
        <v>0</v>
      </c>
      <c r="H191" s="106">
        <f t="shared" ref="H191:I191" si="245">SUM(H192)</f>
        <v>0</v>
      </c>
      <c r="I191" s="117">
        <f t="shared" si="245"/>
        <v>0</v>
      </c>
      <c r="J191" s="106">
        <f>SUM(J192)</f>
        <v>0</v>
      </c>
      <c r="K191" s="50">
        <f t="shared" ref="K191:L191" si="246">SUM(K192)</f>
        <v>0</v>
      </c>
      <c r="L191" s="117">
        <f t="shared" si="246"/>
        <v>0</v>
      </c>
      <c r="M191" s="46">
        <f>SUM(M192)</f>
        <v>0</v>
      </c>
      <c r="N191" s="50">
        <f t="shared" ref="N191:O191" si="247">SUM(N192)</f>
        <v>0</v>
      </c>
      <c r="O191" s="117">
        <f t="shared" si="247"/>
        <v>0</v>
      </c>
      <c r="P191" s="123"/>
    </row>
    <row r="192" spans="1:16" ht="24" hidden="1" x14ac:dyDescent="0.25">
      <c r="A192" s="833">
        <v>4310</v>
      </c>
      <c r="B192" s="52" t="s">
        <v>172</v>
      </c>
      <c r="C192" s="53">
        <f t="shared" si="186"/>
        <v>0</v>
      </c>
      <c r="D192" s="234">
        <f>SUM(D193:D193)</f>
        <v>0</v>
      </c>
      <c r="E192" s="531">
        <f t="shared" ref="E192:F192" si="248">SUM(E193:E193)</f>
        <v>0</v>
      </c>
      <c r="F192" s="527">
        <f t="shared" si="248"/>
        <v>0</v>
      </c>
      <c r="G192" s="234">
        <f>SUM(G193:G193)</f>
        <v>0</v>
      </c>
      <c r="H192" s="265">
        <f t="shared" ref="H192:I192" si="249">SUM(H193:H193)</f>
        <v>0</v>
      </c>
      <c r="I192" s="120">
        <f t="shared" si="249"/>
        <v>0</v>
      </c>
      <c r="J192" s="265">
        <f>SUM(J193:J193)</f>
        <v>0</v>
      </c>
      <c r="K192" s="119">
        <f t="shared" ref="K192:L192" si="250">SUM(K193:K193)</f>
        <v>0</v>
      </c>
      <c r="L192" s="120">
        <f t="shared" si="250"/>
        <v>0</v>
      </c>
      <c r="M192" s="53">
        <f>SUM(M193:M193)</f>
        <v>0</v>
      </c>
      <c r="N192" s="119">
        <f t="shared" ref="N192:O192" si="251">SUM(N193:N193)</f>
        <v>0</v>
      </c>
      <c r="O192" s="120">
        <f t="shared" si="251"/>
        <v>0</v>
      </c>
      <c r="P192" s="110"/>
    </row>
    <row r="193" spans="1:16" ht="36" hidden="1" x14ac:dyDescent="0.25">
      <c r="A193" s="38">
        <v>4311</v>
      </c>
      <c r="B193" s="57" t="s">
        <v>173</v>
      </c>
      <c r="C193" s="58">
        <f t="shared" si="186"/>
        <v>0</v>
      </c>
      <c r="D193" s="231"/>
      <c r="E193" s="528"/>
      <c r="F193" s="486">
        <f>D193+E193</f>
        <v>0</v>
      </c>
      <c r="G193" s="231"/>
      <c r="H193" s="263"/>
      <c r="I193" s="114">
        <f>G193+H193</f>
        <v>0</v>
      </c>
      <c r="J193" s="263"/>
      <c r="K193" s="60"/>
      <c r="L193" s="114">
        <f>J193+K193</f>
        <v>0</v>
      </c>
      <c r="M193" s="325"/>
      <c r="N193" s="60"/>
      <c r="O193" s="114">
        <f>M193+N193</f>
        <v>0</v>
      </c>
      <c r="P193" s="111"/>
    </row>
    <row r="194" spans="1:16" s="21" customFormat="1" ht="24" hidden="1" x14ac:dyDescent="0.25">
      <c r="A194" s="135"/>
      <c r="B194" s="17" t="s">
        <v>174</v>
      </c>
      <c r="C194" s="98">
        <f t="shared" si="186"/>
        <v>0</v>
      </c>
      <c r="D194" s="227">
        <f>SUM(D195,D230,D269)</f>
        <v>0</v>
      </c>
      <c r="E194" s="519">
        <f t="shared" ref="E194:F194" si="252">SUM(E195,E230,E269)</f>
        <v>0</v>
      </c>
      <c r="F194" s="520">
        <f t="shared" si="252"/>
        <v>0</v>
      </c>
      <c r="G194" s="227">
        <f>SUM(G195,G230,G269)</f>
        <v>0</v>
      </c>
      <c r="H194" s="260">
        <f t="shared" ref="H194:I194" si="253">SUM(H195,H230,H269)</f>
        <v>0</v>
      </c>
      <c r="I194" s="100">
        <f t="shared" si="253"/>
        <v>0</v>
      </c>
      <c r="J194" s="260">
        <f>SUM(J195,J230,J269)</f>
        <v>0</v>
      </c>
      <c r="K194" s="99">
        <f t="shared" ref="K194:L194" si="254">SUM(K195,K230,K269)</f>
        <v>0</v>
      </c>
      <c r="L194" s="100">
        <f t="shared" si="254"/>
        <v>0</v>
      </c>
      <c r="M194" s="329">
        <f>SUM(M195,M230,M269)</f>
        <v>0</v>
      </c>
      <c r="N194" s="306">
        <f t="shared" ref="N194:O194" si="255">SUM(N195,N230,N269)</f>
        <v>0</v>
      </c>
      <c r="O194" s="311">
        <f t="shared" si="255"/>
        <v>0</v>
      </c>
      <c r="P194" s="350"/>
    </row>
    <row r="195" spans="1:16" hidden="1" x14ac:dyDescent="0.25">
      <c r="A195" s="101">
        <v>5000</v>
      </c>
      <c r="B195" s="101" t="s">
        <v>175</v>
      </c>
      <c r="C195" s="102">
        <f t="shared" si="186"/>
        <v>0</v>
      </c>
      <c r="D195" s="228">
        <f>D196+D204</f>
        <v>0</v>
      </c>
      <c r="E195" s="521">
        <f t="shared" ref="E195:F195" si="256">E196+E204</f>
        <v>0</v>
      </c>
      <c r="F195" s="522">
        <f t="shared" si="256"/>
        <v>0</v>
      </c>
      <c r="G195" s="228">
        <f>G196+G204</f>
        <v>0</v>
      </c>
      <c r="H195" s="261">
        <f t="shared" ref="H195:I195" si="257">H196+H204</f>
        <v>0</v>
      </c>
      <c r="I195" s="104">
        <f t="shared" si="257"/>
        <v>0</v>
      </c>
      <c r="J195" s="261">
        <f>J196+J204</f>
        <v>0</v>
      </c>
      <c r="K195" s="103">
        <f t="shared" ref="K195:L195" si="258">K196+K204</f>
        <v>0</v>
      </c>
      <c r="L195" s="104">
        <f t="shared" si="258"/>
        <v>0</v>
      </c>
      <c r="M195" s="102">
        <f>M196+M204</f>
        <v>0</v>
      </c>
      <c r="N195" s="103">
        <f t="shared" ref="N195:O195" si="259">N196+N204</f>
        <v>0</v>
      </c>
      <c r="O195" s="104">
        <f t="shared" si="259"/>
        <v>0</v>
      </c>
      <c r="P195" s="347"/>
    </row>
    <row r="196" spans="1:16" hidden="1" x14ac:dyDescent="0.25">
      <c r="A196" s="45">
        <v>5100</v>
      </c>
      <c r="B196" s="105" t="s">
        <v>176</v>
      </c>
      <c r="C196" s="46">
        <f t="shared" si="186"/>
        <v>0</v>
      </c>
      <c r="D196" s="229">
        <f>D197+D198+D201+D202+D203</f>
        <v>0</v>
      </c>
      <c r="E196" s="523">
        <f t="shared" ref="E196:F196" si="260">E197+E198+E201+E202+E203</f>
        <v>0</v>
      </c>
      <c r="F196" s="490">
        <f t="shared" si="260"/>
        <v>0</v>
      </c>
      <c r="G196" s="229">
        <f>G197+G198+G201+G202+G203</f>
        <v>0</v>
      </c>
      <c r="H196" s="106">
        <f t="shared" ref="H196:I196" si="261">H197+H198+H201+H202+H203</f>
        <v>0</v>
      </c>
      <c r="I196" s="117">
        <f t="shared" si="261"/>
        <v>0</v>
      </c>
      <c r="J196" s="106">
        <f>J197+J198+J201+J202+J203</f>
        <v>0</v>
      </c>
      <c r="K196" s="50">
        <f t="shared" ref="K196:L196" si="262">K197+K198+K201+K202+K203</f>
        <v>0</v>
      </c>
      <c r="L196" s="117">
        <f t="shared" si="262"/>
        <v>0</v>
      </c>
      <c r="M196" s="46">
        <f>M197+M198+M201+M202+M203</f>
        <v>0</v>
      </c>
      <c r="N196" s="50">
        <f t="shared" ref="N196:O196" si="263">N197+N198+N201+N202+N203</f>
        <v>0</v>
      </c>
      <c r="O196" s="117">
        <f t="shared" si="263"/>
        <v>0</v>
      </c>
      <c r="P196" s="123"/>
    </row>
    <row r="197" spans="1:16" hidden="1" x14ac:dyDescent="0.25">
      <c r="A197" s="833">
        <v>5110</v>
      </c>
      <c r="B197" s="52" t="s">
        <v>177</v>
      </c>
      <c r="C197" s="53">
        <f t="shared" si="186"/>
        <v>0</v>
      </c>
      <c r="D197" s="230"/>
      <c r="E197" s="526"/>
      <c r="F197" s="527">
        <f>D197+E197</f>
        <v>0</v>
      </c>
      <c r="G197" s="230"/>
      <c r="H197" s="262"/>
      <c r="I197" s="120">
        <f>G197+H197</f>
        <v>0</v>
      </c>
      <c r="J197" s="262"/>
      <c r="K197" s="55"/>
      <c r="L197" s="120">
        <f>J197+K197</f>
        <v>0</v>
      </c>
      <c r="M197" s="324"/>
      <c r="N197" s="55"/>
      <c r="O197" s="120">
        <f>M197+N197</f>
        <v>0</v>
      </c>
      <c r="P197" s="110"/>
    </row>
    <row r="198" spans="1:16" ht="24" hidden="1" x14ac:dyDescent="0.25">
      <c r="A198" s="112">
        <v>5120</v>
      </c>
      <c r="B198" s="57" t="s">
        <v>178</v>
      </c>
      <c r="C198" s="58">
        <f t="shared" si="186"/>
        <v>0</v>
      </c>
      <c r="D198" s="232">
        <f>D199+D200</f>
        <v>0</v>
      </c>
      <c r="E198" s="529">
        <f t="shared" ref="E198:F198" si="264">E199+E200</f>
        <v>0</v>
      </c>
      <c r="F198" s="486">
        <f t="shared" si="264"/>
        <v>0</v>
      </c>
      <c r="G198" s="232">
        <f>G199+G200</f>
        <v>0</v>
      </c>
      <c r="H198" s="121">
        <f t="shared" ref="H198:I198" si="265">H199+H200</f>
        <v>0</v>
      </c>
      <c r="I198" s="114">
        <f t="shared" si="265"/>
        <v>0</v>
      </c>
      <c r="J198" s="121">
        <f>J199+J200</f>
        <v>0</v>
      </c>
      <c r="K198" s="113">
        <f t="shared" ref="K198:L198" si="266">K199+K200</f>
        <v>0</v>
      </c>
      <c r="L198" s="114">
        <f t="shared" si="266"/>
        <v>0</v>
      </c>
      <c r="M198" s="58">
        <f>M199+M200</f>
        <v>0</v>
      </c>
      <c r="N198" s="113">
        <f t="shared" ref="N198:O198" si="267">N199+N200</f>
        <v>0</v>
      </c>
      <c r="O198" s="114">
        <f t="shared" si="267"/>
        <v>0</v>
      </c>
      <c r="P198" s="111"/>
    </row>
    <row r="199" spans="1:16" hidden="1" x14ac:dyDescent="0.25">
      <c r="A199" s="38">
        <v>5121</v>
      </c>
      <c r="B199" s="57" t="s">
        <v>179</v>
      </c>
      <c r="C199" s="58">
        <f t="shared" si="186"/>
        <v>0</v>
      </c>
      <c r="D199" s="231"/>
      <c r="E199" s="528"/>
      <c r="F199" s="486">
        <f t="shared" ref="F199:F203" si="268">D199+E199</f>
        <v>0</v>
      </c>
      <c r="G199" s="231"/>
      <c r="H199" s="263"/>
      <c r="I199" s="114">
        <f t="shared" ref="I199:I203" si="269">G199+H199</f>
        <v>0</v>
      </c>
      <c r="J199" s="263"/>
      <c r="K199" s="60"/>
      <c r="L199" s="114">
        <f t="shared" ref="L199:L203" si="270">J199+K199</f>
        <v>0</v>
      </c>
      <c r="M199" s="325"/>
      <c r="N199" s="60"/>
      <c r="O199" s="114">
        <f t="shared" ref="O199:O203" si="271">M199+N199</f>
        <v>0</v>
      </c>
      <c r="P199" s="111"/>
    </row>
    <row r="200" spans="1:16" ht="24" hidden="1" x14ac:dyDescent="0.25">
      <c r="A200" s="38">
        <v>5129</v>
      </c>
      <c r="B200" s="57" t="s">
        <v>180</v>
      </c>
      <c r="C200" s="58">
        <f t="shared" si="186"/>
        <v>0</v>
      </c>
      <c r="D200" s="231"/>
      <c r="E200" s="528"/>
      <c r="F200" s="486">
        <f t="shared" si="268"/>
        <v>0</v>
      </c>
      <c r="G200" s="231"/>
      <c r="H200" s="263"/>
      <c r="I200" s="114">
        <f t="shared" si="269"/>
        <v>0</v>
      </c>
      <c r="J200" s="263"/>
      <c r="K200" s="60"/>
      <c r="L200" s="114">
        <f t="shared" si="270"/>
        <v>0</v>
      </c>
      <c r="M200" s="325"/>
      <c r="N200" s="60"/>
      <c r="O200" s="114">
        <f t="shared" si="271"/>
        <v>0</v>
      </c>
      <c r="P200" s="111"/>
    </row>
    <row r="201" spans="1:16" hidden="1" x14ac:dyDescent="0.25">
      <c r="A201" s="112">
        <v>5130</v>
      </c>
      <c r="B201" s="57" t="s">
        <v>181</v>
      </c>
      <c r="C201" s="58">
        <f t="shared" si="186"/>
        <v>0</v>
      </c>
      <c r="D201" s="231"/>
      <c r="E201" s="528"/>
      <c r="F201" s="486">
        <f t="shared" si="268"/>
        <v>0</v>
      </c>
      <c r="G201" s="231"/>
      <c r="H201" s="263"/>
      <c r="I201" s="114">
        <f t="shared" si="269"/>
        <v>0</v>
      </c>
      <c r="J201" s="263"/>
      <c r="K201" s="60"/>
      <c r="L201" s="114">
        <f t="shared" si="270"/>
        <v>0</v>
      </c>
      <c r="M201" s="325"/>
      <c r="N201" s="60"/>
      <c r="O201" s="114">
        <f t="shared" si="271"/>
        <v>0</v>
      </c>
      <c r="P201" s="111"/>
    </row>
    <row r="202" spans="1:16" hidden="1" x14ac:dyDescent="0.25">
      <c r="A202" s="112">
        <v>5140</v>
      </c>
      <c r="B202" s="57" t="s">
        <v>182</v>
      </c>
      <c r="C202" s="58">
        <f t="shared" si="186"/>
        <v>0</v>
      </c>
      <c r="D202" s="231"/>
      <c r="E202" s="528"/>
      <c r="F202" s="486">
        <f t="shared" si="268"/>
        <v>0</v>
      </c>
      <c r="G202" s="231"/>
      <c r="H202" s="263"/>
      <c r="I202" s="114">
        <f t="shared" si="269"/>
        <v>0</v>
      </c>
      <c r="J202" s="263"/>
      <c r="K202" s="60"/>
      <c r="L202" s="114">
        <f t="shared" si="270"/>
        <v>0</v>
      </c>
      <c r="M202" s="325"/>
      <c r="N202" s="60"/>
      <c r="O202" s="114">
        <f t="shared" si="271"/>
        <v>0</v>
      </c>
      <c r="P202" s="111"/>
    </row>
    <row r="203" spans="1:16" ht="24" hidden="1" x14ac:dyDescent="0.25">
      <c r="A203" s="112">
        <v>5170</v>
      </c>
      <c r="B203" s="57" t="s">
        <v>183</v>
      </c>
      <c r="C203" s="58">
        <f t="shared" si="186"/>
        <v>0</v>
      </c>
      <c r="D203" s="231"/>
      <c r="E203" s="528"/>
      <c r="F203" s="486">
        <f t="shared" si="268"/>
        <v>0</v>
      </c>
      <c r="G203" s="231"/>
      <c r="H203" s="263"/>
      <c r="I203" s="114">
        <f t="shared" si="269"/>
        <v>0</v>
      </c>
      <c r="J203" s="263"/>
      <c r="K203" s="60"/>
      <c r="L203" s="114">
        <f t="shared" si="270"/>
        <v>0</v>
      </c>
      <c r="M203" s="325"/>
      <c r="N203" s="60"/>
      <c r="O203" s="114">
        <f t="shared" si="271"/>
        <v>0</v>
      </c>
      <c r="P203" s="111"/>
    </row>
    <row r="204" spans="1:16" hidden="1" x14ac:dyDescent="0.25">
      <c r="A204" s="45">
        <v>5200</v>
      </c>
      <c r="B204" s="105" t="s">
        <v>184</v>
      </c>
      <c r="C204" s="46">
        <f t="shared" si="186"/>
        <v>0</v>
      </c>
      <c r="D204" s="229">
        <f>D205+D215+D216+D225+D226+D227+D229</f>
        <v>0</v>
      </c>
      <c r="E204" s="523">
        <f t="shared" ref="E204:F204" si="272">E205+E215+E216+E225+E226+E227+E229</f>
        <v>0</v>
      </c>
      <c r="F204" s="490">
        <f t="shared" si="272"/>
        <v>0</v>
      </c>
      <c r="G204" s="229">
        <f>G205+G215+G216+G225+G226+G227+G229</f>
        <v>0</v>
      </c>
      <c r="H204" s="106">
        <f t="shared" ref="H204:I204" si="273">H205+H215+H216+H225+H226+H227+H229</f>
        <v>0</v>
      </c>
      <c r="I204" s="117">
        <f t="shared" si="273"/>
        <v>0</v>
      </c>
      <c r="J204" s="106">
        <f>J205+J215+J216+J225+J226+J227+J229</f>
        <v>0</v>
      </c>
      <c r="K204" s="50">
        <f t="shared" ref="K204:L204" si="274">K205+K215+K216+K225+K226+K227+K229</f>
        <v>0</v>
      </c>
      <c r="L204" s="117">
        <f t="shared" si="274"/>
        <v>0</v>
      </c>
      <c r="M204" s="46">
        <f>M205+M215+M216+M225+M226+M227+M229</f>
        <v>0</v>
      </c>
      <c r="N204" s="50">
        <f t="shared" ref="N204:O204" si="275">N205+N215+N216+N225+N226+N227+N229</f>
        <v>0</v>
      </c>
      <c r="O204" s="117">
        <f t="shared" si="275"/>
        <v>0</v>
      </c>
      <c r="P204" s="123"/>
    </row>
    <row r="205" spans="1:16" hidden="1" x14ac:dyDescent="0.25">
      <c r="A205" s="107">
        <v>5210</v>
      </c>
      <c r="B205" s="78" t="s">
        <v>185</v>
      </c>
      <c r="C205" s="84">
        <f t="shared" si="186"/>
        <v>0</v>
      </c>
      <c r="D205" s="132">
        <f>SUM(D206:D214)</f>
        <v>0</v>
      </c>
      <c r="E205" s="524">
        <f t="shared" ref="E205:F205" si="276">SUM(E206:E214)</f>
        <v>0</v>
      </c>
      <c r="F205" s="525">
        <f t="shared" si="276"/>
        <v>0</v>
      </c>
      <c r="G205" s="132">
        <f>SUM(G206:G214)</f>
        <v>0</v>
      </c>
      <c r="H205" s="207">
        <f t="shared" ref="H205:I205" si="277">SUM(H206:H214)</f>
        <v>0</v>
      </c>
      <c r="I205" s="109">
        <f t="shared" si="277"/>
        <v>0</v>
      </c>
      <c r="J205" s="207">
        <f>SUM(J206:J214)</f>
        <v>0</v>
      </c>
      <c r="K205" s="108">
        <f t="shared" ref="K205:L205" si="278">SUM(K206:K214)</f>
        <v>0</v>
      </c>
      <c r="L205" s="109">
        <f t="shared" si="278"/>
        <v>0</v>
      </c>
      <c r="M205" s="84">
        <f>SUM(M206:M214)</f>
        <v>0</v>
      </c>
      <c r="N205" s="108">
        <f t="shared" ref="N205:O205" si="279">SUM(N206:N214)</f>
        <v>0</v>
      </c>
      <c r="O205" s="109">
        <f t="shared" si="279"/>
        <v>0</v>
      </c>
      <c r="P205" s="116"/>
    </row>
    <row r="206" spans="1:16" hidden="1" x14ac:dyDescent="0.25">
      <c r="A206" s="33">
        <v>5211</v>
      </c>
      <c r="B206" s="52" t="s">
        <v>186</v>
      </c>
      <c r="C206" s="53">
        <f t="shared" si="186"/>
        <v>0</v>
      </c>
      <c r="D206" s="230"/>
      <c r="E206" s="526"/>
      <c r="F206" s="527">
        <f t="shared" ref="F206:F215" si="280">D206+E206</f>
        <v>0</v>
      </c>
      <c r="G206" s="230"/>
      <c r="H206" s="262"/>
      <c r="I206" s="120">
        <f t="shared" ref="I206:I215" si="281">G206+H206</f>
        <v>0</v>
      </c>
      <c r="J206" s="262"/>
      <c r="K206" s="55"/>
      <c r="L206" s="120">
        <f t="shared" ref="L206:L215" si="282">J206+K206</f>
        <v>0</v>
      </c>
      <c r="M206" s="324"/>
      <c r="N206" s="55"/>
      <c r="O206" s="120">
        <f t="shared" ref="O206:O215" si="283">M206+N206</f>
        <v>0</v>
      </c>
      <c r="P206" s="110"/>
    </row>
    <row r="207" spans="1:16" hidden="1" x14ac:dyDescent="0.25">
      <c r="A207" s="38">
        <v>5212</v>
      </c>
      <c r="B207" s="57" t="s">
        <v>187</v>
      </c>
      <c r="C207" s="58">
        <f t="shared" si="186"/>
        <v>0</v>
      </c>
      <c r="D207" s="231"/>
      <c r="E207" s="528"/>
      <c r="F207" s="486">
        <f t="shared" si="280"/>
        <v>0</v>
      </c>
      <c r="G207" s="231"/>
      <c r="H207" s="263"/>
      <c r="I207" s="114">
        <f t="shared" si="281"/>
        <v>0</v>
      </c>
      <c r="J207" s="263"/>
      <c r="K207" s="60"/>
      <c r="L207" s="114">
        <f t="shared" si="282"/>
        <v>0</v>
      </c>
      <c r="M207" s="325"/>
      <c r="N207" s="60"/>
      <c r="O207" s="114">
        <f t="shared" si="283"/>
        <v>0</v>
      </c>
      <c r="P207" s="111"/>
    </row>
    <row r="208" spans="1:16" hidden="1" x14ac:dyDescent="0.25">
      <c r="A208" s="38">
        <v>5213</v>
      </c>
      <c r="B208" s="57" t="s">
        <v>188</v>
      </c>
      <c r="C208" s="58">
        <f t="shared" si="186"/>
        <v>0</v>
      </c>
      <c r="D208" s="231"/>
      <c r="E208" s="528"/>
      <c r="F208" s="486">
        <f t="shared" si="280"/>
        <v>0</v>
      </c>
      <c r="G208" s="231"/>
      <c r="H208" s="263"/>
      <c r="I208" s="114">
        <f t="shared" si="281"/>
        <v>0</v>
      </c>
      <c r="J208" s="263"/>
      <c r="K208" s="60"/>
      <c r="L208" s="114">
        <f t="shared" si="282"/>
        <v>0</v>
      </c>
      <c r="M208" s="325"/>
      <c r="N208" s="60"/>
      <c r="O208" s="114">
        <f t="shared" si="283"/>
        <v>0</v>
      </c>
      <c r="P208" s="111"/>
    </row>
    <row r="209" spans="1:16" hidden="1" x14ac:dyDescent="0.25">
      <c r="A209" s="38">
        <v>5214</v>
      </c>
      <c r="B209" s="57" t="s">
        <v>189</v>
      </c>
      <c r="C209" s="58">
        <f t="shared" si="186"/>
        <v>0</v>
      </c>
      <c r="D209" s="231"/>
      <c r="E209" s="528"/>
      <c r="F209" s="486">
        <f t="shared" si="280"/>
        <v>0</v>
      </c>
      <c r="G209" s="231"/>
      <c r="H209" s="263"/>
      <c r="I209" s="114">
        <f t="shared" si="281"/>
        <v>0</v>
      </c>
      <c r="J209" s="263"/>
      <c r="K209" s="60"/>
      <c r="L209" s="114">
        <f t="shared" si="282"/>
        <v>0</v>
      </c>
      <c r="M209" s="325"/>
      <c r="N209" s="60"/>
      <c r="O209" s="114">
        <f t="shared" si="283"/>
        <v>0</v>
      </c>
      <c r="P209" s="111"/>
    </row>
    <row r="210" spans="1:16" hidden="1" x14ac:dyDescent="0.25">
      <c r="A210" s="38">
        <v>5215</v>
      </c>
      <c r="B210" s="57" t="s">
        <v>190</v>
      </c>
      <c r="C210" s="58">
        <f t="shared" si="186"/>
        <v>0</v>
      </c>
      <c r="D210" s="231"/>
      <c r="E210" s="528"/>
      <c r="F210" s="486">
        <f t="shared" si="280"/>
        <v>0</v>
      </c>
      <c r="G210" s="231"/>
      <c r="H210" s="263"/>
      <c r="I210" s="114">
        <f t="shared" si="281"/>
        <v>0</v>
      </c>
      <c r="J210" s="263"/>
      <c r="K210" s="60"/>
      <c r="L210" s="114">
        <f t="shared" si="282"/>
        <v>0</v>
      </c>
      <c r="M210" s="325"/>
      <c r="N210" s="60"/>
      <c r="O210" s="114">
        <f t="shared" si="283"/>
        <v>0</v>
      </c>
      <c r="P210" s="111"/>
    </row>
    <row r="211" spans="1:16" ht="14.25" hidden="1" customHeight="1" x14ac:dyDescent="0.25">
      <c r="A211" s="38">
        <v>5216</v>
      </c>
      <c r="B211" s="57" t="s">
        <v>191</v>
      </c>
      <c r="C211" s="58">
        <f t="shared" si="186"/>
        <v>0</v>
      </c>
      <c r="D211" s="231"/>
      <c r="E211" s="528"/>
      <c r="F211" s="486">
        <f t="shared" si="280"/>
        <v>0</v>
      </c>
      <c r="G211" s="231"/>
      <c r="H211" s="263"/>
      <c r="I211" s="114">
        <f t="shared" si="281"/>
        <v>0</v>
      </c>
      <c r="J211" s="263"/>
      <c r="K211" s="60"/>
      <c r="L211" s="114">
        <f t="shared" si="282"/>
        <v>0</v>
      </c>
      <c r="M211" s="325"/>
      <c r="N211" s="60"/>
      <c r="O211" s="114">
        <f t="shared" si="283"/>
        <v>0</v>
      </c>
      <c r="P211" s="111"/>
    </row>
    <row r="212" spans="1:16" hidden="1" x14ac:dyDescent="0.25">
      <c r="A212" s="38">
        <v>5217</v>
      </c>
      <c r="B212" s="57" t="s">
        <v>192</v>
      </c>
      <c r="C212" s="58">
        <f t="shared" si="186"/>
        <v>0</v>
      </c>
      <c r="D212" s="231"/>
      <c r="E212" s="528"/>
      <c r="F212" s="486">
        <f t="shared" si="280"/>
        <v>0</v>
      </c>
      <c r="G212" s="231"/>
      <c r="H212" s="263"/>
      <c r="I212" s="114">
        <f t="shared" si="281"/>
        <v>0</v>
      </c>
      <c r="J212" s="263"/>
      <c r="K212" s="60"/>
      <c r="L212" s="114">
        <f t="shared" si="282"/>
        <v>0</v>
      </c>
      <c r="M212" s="325"/>
      <c r="N212" s="60"/>
      <c r="O212" s="114">
        <f t="shared" si="283"/>
        <v>0</v>
      </c>
      <c r="P212" s="111"/>
    </row>
    <row r="213" spans="1:16" hidden="1" x14ac:dyDescent="0.25">
      <c r="A213" s="38">
        <v>5218</v>
      </c>
      <c r="B213" s="57" t="s">
        <v>193</v>
      </c>
      <c r="C213" s="58">
        <f t="shared" ref="C213:C276" si="284">F213+I213+L213+O213</f>
        <v>0</v>
      </c>
      <c r="D213" s="231"/>
      <c r="E213" s="528"/>
      <c r="F213" s="486">
        <f t="shared" si="280"/>
        <v>0</v>
      </c>
      <c r="G213" s="231"/>
      <c r="H213" s="263"/>
      <c r="I213" s="114">
        <f t="shared" si="281"/>
        <v>0</v>
      </c>
      <c r="J213" s="263"/>
      <c r="K213" s="60"/>
      <c r="L213" s="114">
        <f t="shared" si="282"/>
        <v>0</v>
      </c>
      <c r="M213" s="325"/>
      <c r="N213" s="60"/>
      <c r="O213" s="114">
        <f t="shared" si="283"/>
        <v>0</v>
      </c>
      <c r="P213" s="111"/>
    </row>
    <row r="214" spans="1:16" hidden="1" x14ac:dyDescent="0.25">
      <c r="A214" s="38">
        <v>5219</v>
      </c>
      <c r="B214" s="57" t="s">
        <v>194</v>
      </c>
      <c r="C214" s="58">
        <f t="shared" si="284"/>
        <v>0</v>
      </c>
      <c r="D214" s="231"/>
      <c r="E214" s="528"/>
      <c r="F214" s="486">
        <f t="shared" si="280"/>
        <v>0</v>
      </c>
      <c r="G214" s="231"/>
      <c r="H214" s="263"/>
      <c r="I214" s="114">
        <f t="shared" si="281"/>
        <v>0</v>
      </c>
      <c r="J214" s="263"/>
      <c r="K214" s="60"/>
      <c r="L214" s="114">
        <f t="shared" si="282"/>
        <v>0</v>
      </c>
      <c r="M214" s="325"/>
      <c r="N214" s="60"/>
      <c r="O214" s="114">
        <f t="shared" si="283"/>
        <v>0</v>
      </c>
      <c r="P214" s="111"/>
    </row>
    <row r="215" spans="1:16" ht="13.5" hidden="1" customHeight="1" x14ac:dyDescent="0.25">
      <c r="A215" s="112">
        <v>5220</v>
      </c>
      <c r="B215" s="57" t="s">
        <v>195</v>
      </c>
      <c r="C215" s="58">
        <f t="shared" si="284"/>
        <v>0</v>
      </c>
      <c r="D215" s="231"/>
      <c r="E215" s="528"/>
      <c r="F215" s="486">
        <f t="shared" si="280"/>
        <v>0</v>
      </c>
      <c r="G215" s="231"/>
      <c r="H215" s="263"/>
      <c r="I215" s="114">
        <f t="shared" si="281"/>
        <v>0</v>
      </c>
      <c r="J215" s="263"/>
      <c r="K215" s="60"/>
      <c r="L215" s="114">
        <f t="shared" si="282"/>
        <v>0</v>
      </c>
      <c r="M215" s="325"/>
      <c r="N215" s="60"/>
      <c r="O215" s="114">
        <f t="shared" si="283"/>
        <v>0</v>
      </c>
      <c r="P215" s="111"/>
    </row>
    <row r="216" spans="1:16" hidden="1" x14ac:dyDescent="0.25">
      <c r="A216" s="112">
        <v>5230</v>
      </c>
      <c r="B216" s="57" t="s">
        <v>196</v>
      </c>
      <c r="C216" s="58">
        <f t="shared" si="284"/>
        <v>0</v>
      </c>
      <c r="D216" s="232">
        <f>SUM(D217:D224)</f>
        <v>0</v>
      </c>
      <c r="E216" s="529">
        <f t="shared" ref="E216:F216" si="285">SUM(E217:E224)</f>
        <v>0</v>
      </c>
      <c r="F216" s="486">
        <f t="shared" si="285"/>
        <v>0</v>
      </c>
      <c r="G216" s="232">
        <f>SUM(G217:G224)</f>
        <v>0</v>
      </c>
      <c r="H216" s="121">
        <f t="shared" ref="H216:I216" si="286">SUM(H217:H224)</f>
        <v>0</v>
      </c>
      <c r="I216" s="114">
        <f t="shared" si="286"/>
        <v>0</v>
      </c>
      <c r="J216" s="121">
        <f>SUM(J217:J224)</f>
        <v>0</v>
      </c>
      <c r="K216" s="113">
        <f t="shared" ref="K216:L216" si="287">SUM(K217:K224)</f>
        <v>0</v>
      </c>
      <c r="L216" s="114">
        <f t="shared" si="287"/>
        <v>0</v>
      </c>
      <c r="M216" s="58">
        <f>SUM(M217:M224)</f>
        <v>0</v>
      </c>
      <c r="N216" s="113">
        <f t="shared" ref="N216:O216" si="288">SUM(N217:N224)</f>
        <v>0</v>
      </c>
      <c r="O216" s="114">
        <f t="shared" si="288"/>
        <v>0</v>
      </c>
      <c r="P216" s="111"/>
    </row>
    <row r="217" spans="1:16" hidden="1" x14ac:dyDescent="0.25">
      <c r="A217" s="38">
        <v>5231</v>
      </c>
      <c r="B217" s="57" t="s">
        <v>197</v>
      </c>
      <c r="C217" s="58">
        <f t="shared" si="284"/>
        <v>0</v>
      </c>
      <c r="D217" s="231"/>
      <c r="E217" s="528"/>
      <c r="F217" s="486">
        <f t="shared" ref="F217:F226" si="289">D217+E217</f>
        <v>0</v>
      </c>
      <c r="G217" s="231"/>
      <c r="H217" s="263"/>
      <c r="I217" s="114">
        <f t="shared" ref="I217:I226" si="290">G217+H217</f>
        <v>0</v>
      </c>
      <c r="J217" s="263"/>
      <c r="K217" s="60"/>
      <c r="L217" s="114">
        <f t="shared" ref="L217:L226" si="291">J217+K217</f>
        <v>0</v>
      </c>
      <c r="M217" s="325"/>
      <c r="N217" s="60"/>
      <c r="O217" s="114">
        <f t="shared" ref="O217:O226" si="292">M217+N217</f>
        <v>0</v>
      </c>
      <c r="P217" s="111"/>
    </row>
    <row r="218" spans="1:16" hidden="1" x14ac:dyDescent="0.25">
      <c r="A218" s="38">
        <v>5232</v>
      </c>
      <c r="B218" s="57" t="s">
        <v>198</v>
      </c>
      <c r="C218" s="58">
        <f t="shared" si="284"/>
        <v>0</v>
      </c>
      <c r="D218" s="231"/>
      <c r="E218" s="528"/>
      <c r="F218" s="486">
        <f t="shared" si="289"/>
        <v>0</v>
      </c>
      <c r="G218" s="231"/>
      <c r="H218" s="263"/>
      <c r="I218" s="114">
        <f t="shared" si="290"/>
        <v>0</v>
      </c>
      <c r="J218" s="263"/>
      <c r="K218" s="60"/>
      <c r="L218" s="114">
        <f t="shared" si="291"/>
        <v>0</v>
      </c>
      <c r="M218" s="325"/>
      <c r="N218" s="60"/>
      <c r="O218" s="114">
        <f t="shared" si="292"/>
        <v>0</v>
      </c>
      <c r="P218" s="111"/>
    </row>
    <row r="219" spans="1:16" hidden="1" x14ac:dyDescent="0.25">
      <c r="A219" s="38">
        <v>5233</v>
      </c>
      <c r="B219" s="57" t="s">
        <v>199</v>
      </c>
      <c r="C219" s="58">
        <f t="shared" si="284"/>
        <v>0</v>
      </c>
      <c r="D219" s="231"/>
      <c r="E219" s="528"/>
      <c r="F219" s="486">
        <f t="shared" si="289"/>
        <v>0</v>
      </c>
      <c r="G219" s="231"/>
      <c r="H219" s="263"/>
      <c r="I219" s="114">
        <f t="shared" si="290"/>
        <v>0</v>
      </c>
      <c r="J219" s="263"/>
      <c r="K219" s="60"/>
      <c r="L219" s="114">
        <f t="shared" si="291"/>
        <v>0</v>
      </c>
      <c r="M219" s="325"/>
      <c r="N219" s="60"/>
      <c r="O219" s="114">
        <f t="shared" si="292"/>
        <v>0</v>
      </c>
      <c r="P219" s="111"/>
    </row>
    <row r="220" spans="1:16" ht="24" hidden="1" x14ac:dyDescent="0.25">
      <c r="A220" s="38">
        <v>5234</v>
      </c>
      <c r="B220" s="57" t="s">
        <v>200</v>
      </c>
      <c r="C220" s="58">
        <f t="shared" si="284"/>
        <v>0</v>
      </c>
      <c r="D220" s="231"/>
      <c r="E220" s="528"/>
      <c r="F220" s="486">
        <f t="shared" si="289"/>
        <v>0</v>
      </c>
      <c r="G220" s="231"/>
      <c r="H220" s="263"/>
      <c r="I220" s="114">
        <f t="shared" si="290"/>
        <v>0</v>
      </c>
      <c r="J220" s="263"/>
      <c r="K220" s="60"/>
      <c r="L220" s="114">
        <f t="shared" si="291"/>
        <v>0</v>
      </c>
      <c r="M220" s="325"/>
      <c r="N220" s="60"/>
      <c r="O220" s="114">
        <f t="shared" si="292"/>
        <v>0</v>
      </c>
      <c r="P220" s="111"/>
    </row>
    <row r="221" spans="1:16" ht="14.25" hidden="1" customHeight="1" x14ac:dyDescent="0.25">
      <c r="A221" s="38">
        <v>5236</v>
      </c>
      <c r="B221" s="57" t="s">
        <v>201</v>
      </c>
      <c r="C221" s="58">
        <f t="shared" si="284"/>
        <v>0</v>
      </c>
      <c r="D221" s="231"/>
      <c r="E221" s="528"/>
      <c r="F221" s="486">
        <f t="shared" si="289"/>
        <v>0</v>
      </c>
      <c r="G221" s="231"/>
      <c r="H221" s="263"/>
      <c r="I221" s="114">
        <f t="shared" si="290"/>
        <v>0</v>
      </c>
      <c r="J221" s="263"/>
      <c r="K221" s="60"/>
      <c r="L221" s="114">
        <f t="shared" si="291"/>
        <v>0</v>
      </c>
      <c r="M221" s="325"/>
      <c r="N221" s="60"/>
      <c r="O221" s="114">
        <f t="shared" si="292"/>
        <v>0</v>
      </c>
      <c r="P221" s="111"/>
    </row>
    <row r="222" spans="1:16" ht="14.25" hidden="1" customHeight="1" x14ac:dyDescent="0.25">
      <c r="A222" s="38">
        <v>5237</v>
      </c>
      <c r="B222" s="57" t="s">
        <v>202</v>
      </c>
      <c r="C222" s="58">
        <f t="shared" si="284"/>
        <v>0</v>
      </c>
      <c r="D222" s="231"/>
      <c r="E222" s="528"/>
      <c r="F222" s="486">
        <f t="shared" si="289"/>
        <v>0</v>
      </c>
      <c r="G222" s="231"/>
      <c r="H222" s="263"/>
      <c r="I222" s="114">
        <f t="shared" si="290"/>
        <v>0</v>
      </c>
      <c r="J222" s="263"/>
      <c r="K222" s="60"/>
      <c r="L222" s="114">
        <f t="shared" si="291"/>
        <v>0</v>
      </c>
      <c r="M222" s="325"/>
      <c r="N222" s="60"/>
      <c r="O222" s="114">
        <f t="shared" si="292"/>
        <v>0</v>
      </c>
      <c r="P222" s="111"/>
    </row>
    <row r="223" spans="1:16" ht="24" hidden="1" x14ac:dyDescent="0.25">
      <c r="A223" s="38">
        <v>5238</v>
      </c>
      <c r="B223" s="57" t="s">
        <v>203</v>
      </c>
      <c r="C223" s="58">
        <f t="shared" si="284"/>
        <v>0</v>
      </c>
      <c r="D223" s="231"/>
      <c r="E223" s="528"/>
      <c r="F223" s="486">
        <f t="shared" si="289"/>
        <v>0</v>
      </c>
      <c r="G223" s="231"/>
      <c r="H223" s="263"/>
      <c r="I223" s="114">
        <f t="shared" si="290"/>
        <v>0</v>
      </c>
      <c r="J223" s="263"/>
      <c r="K223" s="60"/>
      <c r="L223" s="114">
        <f t="shared" si="291"/>
        <v>0</v>
      </c>
      <c r="M223" s="325"/>
      <c r="N223" s="60"/>
      <c r="O223" s="114">
        <f t="shared" si="292"/>
        <v>0</v>
      </c>
      <c r="P223" s="111"/>
    </row>
    <row r="224" spans="1:16" ht="24" hidden="1" x14ac:dyDescent="0.25">
      <c r="A224" s="38">
        <v>5239</v>
      </c>
      <c r="B224" s="57" t="s">
        <v>204</v>
      </c>
      <c r="C224" s="58">
        <f t="shared" si="284"/>
        <v>0</v>
      </c>
      <c r="D224" s="231"/>
      <c r="E224" s="528"/>
      <c r="F224" s="486">
        <f t="shared" si="289"/>
        <v>0</v>
      </c>
      <c r="G224" s="231"/>
      <c r="H224" s="263"/>
      <c r="I224" s="114">
        <f t="shared" si="290"/>
        <v>0</v>
      </c>
      <c r="J224" s="263"/>
      <c r="K224" s="60"/>
      <c r="L224" s="114">
        <f t="shared" si="291"/>
        <v>0</v>
      </c>
      <c r="M224" s="325"/>
      <c r="N224" s="60"/>
      <c r="O224" s="114">
        <f t="shared" si="292"/>
        <v>0</v>
      </c>
      <c r="P224" s="111"/>
    </row>
    <row r="225" spans="1:16" ht="24" hidden="1" x14ac:dyDescent="0.25">
      <c r="A225" s="112">
        <v>5240</v>
      </c>
      <c r="B225" s="57" t="s">
        <v>205</v>
      </c>
      <c r="C225" s="58">
        <f t="shared" si="284"/>
        <v>0</v>
      </c>
      <c r="D225" s="231"/>
      <c r="E225" s="528"/>
      <c r="F225" s="486">
        <f t="shared" si="289"/>
        <v>0</v>
      </c>
      <c r="G225" s="231"/>
      <c r="H225" s="263"/>
      <c r="I225" s="114">
        <f t="shared" si="290"/>
        <v>0</v>
      </c>
      <c r="J225" s="263"/>
      <c r="K225" s="60"/>
      <c r="L225" s="114">
        <f t="shared" si="291"/>
        <v>0</v>
      </c>
      <c r="M225" s="325"/>
      <c r="N225" s="60"/>
      <c r="O225" s="114">
        <f t="shared" si="292"/>
        <v>0</v>
      </c>
      <c r="P225" s="111"/>
    </row>
    <row r="226" spans="1:16" hidden="1" x14ac:dyDescent="0.25">
      <c r="A226" s="112">
        <v>5250</v>
      </c>
      <c r="B226" s="57" t="s">
        <v>206</v>
      </c>
      <c r="C226" s="58">
        <f t="shared" si="284"/>
        <v>0</v>
      </c>
      <c r="D226" s="231"/>
      <c r="E226" s="528"/>
      <c r="F226" s="486">
        <f t="shared" si="289"/>
        <v>0</v>
      </c>
      <c r="G226" s="231"/>
      <c r="H226" s="263"/>
      <c r="I226" s="114">
        <f t="shared" si="290"/>
        <v>0</v>
      </c>
      <c r="J226" s="263"/>
      <c r="K226" s="60"/>
      <c r="L226" s="114">
        <f t="shared" si="291"/>
        <v>0</v>
      </c>
      <c r="M226" s="325"/>
      <c r="N226" s="60"/>
      <c r="O226" s="114">
        <f t="shared" si="292"/>
        <v>0</v>
      </c>
      <c r="P226" s="111"/>
    </row>
    <row r="227" spans="1:16" hidden="1" x14ac:dyDescent="0.25">
      <c r="A227" s="112">
        <v>5260</v>
      </c>
      <c r="B227" s="57" t="s">
        <v>207</v>
      </c>
      <c r="C227" s="58">
        <f t="shared" si="284"/>
        <v>0</v>
      </c>
      <c r="D227" s="232">
        <f>SUM(D228)</f>
        <v>0</v>
      </c>
      <c r="E227" s="529">
        <f t="shared" ref="E227:F227" si="293">SUM(E228)</f>
        <v>0</v>
      </c>
      <c r="F227" s="486">
        <f t="shared" si="293"/>
        <v>0</v>
      </c>
      <c r="G227" s="232">
        <f>SUM(G228)</f>
        <v>0</v>
      </c>
      <c r="H227" s="121">
        <f t="shared" ref="H227:I227" si="294">SUM(H228)</f>
        <v>0</v>
      </c>
      <c r="I227" s="114">
        <f t="shared" si="294"/>
        <v>0</v>
      </c>
      <c r="J227" s="121">
        <f>SUM(J228)</f>
        <v>0</v>
      </c>
      <c r="K227" s="113">
        <f t="shared" ref="K227:L227" si="295">SUM(K228)</f>
        <v>0</v>
      </c>
      <c r="L227" s="114">
        <f t="shared" si="295"/>
        <v>0</v>
      </c>
      <c r="M227" s="58">
        <f>SUM(M228)</f>
        <v>0</v>
      </c>
      <c r="N227" s="113">
        <f t="shared" ref="N227:O227" si="296">SUM(N228)</f>
        <v>0</v>
      </c>
      <c r="O227" s="114">
        <f t="shared" si="296"/>
        <v>0</v>
      </c>
      <c r="P227" s="111"/>
    </row>
    <row r="228" spans="1:16" ht="24" hidden="1" x14ac:dyDescent="0.25">
      <c r="A228" s="38">
        <v>5269</v>
      </c>
      <c r="B228" s="57" t="s">
        <v>208</v>
      </c>
      <c r="C228" s="58">
        <f t="shared" si="284"/>
        <v>0</v>
      </c>
      <c r="D228" s="231"/>
      <c r="E228" s="528"/>
      <c r="F228" s="486">
        <f t="shared" ref="F228:F229" si="297">D228+E228</f>
        <v>0</v>
      </c>
      <c r="G228" s="231"/>
      <c r="H228" s="263"/>
      <c r="I228" s="114">
        <f t="shared" ref="I228:I229" si="298">G228+H228</f>
        <v>0</v>
      </c>
      <c r="J228" s="263"/>
      <c r="K228" s="60"/>
      <c r="L228" s="114">
        <f t="shared" ref="L228:L229" si="299">J228+K228</f>
        <v>0</v>
      </c>
      <c r="M228" s="325"/>
      <c r="N228" s="60"/>
      <c r="O228" s="114">
        <f t="shared" ref="O228:O229" si="300">M228+N228</f>
        <v>0</v>
      </c>
      <c r="P228" s="111"/>
    </row>
    <row r="229" spans="1:16" ht="24" hidden="1" x14ac:dyDescent="0.25">
      <c r="A229" s="107">
        <v>5270</v>
      </c>
      <c r="B229" s="78" t="s">
        <v>209</v>
      </c>
      <c r="C229" s="84">
        <f t="shared" si="284"/>
        <v>0</v>
      </c>
      <c r="D229" s="233"/>
      <c r="E229" s="530"/>
      <c r="F229" s="525">
        <f t="shared" si="297"/>
        <v>0</v>
      </c>
      <c r="G229" s="233"/>
      <c r="H229" s="264"/>
      <c r="I229" s="109">
        <f t="shared" si="298"/>
        <v>0</v>
      </c>
      <c r="J229" s="264"/>
      <c r="K229" s="115"/>
      <c r="L229" s="109">
        <f t="shared" si="299"/>
        <v>0</v>
      </c>
      <c r="M229" s="326"/>
      <c r="N229" s="115"/>
      <c r="O229" s="109">
        <f t="shared" si="300"/>
        <v>0</v>
      </c>
      <c r="P229" s="116"/>
    </row>
    <row r="230" spans="1:16" hidden="1" x14ac:dyDescent="0.25">
      <c r="A230" s="101">
        <v>6000</v>
      </c>
      <c r="B230" s="101" t="s">
        <v>210</v>
      </c>
      <c r="C230" s="102">
        <f t="shared" si="284"/>
        <v>0</v>
      </c>
      <c r="D230" s="228">
        <f>D231+D251+D259</f>
        <v>0</v>
      </c>
      <c r="E230" s="521">
        <f t="shared" ref="E230:F230" si="301">E231+E251+E259</f>
        <v>0</v>
      </c>
      <c r="F230" s="522">
        <f t="shared" si="301"/>
        <v>0</v>
      </c>
      <c r="G230" s="228">
        <f>G231+G251+G259</f>
        <v>0</v>
      </c>
      <c r="H230" s="261">
        <f t="shared" ref="H230:I230" si="302">H231+H251+H259</f>
        <v>0</v>
      </c>
      <c r="I230" s="104">
        <f t="shared" si="302"/>
        <v>0</v>
      </c>
      <c r="J230" s="261">
        <f>J231+J251+J259</f>
        <v>0</v>
      </c>
      <c r="K230" s="103">
        <f t="shared" ref="K230:L230" si="303">K231+K251+K259</f>
        <v>0</v>
      </c>
      <c r="L230" s="104">
        <f t="shared" si="303"/>
        <v>0</v>
      </c>
      <c r="M230" s="102">
        <f>M231+M251+M259</f>
        <v>0</v>
      </c>
      <c r="N230" s="103">
        <f t="shared" ref="N230:O230" si="304">N231+N251+N259</f>
        <v>0</v>
      </c>
      <c r="O230" s="104">
        <f t="shared" si="304"/>
        <v>0</v>
      </c>
      <c r="P230" s="347"/>
    </row>
    <row r="231" spans="1:16" ht="14.25" hidden="1" customHeight="1" x14ac:dyDescent="0.25">
      <c r="A231" s="69">
        <v>6200</v>
      </c>
      <c r="B231" s="125" t="s">
        <v>211</v>
      </c>
      <c r="C231" s="130">
        <f t="shared" si="284"/>
        <v>0</v>
      </c>
      <c r="D231" s="237">
        <f>SUM(D232,D233,D235,D238,D244,D245,D246)</f>
        <v>0</v>
      </c>
      <c r="E231" s="535">
        <f t="shared" ref="E231:F231" si="305">SUM(E232,E233,E235,E238,E244,E245,E246)</f>
        <v>0</v>
      </c>
      <c r="F231" s="536">
        <f t="shared" si="305"/>
        <v>0</v>
      </c>
      <c r="G231" s="237">
        <f>SUM(G232,G233,G235,G238,G244,G245,G246)</f>
        <v>0</v>
      </c>
      <c r="H231" s="268">
        <f t="shared" ref="H231:I231" si="306">SUM(H232,H233,H235,H238,H244,H245,H246)</f>
        <v>0</v>
      </c>
      <c r="I231" s="294">
        <f t="shared" si="306"/>
        <v>0</v>
      </c>
      <c r="J231" s="268">
        <f>SUM(J232,J233,J235,J238,J244,J245,J246)</f>
        <v>0</v>
      </c>
      <c r="K231" s="131">
        <f t="shared" ref="K231:L231" si="307">SUM(K232,K233,K235,K238,K244,K245,K246)</f>
        <v>0</v>
      </c>
      <c r="L231" s="294">
        <f t="shared" si="307"/>
        <v>0</v>
      </c>
      <c r="M231" s="130">
        <f>SUM(M232,M233,M235,M238,M244,M245,M246)</f>
        <v>0</v>
      </c>
      <c r="N231" s="131">
        <f t="shared" ref="N231:O231" si="308">SUM(N232,N233,N235,N238,N244,N245,N246)</f>
        <v>0</v>
      </c>
      <c r="O231" s="294">
        <f t="shared" si="308"/>
        <v>0</v>
      </c>
      <c r="P231" s="348"/>
    </row>
    <row r="232" spans="1:16" ht="24" hidden="1" x14ac:dyDescent="0.25">
      <c r="A232" s="833">
        <v>6220</v>
      </c>
      <c r="B232" s="52" t="s">
        <v>212</v>
      </c>
      <c r="C232" s="53">
        <f t="shared" si="284"/>
        <v>0</v>
      </c>
      <c r="D232" s="230"/>
      <c r="E232" s="526"/>
      <c r="F232" s="527">
        <f>D232+E232</f>
        <v>0</v>
      </c>
      <c r="G232" s="230"/>
      <c r="H232" s="262"/>
      <c r="I232" s="120">
        <f>G232+H232</f>
        <v>0</v>
      </c>
      <c r="J232" s="262"/>
      <c r="K232" s="55"/>
      <c r="L232" s="120">
        <f>J232+K232</f>
        <v>0</v>
      </c>
      <c r="M232" s="324"/>
      <c r="N232" s="55"/>
      <c r="O232" s="120">
        <f>M232+N232</f>
        <v>0</v>
      </c>
      <c r="P232" s="110"/>
    </row>
    <row r="233" spans="1:16" hidden="1" x14ac:dyDescent="0.25">
      <c r="A233" s="112">
        <v>6230</v>
      </c>
      <c r="B233" s="57" t="s">
        <v>213</v>
      </c>
      <c r="C233" s="58">
        <f t="shared" si="284"/>
        <v>0</v>
      </c>
      <c r="D233" s="232">
        <f>SUM(D234)</f>
        <v>0</v>
      </c>
      <c r="E233" s="529">
        <f t="shared" ref="E233:O233" si="309">SUM(E234)</f>
        <v>0</v>
      </c>
      <c r="F233" s="486">
        <f t="shared" si="309"/>
        <v>0</v>
      </c>
      <c r="G233" s="232">
        <f t="shared" si="309"/>
        <v>0</v>
      </c>
      <c r="H233" s="121">
        <f t="shared" si="309"/>
        <v>0</v>
      </c>
      <c r="I233" s="114">
        <f t="shared" si="309"/>
        <v>0</v>
      </c>
      <c r="J233" s="121">
        <f t="shared" si="309"/>
        <v>0</v>
      </c>
      <c r="K233" s="113">
        <f t="shared" si="309"/>
        <v>0</v>
      </c>
      <c r="L233" s="114">
        <f t="shared" si="309"/>
        <v>0</v>
      </c>
      <c r="M233" s="58">
        <f t="shared" si="309"/>
        <v>0</v>
      </c>
      <c r="N233" s="113">
        <f t="shared" si="309"/>
        <v>0</v>
      </c>
      <c r="O233" s="114">
        <f t="shared" si="309"/>
        <v>0</v>
      </c>
      <c r="P233" s="111"/>
    </row>
    <row r="234" spans="1:16" ht="24" hidden="1" x14ac:dyDescent="0.25">
      <c r="A234" s="38">
        <v>6239</v>
      </c>
      <c r="B234" s="52" t="s">
        <v>214</v>
      </c>
      <c r="C234" s="58">
        <f t="shared" si="284"/>
        <v>0</v>
      </c>
      <c r="D234" s="230"/>
      <c r="E234" s="526"/>
      <c r="F234" s="527">
        <f>D234+E234</f>
        <v>0</v>
      </c>
      <c r="G234" s="230"/>
      <c r="H234" s="262"/>
      <c r="I234" s="120">
        <f>G234+H234</f>
        <v>0</v>
      </c>
      <c r="J234" s="262"/>
      <c r="K234" s="55"/>
      <c r="L234" s="120">
        <f>J234+K234</f>
        <v>0</v>
      </c>
      <c r="M234" s="324"/>
      <c r="N234" s="55"/>
      <c r="O234" s="120">
        <f>M234+N234</f>
        <v>0</v>
      </c>
      <c r="P234" s="110"/>
    </row>
    <row r="235" spans="1:16" ht="24" hidden="1" x14ac:dyDescent="0.25">
      <c r="A235" s="112">
        <v>6240</v>
      </c>
      <c r="B235" s="57" t="s">
        <v>215</v>
      </c>
      <c r="C235" s="58">
        <f t="shared" si="284"/>
        <v>0</v>
      </c>
      <c r="D235" s="232">
        <f>SUM(D236:D237)</f>
        <v>0</v>
      </c>
      <c r="E235" s="529">
        <f t="shared" ref="E235:F235" si="310">SUM(E236:E237)</f>
        <v>0</v>
      </c>
      <c r="F235" s="486">
        <f t="shared" si="310"/>
        <v>0</v>
      </c>
      <c r="G235" s="232">
        <f>SUM(G236:G237)</f>
        <v>0</v>
      </c>
      <c r="H235" s="121">
        <f t="shared" ref="H235:I235" si="311">SUM(H236:H237)</f>
        <v>0</v>
      </c>
      <c r="I235" s="114">
        <f t="shared" si="311"/>
        <v>0</v>
      </c>
      <c r="J235" s="121">
        <f>SUM(J236:J237)</f>
        <v>0</v>
      </c>
      <c r="K235" s="113">
        <f t="shared" ref="K235:L235" si="312">SUM(K236:K237)</f>
        <v>0</v>
      </c>
      <c r="L235" s="114">
        <f t="shared" si="312"/>
        <v>0</v>
      </c>
      <c r="M235" s="58">
        <f>SUM(M236:M237)</f>
        <v>0</v>
      </c>
      <c r="N235" s="113">
        <f t="shared" ref="N235:O235" si="313">SUM(N236:N237)</f>
        <v>0</v>
      </c>
      <c r="O235" s="114">
        <f t="shared" si="313"/>
        <v>0</v>
      </c>
      <c r="P235" s="111"/>
    </row>
    <row r="236" spans="1:16" hidden="1" x14ac:dyDescent="0.25">
      <c r="A236" s="38">
        <v>6241</v>
      </c>
      <c r="B236" s="57" t="s">
        <v>216</v>
      </c>
      <c r="C236" s="58">
        <f t="shared" si="284"/>
        <v>0</v>
      </c>
      <c r="D236" s="231"/>
      <c r="E236" s="528"/>
      <c r="F236" s="486">
        <f t="shared" ref="F236:F237" si="314">D236+E236</f>
        <v>0</v>
      </c>
      <c r="G236" s="231"/>
      <c r="H236" s="263"/>
      <c r="I236" s="114">
        <f t="shared" ref="I236:I237" si="315">G236+H236</f>
        <v>0</v>
      </c>
      <c r="J236" s="263"/>
      <c r="K236" s="60"/>
      <c r="L236" s="114">
        <f t="shared" ref="L236:L237" si="316">J236+K236</f>
        <v>0</v>
      </c>
      <c r="M236" s="325"/>
      <c r="N236" s="60"/>
      <c r="O236" s="114">
        <f t="shared" ref="O236:O237" si="317">M236+N236</f>
        <v>0</v>
      </c>
      <c r="P236" s="111"/>
    </row>
    <row r="237" spans="1:16" hidden="1" x14ac:dyDescent="0.25">
      <c r="A237" s="38">
        <v>6242</v>
      </c>
      <c r="B237" s="57" t="s">
        <v>217</v>
      </c>
      <c r="C237" s="58">
        <f t="shared" si="284"/>
        <v>0</v>
      </c>
      <c r="D237" s="231"/>
      <c r="E237" s="528"/>
      <c r="F237" s="486">
        <f t="shared" si="314"/>
        <v>0</v>
      </c>
      <c r="G237" s="231"/>
      <c r="H237" s="263"/>
      <c r="I237" s="114">
        <f t="shared" si="315"/>
        <v>0</v>
      </c>
      <c r="J237" s="263"/>
      <c r="K237" s="60"/>
      <c r="L237" s="114">
        <f t="shared" si="316"/>
        <v>0</v>
      </c>
      <c r="M237" s="325"/>
      <c r="N237" s="60"/>
      <c r="O237" s="114">
        <f t="shared" si="317"/>
        <v>0</v>
      </c>
      <c r="P237" s="111"/>
    </row>
    <row r="238" spans="1:16" ht="25.5" hidden="1" customHeight="1" x14ac:dyDescent="0.25">
      <c r="A238" s="112">
        <v>6250</v>
      </c>
      <c r="B238" s="57" t="s">
        <v>218</v>
      </c>
      <c r="C238" s="58">
        <f t="shared" si="284"/>
        <v>0</v>
      </c>
      <c r="D238" s="232">
        <f>SUM(D239:D243)</f>
        <v>0</v>
      </c>
      <c r="E238" s="529">
        <f t="shared" ref="E238:F238" si="318">SUM(E239:E243)</f>
        <v>0</v>
      </c>
      <c r="F238" s="486">
        <f t="shared" si="318"/>
        <v>0</v>
      </c>
      <c r="G238" s="232">
        <f>SUM(G239:G243)</f>
        <v>0</v>
      </c>
      <c r="H238" s="121">
        <f t="shared" ref="H238:I238" si="319">SUM(H239:H243)</f>
        <v>0</v>
      </c>
      <c r="I238" s="114">
        <f t="shared" si="319"/>
        <v>0</v>
      </c>
      <c r="J238" s="121">
        <f>SUM(J239:J243)</f>
        <v>0</v>
      </c>
      <c r="K238" s="113">
        <f t="shared" ref="K238:L238" si="320">SUM(K239:K243)</f>
        <v>0</v>
      </c>
      <c r="L238" s="114">
        <f t="shared" si="320"/>
        <v>0</v>
      </c>
      <c r="M238" s="58">
        <f>SUM(M239:M243)</f>
        <v>0</v>
      </c>
      <c r="N238" s="113">
        <f t="shared" ref="N238:O238" si="321">SUM(N239:N243)</f>
        <v>0</v>
      </c>
      <c r="O238" s="114">
        <f t="shared" si="321"/>
        <v>0</v>
      </c>
      <c r="P238" s="111"/>
    </row>
    <row r="239" spans="1:16" ht="14.25" hidden="1" customHeight="1" x14ac:dyDescent="0.25">
      <c r="A239" s="38">
        <v>6252</v>
      </c>
      <c r="B239" s="57" t="s">
        <v>219</v>
      </c>
      <c r="C239" s="58">
        <f t="shared" si="284"/>
        <v>0</v>
      </c>
      <c r="D239" s="231"/>
      <c r="E239" s="528"/>
      <c r="F239" s="486">
        <f t="shared" ref="F239:F245" si="322">D239+E239</f>
        <v>0</v>
      </c>
      <c r="G239" s="231"/>
      <c r="H239" s="263"/>
      <c r="I239" s="114">
        <f t="shared" ref="I239:I245" si="323">G239+H239</f>
        <v>0</v>
      </c>
      <c r="J239" s="263"/>
      <c r="K239" s="60"/>
      <c r="L239" s="114">
        <f t="shared" ref="L239:L245" si="324">J239+K239</f>
        <v>0</v>
      </c>
      <c r="M239" s="325"/>
      <c r="N239" s="60"/>
      <c r="O239" s="114">
        <f t="shared" ref="O239:O245" si="325">M239+N239</f>
        <v>0</v>
      </c>
      <c r="P239" s="111"/>
    </row>
    <row r="240" spans="1:16" ht="14.25" hidden="1" customHeight="1" x14ac:dyDescent="0.25">
      <c r="A240" s="38">
        <v>6253</v>
      </c>
      <c r="B240" s="57" t="s">
        <v>220</v>
      </c>
      <c r="C240" s="58">
        <f t="shared" si="284"/>
        <v>0</v>
      </c>
      <c r="D240" s="231"/>
      <c r="E240" s="528"/>
      <c r="F240" s="486">
        <f t="shared" si="322"/>
        <v>0</v>
      </c>
      <c r="G240" s="231"/>
      <c r="H240" s="263"/>
      <c r="I240" s="114">
        <f t="shared" si="323"/>
        <v>0</v>
      </c>
      <c r="J240" s="263"/>
      <c r="K240" s="60"/>
      <c r="L240" s="114">
        <f t="shared" si="324"/>
        <v>0</v>
      </c>
      <c r="M240" s="325"/>
      <c r="N240" s="60"/>
      <c r="O240" s="114">
        <f t="shared" si="325"/>
        <v>0</v>
      </c>
      <c r="P240" s="111"/>
    </row>
    <row r="241" spans="1:16" ht="24" hidden="1" x14ac:dyDescent="0.25">
      <c r="A241" s="38">
        <v>6254</v>
      </c>
      <c r="B241" s="57" t="s">
        <v>221</v>
      </c>
      <c r="C241" s="58">
        <f t="shared" si="284"/>
        <v>0</v>
      </c>
      <c r="D241" s="231"/>
      <c r="E241" s="528"/>
      <c r="F241" s="486">
        <f t="shared" si="322"/>
        <v>0</v>
      </c>
      <c r="G241" s="231"/>
      <c r="H241" s="263"/>
      <c r="I241" s="114">
        <f t="shared" si="323"/>
        <v>0</v>
      </c>
      <c r="J241" s="263"/>
      <c r="K241" s="60"/>
      <c r="L241" s="114">
        <f t="shared" si="324"/>
        <v>0</v>
      </c>
      <c r="M241" s="325"/>
      <c r="N241" s="60"/>
      <c r="O241" s="114">
        <f t="shared" si="325"/>
        <v>0</v>
      </c>
      <c r="P241" s="111"/>
    </row>
    <row r="242" spans="1:16" ht="24" hidden="1" x14ac:dyDescent="0.25">
      <c r="A242" s="38">
        <v>6255</v>
      </c>
      <c r="B242" s="57" t="s">
        <v>222</v>
      </c>
      <c r="C242" s="58">
        <f t="shared" si="284"/>
        <v>0</v>
      </c>
      <c r="D242" s="231"/>
      <c r="E242" s="528"/>
      <c r="F242" s="486">
        <f t="shared" si="322"/>
        <v>0</v>
      </c>
      <c r="G242" s="231"/>
      <c r="H242" s="263"/>
      <c r="I242" s="114">
        <f t="shared" si="323"/>
        <v>0</v>
      </c>
      <c r="J242" s="263"/>
      <c r="K242" s="60"/>
      <c r="L242" s="114">
        <f t="shared" si="324"/>
        <v>0</v>
      </c>
      <c r="M242" s="325"/>
      <c r="N242" s="60"/>
      <c r="O242" s="114">
        <f t="shared" si="325"/>
        <v>0</v>
      </c>
      <c r="P242" s="111"/>
    </row>
    <row r="243" spans="1:16" hidden="1" x14ac:dyDescent="0.25">
      <c r="A243" s="38">
        <v>6259</v>
      </c>
      <c r="B243" s="57" t="s">
        <v>223</v>
      </c>
      <c r="C243" s="58">
        <f t="shared" si="284"/>
        <v>0</v>
      </c>
      <c r="D243" s="231"/>
      <c r="E243" s="528"/>
      <c r="F243" s="486">
        <f t="shared" si="322"/>
        <v>0</v>
      </c>
      <c r="G243" s="231"/>
      <c r="H243" s="263"/>
      <c r="I243" s="114">
        <f t="shared" si="323"/>
        <v>0</v>
      </c>
      <c r="J243" s="263"/>
      <c r="K243" s="60"/>
      <c r="L243" s="114">
        <f t="shared" si="324"/>
        <v>0</v>
      </c>
      <c r="M243" s="325"/>
      <c r="N243" s="60"/>
      <c r="O243" s="114">
        <f t="shared" si="325"/>
        <v>0</v>
      </c>
      <c r="P243" s="111"/>
    </row>
    <row r="244" spans="1:16" ht="24" hidden="1" x14ac:dyDescent="0.25">
      <c r="A244" s="112">
        <v>6260</v>
      </c>
      <c r="B244" s="57" t="s">
        <v>224</v>
      </c>
      <c r="C244" s="58">
        <f t="shared" si="284"/>
        <v>0</v>
      </c>
      <c r="D244" s="231"/>
      <c r="E244" s="528"/>
      <c r="F244" s="486">
        <f t="shared" si="322"/>
        <v>0</v>
      </c>
      <c r="G244" s="231"/>
      <c r="H244" s="263"/>
      <c r="I244" s="114">
        <f t="shared" si="323"/>
        <v>0</v>
      </c>
      <c r="J244" s="263"/>
      <c r="K244" s="60"/>
      <c r="L244" s="114">
        <f t="shared" si="324"/>
        <v>0</v>
      </c>
      <c r="M244" s="325"/>
      <c r="N244" s="60"/>
      <c r="O244" s="114">
        <f t="shared" si="325"/>
        <v>0</v>
      </c>
      <c r="P244" s="111"/>
    </row>
    <row r="245" spans="1:16" hidden="1" x14ac:dyDescent="0.25">
      <c r="A245" s="112">
        <v>6270</v>
      </c>
      <c r="B245" s="57" t="s">
        <v>225</v>
      </c>
      <c r="C245" s="58">
        <f t="shared" si="284"/>
        <v>0</v>
      </c>
      <c r="D245" s="231"/>
      <c r="E245" s="528"/>
      <c r="F245" s="486">
        <f t="shared" si="322"/>
        <v>0</v>
      </c>
      <c r="G245" s="231"/>
      <c r="H245" s="263"/>
      <c r="I245" s="114">
        <f t="shared" si="323"/>
        <v>0</v>
      </c>
      <c r="J245" s="263"/>
      <c r="K245" s="60"/>
      <c r="L245" s="114">
        <f t="shared" si="324"/>
        <v>0</v>
      </c>
      <c r="M245" s="325"/>
      <c r="N245" s="60"/>
      <c r="O245" s="114">
        <f t="shared" si="325"/>
        <v>0</v>
      </c>
      <c r="P245" s="111"/>
    </row>
    <row r="246" spans="1:16" ht="24" hidden="1" x14ac:dyDescent="0.25">
      <c r="A246" s="833">
        <v>6290</v>
      </c>
      <c r="B246" s="52" t="s">
        <v>226</v>
      </c>
      <c r="C246" s="127">
        <f t="shared" si="284"/>
        <v>0</v>
      </c>
      <c r="D246" s="234">
        <f>SUM(D247:D250)</f>
        <v>0</v>
      </c>
      <c r="E246" s="531">
        <f t="shared" ref="E246:O246" si="326">SUM(E247:E250)</f>
        <v>0</v>
      </c>
      <c r="F246" s="527">
        <f t="shared" si="326"/>
        <v>0</v>
      </c>
      <c r="G246" s="234">
        <f t="shared" si="326"/>
        <v>0</v>
      </c>
      <c r="H246" s="265">
        <f t="shared" si="326"/>
        <v>0</v>
      </c>
      <c r="I246" s="120">
        <f t="shared" si="326"/>
        <v>0</v>
      </c>
      <c r="J246" s="265">
        <f t="shared" si="326"/>
        <v>0</v>
      </c>
      <c r="K246" s="119">
        <f t="shared" si="326"/>
        <v>0</v>
      </c>
      <c r="L246" s="120">
        <f t="shared" si="326"/>
        <v>0</v>
      </c>
      <c r="M246" s="127">
        <f t="shared" si="326"/>
        <v>0</v>
      </c>
      <c r="N246" s="305">
        <f t="shared" si="326"/>
        <v>0</v>
      </c>
      <c r="O246" s="310">
        <f t="shared" si="326"/>
        <v>0</v>
      </c>
      <c r="P246" s="158"/>
    </row>
    <row r="247" spans="1:16" hidden="1" x14ac:dyDescent="0.25">
      <c r="A247" s="38">
        <v>6291</v>
      </c>
      <c r="B247" s="57" t="s">
        <v>227</v>
      </c>
      <c r="C247" s="58">
        <f t="shared" si="284"/>
        <v>0</v>
      </c>
      <c r="D247" s="231"/>
      <c r="E247" s="528"/>
      <c r="F247" s="486">
        <f t="shared" ref="F247:F250" si="327">D247+E247</f>
        <v>0</v>
      </c>
      <c r="G247" s="231"/>
      <c r="H247" s="263"/>
      <c r="I247" s="114">
        <f t="shared" ref="I247:I250" si="328">G247+H247</f>
        <v>0</v>
      </c>
      <c r="J247" s="263"/>
      <c r="K247" s="60"/>
      <c r="L247" s="114">
        <f t="shared" ref="L247:L250" si="329">J247+K247</f>
        <v>0</v>
      </c>
      <c r="M247" s="325"/>
      <c r="N247" s="60"/>
      <c r="O247" s="114">
        <f t="shared" ref="O247:O250" si="330">M247+N247</f>
        <v>0</v>
      </c>
      <c r="P247" s="111"/>
    </row>
    <row r="248" spans="1:16" hidden="1" x14ac:dyDescent="0.25">
      <c r="A248" s="38">
        <v>6292</v>
      </c>
      <c r="B248" s="57" t="s">
        <v>228</v>
      </c>
      <c r="C248" s="58">
        <f t="shared" si="284"/>
        <v>0</v>
      </c>
      <c r="D248" s="231"/>
      <c r="E248" s="528"/>
      <c r="F248" s="486">
        <f t="shared" si="327"/>
        <v>0</v>
      </c>
      <c r="G248" s="231"/>
      <c r="H248" s="263"/>
      <c r="I248" s="114">
        <f t="shared" si="328"/>
        <v>0</v>
      </c>
      <c r="J248" s="263"/>
      <c r="K248" s="60"/>
      <c r="L248" s="114">
        <f t="shared" si="329"/>
        <v>0</v>
      </c>
      <c r="M248" s="325"/>
      <c r="N248" s="60"/>
      <c r="O248" s="114">
        <f t="shared" si="330"/>
        <v>0</v>
      </c>
      <c r="P248" s="111"/>
    </row>
    <row r="249" spans="1:16" ht="72" hidden="1" x14ac:dyDescent="0.25">
      <c r="A249" s="38">
        <v>6296</v>
      </c>
      <c r="B249" s="57" t="s">
        <v>229</v>
      </c>
      <c r="C249" s="58">
        <f t="shared" si="284"/>
        <v>0</v>
      </c>
      <c r="D249" s="231"/>
      <c r="E249" s="528"/>
      <c r="F249" s="486">
        <f t="shared" si="327"/>
        <v>0</v>
      </c>
      <c r="G249" s="231"/>
      <c r="H249" s="263"/>
      <c r="I249" s="114">
        <f t="shared" si="328"/>
        <v>0</v>
      </c>
      <c r="J249" s="263"/>
      <c r="K249" s="60"/>
      <c r="L249" s="114">
        <f t="shared" si="329"/>
        <v>0</v>
      </c>
      <c r="M249" s="325"/>
      <c r="N249" s="60"/>
      <c r="O249" s="114">
        <f t="shared" si="330"/>
        <v>0</v>
      </c>
      <c r="P249" s="111"/>
    </row>
    <row r="250" spans="1:16" ht="39.75" hidden="1" customHeight="1" x14ac:dyDescent="0.25">
      <c r="A250" s="38">
        <v>6299</v>
      </c>
      <c r="B250" s="57" t="s">
        <v>230</v>
      </c>
      <c r="C250" s="58">
        <f t="shared" si="284"/>
        <v>0</v>
      </c>
      <c r="D250" s="231"/>
      <c r="E250" s="528"/>
      <c r="F250" s="486">
        <f t="shared" si="327"/>
        <v>0</v>
      </c>
      <c r="G250" s="231"/>
      <c r="H250" s="263"/>
      <c r="I250" s="114">
        <f t="shared" si="328"/>
        <v>0</v>
      </c>
      <c r="J250" s="263"/>
      <c r="K250" s="60"/>
      <c r="L250" s="114">
        <f t="shared" si="329"/>
        <v>0</v>
      </c>
      <c r="M250" s="325"/>
      <c r="N250" s="60"/>
      <c r="O250" s="114">
        <f t="shared" si="330"/>
        <v>0</v>
      </c>
      <c r="P250" s="111"/>
    </row>
    <row r="251" spans="1:16" hidden="1" x14ac:dyDescent="0.25">
      <c r="A251" s="45">
        <v>6300</v>
      </c>
      <c r="B251" s="105" t="s">
        <v>231</v>
      </c>
      <c r="C251" s="46">
        <f t="shared" si="284"/>
        <v>0</v>
      </c>
      <c r="D251" s="229">
        <f>SUM(D252,D257,D258)</f>
        <v>0</v>
      </c>
      <c r="E251" s="523">
        <f t="shared" ref="E251:O251" si="331">SUM(E252,E257,E258)</f>
        <v>0</v>
      </c>
      <c r="F251" s="490">
        <f t="shared" si="331"/>
        <v>0</v>
      </c>
      <c r="G251" s="229">
        <f t="shared" si="331"/>
        <v>0</v>
      </c>
      <c r="H251" s="106">
        <f t="shared" si="331"/>
        <v>0</v>
      </c>
      <c r="I251" s="117">
        <f t="shared" si="331"/>
        <v>0</v>
      </c>
      <c r="J251" s="106">
        <f t="shared" si="331"/>
        <v>0</v>
      </c>
      <c r="K251" s="50">
        <f t="shared" si="331"/>
        <v>0</v>
      </c>
      <c r="L251" s="117">
        <f t="shared" si="331"/>
        <v>0</v>
      </c>
      <c r="M251" s="166">
        <f t="shared" si="331"/>
        <v>0</v>
      </c>
      <c r="N251" s="167">
        <f t="shared" si="331"/>
        <v>0</v>
      </c>
      <c r="O251" s="168">
        <f t="shared" si="331"/>
        <v>0</v>
      </c>
      <c r="P251" s="349"/>
    </row>
    <row r="252" spans="1:16" ht="24" hidden="1" x14ac:dyDescent="0.25">
      <c r="A252" s="833">
        <v>6320</v>
      </c>
      <c r="B252" s="52" t="s">
        <v>303</v>
      </c>
      <c r="C252" s="127">
        <f t="shared" si="284"/>
        <v>0</v>
      </c>
      <c r="D252" s="234">
        <f>SUM(D253:D256)</f>
        <v>0</v>
      </c>
      <c r="E252" s="531">
        <f t="shared" ref="E252:O252" si="332">SUM(E253:E256)</f>
        <v>0</v>
      </c>
      <c r="F252" s="527">
        <f t="shared" si="332"/>
        <v>0</v>
      </c>
      <c r="G252" s="234">
        <f t="shared" si="332"/>
        <v>0</v>
      </c>
      <c r="H252" s="265">
        <f t="shared" si="332"/>
        <v>0</v>
      </c>
      <c r="I252" s="120">
        <f t="shared" si="332"/>
        <v>0</v>
      </c>
      <c r="J252" s="265">
        <f t="shared" si="332"/>
        <v>0</v>
      </c>
      <c r="K252" s="119">
        <f t="shared" si="332"/>
        <v>0</v>
      </c>
      <c r="L252" s="120">
        <f t="shared" si="332"/>
        <v>0</v>
      </c>
      <c r="M252" s="53">
        <f t="shared" si="332"/>
        <v>0</v>
      </c>
      <c r="N252" s="119">
        <f t="shared" si="332"/>
        <v>0</v>
      </c>
      <c r="O252" s="120">
        <f t="shared" si="332"/>
        <v>0</v>
      </c>
      <c r="P252" s="110"/>
    </row>
    <row r="253" spans="1:16" hidden="1" x14ac:dyDescent="0.25">
      <c r="A253" s="38">
        <v>6322</v>
      </c>
      <c r="B253" s="57" t="s">
        <v>232</v>
      </c>
      <c r="C253" s="58">
        <f t="shared" si="284"/>
        <v>0</v>
      </c>
      <c r="D253" s="231"/>
      <c r="E253" s="528"/>
      <c r="F253" s="486">
        <f t="shared" ref="F253:F258" si="333">D253+E253</f>
        <v>0</v>
      </c>
      <c r="G253" s="231"/>
      <c r="H253" s="263"/>
      <c r="I253" s="114">
        <f t="shared" ref="I253:I258" si="334">G253+H253</f>
        <v>0</v>
      </c>
      <c r="J253" s="263"/>
      <c r="K253" s="60"/>
      <c r="L253" s="114">
        <f t="shared" ref="L253:L258" si="335">J253+K253</f>
        <v>0</v>
      </c>
      <c r="M253" s="325"/>
      <c r="N253" s="60"/>
      <c r="O253" s="114">
        <f t="shared" ref="O253:O258" si="336">M253+N253</f>
        <v>0</v>
      </c>
      <c r="P253" s="111"/>
    </row>
    <row r="254" spans="1:16" ht="24" hidden="1" x14ac:dyDescent="0.25">
      <c r="A254" s="38">
        <v>6323</v>
      </c>
      <c r="B254" s="57" t="s">
        <v>233</v>
      </c>
      <c r="C254" s="58">
        <f t="shared" si="284"/>
        <v>0</v>
      </c>
      <c r="D254" s="231"/>
      <c r="E254" s="528"/>
      <c r="F254" s="486">
        <f t="shared" si="333"/>
        <v>0</v>
      </c>
      <c r="G254" s="231"/>
      <c r="H254" s="263"/>
      <c r="I254" s="114">
        <f t="shared" si="334"/>
        <v>0</v>
      </c>
      <c r="J254" s="263"/>
      <c r="K254" s="60"/>
      <c r="L254" s="114">
        <f t="shared" si="335"/>
        <v>0</v>
      </c>
      <c r="M254" s="325"/>
      <c r="N254" s="60"/>
      <c r="O254" s="114">
        <f t="shared" si="336"/>
        <v>0</v>
      </c>
      <c r="P254" s="111"/>
    </row>
    <row r="255" spans="1:16" ht="24" hidden="1" x14ac:dyDescent="0.25">
      <c r="A255" s="38">
        <v>6324</v>
      </c>
      <c r="B255" s="57" t="s">
        <v>287</v>
      </c>
      <c r="C255" s="58">
        <f t="shared" si="284"/>
        <v>0</v>
      </c>
      <c r="D255" s="231"/>
      <c r="E255" s="528"/>
      <c r="F255" s="486">
        <f t="shared" si="333"/>
        <v>0</v>
      </c>
      <c r="G255" s="231"/>
      <c r="H255" s="263"/>
      <c r="I255" s="114">
        <f t="shared" si="334"/>
        <v>0</v>
      </c>
      <c r="J255" s="263"/>
      <c r="K255" s="60"/>
      <c r="L255" s="114">
        <f t="shared" si="335"/>
        <v>0</v>
      </c>
      <c r="M255" s="325"/>
      <c r="N255" s="60"/>
      <c r="O255" s="114">
        <f t="shared" si="336"/>
        <v>0</v>
      </c>
      <c r="P255" s="111"/>
    </row>
    <row r="256" spans="1:16" hidden="1" x14ac:dyDescent="0.25">
      <c r="A256" s="33">
        <v>6329</v>
      </c>
      <c r="B256" s="52" t="s">
        <v>288</v>
      </c>
      <c r="C256" s="53">
        <f t="shared" si="284"/>
        <v>0</v>
      </c>
      <c r="D256" s="230"/>
      <c r="E256" s="526"/>
      <c r="F256" s="527">
        <f t="shared" si="333"/>
        <v>0</v>
      </c>
      <c r="G256" s="230"/>
      <c r="H256" s="262"/>
      <c r="I256" s="120">
        <f t="shared" si="334"/>
        <v>0</v>
      </c>
      <c r="J256" s="262"/>
      <c r="K256" s="55"/>
      <c r="L256" s="120">
        <f t="shared" si="335"/>
        <v>0</v>
      </c>
      <c r="M256" s="324"/>
      <c r="N256" s="55"/>
      <c r="O256" s="120">
        <f t="shared" si="336"/>
        <v>0</v>
      </c>
      <c r="P256" s="110"/>
    </row>
    <row r="257" spans="1:16" ht="24" hidden="1" x14ac:dyDescent="0.25">
      <c r="A257" s="143">
        <v>6330</v>
      </c>
      <c r="B257" s="144" t="s">
        <v>234</v>
      </c>
      <c r="C257" s="127">
        <f t="shared" si="284"/>
        <v>0</v>
      </c>
      <c r="D257" s="236"/>
      <c r="E257" s="533"/>
      <c r="F257" s="534">
        <f t="shared" si="333"/>
        <v>0</v>
      </c>
      <c r="G257" s="236"/>
      <c r="H257" s="267"/>
      <c r="I257" s="310">
        <f t="shared" si="334"/>
        <v>0</v>
      </c>
      <c r="J257" s="267"/>
      <c r="K257" s="129"/>
      <c r="L257" s="310">
        <f t="shared" si="335"/>
        <v>0</v>
      </c>
      <c r="M257" s="328"/>
      <c r="N257" s="129"/>
      <c r="O257" s="310">
        <f t="shared" si="336"/>
        <v>0</v>
      </c>
      <c r="P257" s="158"/>
    </row>
    <row r="258" spans="1:16" hidden="1" x14ac:dyDescent="0.25">
      <c r="A258" s="112">
        <v>6360</v>
      </c>
      <c r="B258" s="57" t="s">
        <v>235</v>
      </c>
      <c r="C258" s="58">
        <f t="shared" si="284"/>
        <v>0</v>
      </c>
      <c r="D258" s="231"/>
      <c r="E258" s="528"/>
      <c r="F258" s="486">
        <f t="shared" si="333"/>
        <v>0</v>
      </c>
      <c r="G258" s="231"/>
      <c r="H258" s="263"/>
      <c r="I258" s="114">
        <f t="shared" si="334"/>
        <v>0</v>
      </c>
      <c r="J258" s="263"/>
      <c r="K258" s="60"/>
      <c r="L258" s="114">
        <f t="shared" si="335"/>
        <v>0</v>
      </c>
      <c r="M258" s="325"/>
      <c r="N258" s="60"/>
      <c r="O258" s="114">
        <f t="shared" si="336"/>
        <v>0</v>
      </c>
      <c r="P258" s="111"/>
    </row>
    <row r="259" spans="1:16" ht="36" hidden="1" x14ac:dyDescent="0.25">
      <c r="A259" s="45">
        <v>6400</v>
      </c>
      <c r="B259" s="105" t="s">
        <v>236</v>
      </c>
      <c r="C259" s="46">
        <f t="shared" si="284"/>
        <v>0</v>
      </c>
      <c r="D259" s="229">
        <f>SUM(D260,D264)</f>
        <v>0</v>
      </c>
      <c r="E259" s="523">
        <f t="shared" ref="E259:O259" si="337">SUM(E260,E264)</f>
        <v>0</v>
      </c>
      <c r="F259" s="490">
        <f t="shared" si="337"/>
        <v>0</v>
      </c>
      <c r="G259" s="229">
        <f t="shared" si="337"/>
        <v>0</v>
      </c>
      <c r="H259" s="106">
        <f t="shared" si="337"/>
        <v>0</v>
      </c>
      <c r="I259" s="117">
        <f t="shared" si="337"/>
        <v>0</v>
      </c>
      <c r="J259" s="106">
        <f t="shared" si="337"/>
        <v>0</v>
      </c>
      <c r="K259" s="50">
        <f t="shared" si="337"/>
        <v>0</v>
      </c>
      <c r="L259" s="117">
        <f t="shared" si="337"/>
        <v>0</v>
      </c>
      <c r="M259" s="166">
        <f t="shared" si="337"/>
        <v>0</v>
      </c>
      <c r="N259" s="167">
        <f t="shared" si="337"/>
        <v>0</v>
      </c>
      <c r="O259" s="168">
        <f t="shared" si="337"/>
        <v>0</v>
      </c>
      <c r="P259" s="349"/>
    </row>
    <row r="260" spans="1:16" ht="24" hidden="1" x14ac:dyDescent="0.25">
      <c r="A260" s="833">
        <v>6410</v>
      </c>
      <c r="B260" s="52" t="s">
        <v>237</v>
      </c>
      <c r="C260" s="53">
        <f t="shared" si="284"/>
        <v>0</v>
      </c>
      <c r="D260" s="234">
        <f>SUM(D261:D263)</f>
        <v>0</v>
      </c>
      <c r="E260" s="531">
        <f t="shared" ref="E260:O260" si="338">SUM(E261:E263)</f>
        <v>0</v>
      </c>
      <c r="F260" s="527">
        <f t="shared" si="338"/>
        <v>0</v>
      </c>
      <c r="G260" s="234">
        <f t="shared" si="338"/>
        <v>0</v>
      </c>
      <c r="H260" s="265">
        <f t="shared" si="338"/>
        <v>0</v>
      </c>
      <c r="I260" s="120">
        <f t="shared" si="338"/>
        <v>0</v>
      </c>
      <c r="J260" s="265">
        <f t="shared" si="338"/>
        <v>0</v>
      </c>
      <c r="K260" s="119">
        <f t="shared" si="338"/>
        <v>0</v>
      </c>
      <c r="L260" s="120">
        <f t="shared" si="338"/>
        <v>0</v>
      </c>
      <c r="M260" s="64">
        <f t="shared" si="338"/>
        <v>0</v>
      </c>
      <c r="N260" s="304">
        <f t="shared" si="338"/>
        <v>0</v>
      </c>
      <c r="O260" s="309">
        <f t="shared" si="338"/>
        <v>0</v>
      </c>
      <c r="P260" s="155"/>
    </row>
    <row r="261" spans="1:16" hidden="1" x14ac:dyDescent="0.25">
      <c r="A261" s="38">
        <v>6411</v>
      </c>
      <c r="B261" s="146" t="s">
        <v>238</v>
      </c>
      <c r="C261" s="58">
        <f t="shared" si="284"/>
        <v>0</v>
      </c>
      <c r="D261" s="231"/>
      <c r="E261" s="528"/>
      <c r="F261" s="486">
        <f t="shared" ref="F261:F263" si="339">D261+E261</f>
        <v>0</v>
      </c>
      <c r="G261" s="231"/>
      <c r="H261" s="263"/>
      <c r="I261" s="114">
        <f t="shared" ref="I261:I263" si="340">G261+H261</f>
        <v>0</v>
      </c>
      <c r="J261" s="263"/>
      <c r="K261" s="60"/>
      <c r="L261" s="114">
        <f t="shared" ref="L261:L263" si="341">J261+K261</f>
        <v>0</v>
      </c>
      <c r="M261" s="325"/>
      <c r="N261" s="60"/>
      <c r="O261" s="114">
        <f t="shared" ref="O261:O263" si="342">M261+N261</f>
        <v>0</v>
      </c>
      <c r="P261" s="111"/>
    </row>
    <row r="262" spans="1:16" ht="36" hidden="1" x14ac:dyDescent="0.25">
      <c r="A262" s="38">
        <v>6412</v>
      </c>
      <c r="B262" s="57" t="s">
        <v>239</v>
      </c>
      <c r="C262" s="58">
        <f t="shared" si="284"/>
        <v>0</v>
      </c>
      <c r="D262" s="231"/>
      <c r="E262" s="528"/>
      <c r="F262" s="486">
        <f t="shared" si="339"/>
        <v>0</v>
      </c>
      <c r="G262" s="231"/>
      <c r="H262" s="263"/>
      <c r="I262" s="114">
        <f t="shared" si="340"/>
        <v>0</v>
      </c>
      <c r="J262" s="263"/>
      <c r="K262" s="60"/>
      <c r="L262" s="114">
        <f t="shared" si="341"/>
        <v>0</v>
      </c>
      <c r="M262" s="325"/>
      <c r="N262" s="60"/>
      <c r="O262" s="114">
        <f t="shared" si="342"/>
        <v>0</v>
      </c>
      <c r="P262" s="111"/>
    </row>
    <row r="263" spans="1:16" ht="36" hidden="1" x14ac:dyDescent="0.25">
      <c r="A263" s="38">
        <v>6419</v>
      </c>
      <c r="B263" s="57" t="s">
        <v>240</v>
      </c>
      <c r="C263" s="58">
        <f t="shared" si="284"/>
        <v>0</v>
      </c>
      <c r="D263" s="231"/>
      <c r="E263" s="528"/>
      <c r="F263" s="486">
        <f t="shared" si="339"/>
        <v>0</v>
      </c>
      <c r="G263" s="231"/>
      <c r="H263" s="263"/>
      <c r="I263" s="114">
        <f t="shared" si="340"/>
        <v>0</v>
      </c>
      <c r="J263" s="263"/>
      <c r="K263" s="60"/>
      <c r="L263" s="114">
        <f t="shared" si="341"/>
        <v>0</v>
      </c>
      <c r="M263" s="325"/>
      <c r="N263" s="60"/>
      <c r="O263" s="114">
        <f t="shared" si="342"/>
        <v>0</v>
      </c>
      <c r="P263" s="111"/>
    </row>
    <row r="264" spans="1:16" ht="36" hidden="1" x14ac:dyDescent="0.25">
      <c r="A264" s="112">
        <v>6420</v>
      </c>
      <c r="B264" s="57" t="s">
        <v>241</v>
      </c>
      <c r="C264" s="58">
        <f t="shared" si="284"/>
        <v>0</v>
      </c>
      <c r="D264" s="232">
        <f>SUM(D265:D268)</f>
        <v>0</v>
      </c>
      <c r="E264" s="529">
        <f t="shared" ref="E264:F264" si="343">SUM(E265:E268)</f>
        <v>0</v>
      </c>
      <c r="F264" s="486">
        <f t="shared" si="343"/>
        <v>0</v>
      </c>
      <c r="G264" s="232">
        <f>SUM(G265:G268)</f>
        <v>0</v>
      </c>
      <c r="H264" s="121">
        <f t="shared" ref="H264:I264" si="344">SUM(H265:H268)</f>
        <v>0</v>
      </c>
      <c r="I264" s="114">
        <f t="shared" si="344"/>
        <v>0</v>
      </c>
      <c r="J264" s="121">
        <f>SUM(J265:J268)</f>
        <v>0</v>
      </c>
      <c r="K264" s="113">
        <f t="shared" ref="K264:L264" si="345">SUM(K265:K268)</f>
        <v>0</v>
      </c>
      <c r="L264" s="114">
        <f t="shared" si="345"/>
        <v>0</v>
      </c>
      <c r="M264" s="58">
        <f>SUM(M265:M268)</f>
        <v>0</v>
      </c>
      <c r="N264" s="113">
        <f t="shared" ref="N264:O264" si="346">SUM(N265:N268)</f>
        <v>0</v>
      </c>
      <c r="O264" s="114">
        <f t="shared" si="346"/>
        <v>0</v>
      </c>
      <c r="P264" s="111"/>
    </row>
    <row r="265" spans="1:16" hidden="1" x14ac:dyDescent="0.25">
      <c r="A265" s="38">
        <v>6421</v>
      </c>
      <c r="B265" s="57" t="s">
        <v>242</v>
      </c>
      <c r="C265" s="58">
        <f t="shared" si="284"/>
        <v>0</v>
      </c>
      <c r="D265" s="231"/>
      <c r="E265" s="528"/>
      <c r="F265" s="486">
        <f t="shared" ref="F265:F268" si="347">D265+E265</f>
        <v>0</v>
      </c>
      <c r="G265" s="231"/>
      <c r="H265" s="263"/>
      <c r="I265" s="114">
        <f t="shared" ref="I265:I268" si="348">G265+H265</f>
        <v>0</v>
      </c>
      <c r="J265" s="263"/>
      <c r="K265" s="60"/>
      <c r="L265" s="114">
        <f t="shared" ref="L265:L268" si="349">J265+K265</f>
        <v>0</v>
      </c>
      <c r="M265" s="325"/>
      <c r="N265" s="60"/>
      <c r="O265" s="114">
        <f t="shared" ref="O265:O268" si="350">M265+N265</f>
        <v>0</v>
      </c>
      <c r="P265" s="111"/>
    </row>
    <row r="266" spans="1:16" hidden="1" x14ac:dyDescent="0.25">
      <c r="A266" s="38">
        <v>6422</v>
      </c>
      <c r="B266" s="57" t="s">
        <v>243</v>
      </c>
      <c r="C266" s="58">
        <f t="shared" si="284"/>
        <v>0</v>
      </c>
      <c r="D266" s="231"/>
      <c r="E266" s="528"/>
      <c r="F266" s="486">
        <f t="shared" si="347"/>
        <v>0</v>
      </c>
      <c r="G266" s="231"/>
      <c r="H266" s="263"/>
      <c r="I266" s="114">
        <f t="shared" si="348"/>
        <v>0</v>
      </c>
      <c r="J266" s="263"/>
      <c r="K266" s="60"/>
      <c r="L266" s="114">
        <f t="shared" si="349"/>
        <v>0</v>
      </c>
      <c r="M266" s="325"/>
      <c r="N266" s="60"/>
      <c r="O266" s="114">
        <f t="shared" si="350"/>
        <v>0</v>
      </c>
      <c r="P266" s="111"/>
    </row>
    <row r="267" spans="1:16" ht="13.5" hidden="1" customHeight="1" x14ac:dyDescent="0.25">
      <c r="A267" s="38">
        <v>6423</v>
      </c>
      <c r="B267" s="57" t="s">
        <v>244</v>
      </c>
      <c r="C267" s="58">
        <f t="shared" si="284"/>
        <v>0</v>
      </c>
      <c r="D267" s="231"/>
      <c r="E267" s="528"/>
      <c r="F267" s="486">
        <f t="shared" si="347"/>
        <v>0</v>
      </c>
      <c r="G267" s="231"/>
      <c r="H267" s="263"/>
      <c r="I267" s="114">
        <f t="shared" si="348"/>
        <v>0</v>
      </c>
      <c r="J267" s="263"/>
      <c r="K267" s="60"/>
      <c r="L267" s="114">
        <f t="shared" si="349"/>
        <v>0</v>
      </c>
      <c r="M267" s="325"/>
      <c r="N267" s="60"/>
      <c r="O267" s="114">
        <f t="shared" si="350"/>
        <v>0</v>
      </c>
      <c r="P267" s="111"/>
    </row>
    <row r="268" spans="1:16" ht="36" hidden="1" x14ac:dyDescent="0.25">
      <c r="A268" s="38">
        <v>6424</v>
      </c>
      <c r="B268" s="57" t="s">
        <v>245</v>
      </c>
      <c r="C268" s="58">
        <f t="shared" si="284"/>
        <v>0</v>
      </c>
      <c r="D268" s="231"/>
      <c r="E268" s="528"/>
      <c r="F268" s="486">
        <f t="shared" si="347"/>
        <v>0</v>
      </c>
      <c r="G268" s="231"/>
      <c r="H268" s="263"/>
      <c r="I268" s="114">
        <f t="shared" si="348"/>
        <v>0</v>
      </c>
      <c r="J268" s="263"/>
      <c r="K268" s="60"/>
      <c r="L268" s="114">
        <f t="shared" si="349"/>
        <v>0</v>
      </c>
      <c r="M268" s="325"/>
      <c r="N268" s="60"/>
      <c r="O268" s="114">
        <f t="shared" si="350"/>
        <v>0</v>
      </c>
      <c r="P268" s="111"/>
    </row>
    <row r="269" spans="1:16" ht="36" hidden="1" x14ac:dyDescent="0.25">
      <c r="A269" s="149">
        <v>7000</v>
      </c>
      <c r="B269" s="149" t="s">
        <v>246</v>
      </c>
      <c r="C269" s="152">
        <f t="shared" si="284"/>
        <v>0</v>
      </c>
      <c r="D269" s="238">
        <f>SUM(D270,D281)</f>
        <v>0</v>
      </c>
      <c r="E269" s="537">
        <f t="shared" ref="E269:F269" si="351">SUM(E270,E281)</f>
        <v>0</v>
      </c>
      <c r="F269" s="538">
        <f t="shared" si="351"/>
        <v>0</v>
      </c>
      <c r="G269" s="238">
        <f>SUM(G270,G281)</f>
        <v>0</v>
      </c>
      <c r="H269" s="269">
        <f t="shared" ref="H269:I269" si="352">SUM(H270,H281)</f>
        <v>0</v>
      </c>
      <c r="I269" s="295">
        <f t="shared" si="352"/>
        <v>0</v>
      </c>
      <c r="J269" s="269">
        <f>SUM(J270,J281)</f>
        <v>0</v>
      </c>
      <c r="K269" s="151">
        <f t="shared" ref="K269:L269" si="353">SUM(K270,K281)</f>
        <v>0</v>
      </c>
      <c r="L269" s="295">
        <f t="shared" si="353"/>
        <v>0</v>
      </c>
      <c r="M269" s="330">
        <f>SUM(M270,M281)</f>
        <v>0</v>
      </c>
      <c r="N269" s="307">
        <f t="shared" ref="N269:O269" si="354">SUM(N270,N281)</f>
        <v>0</v>
      </c>
      <c r="O269" s="312">
        <f t="shared" si="354"/>
        <v>0</v>
      </c>
      <c r="P269" s="351"/>
    </row>
    <row r="270" spans="1:16" ht="24" hidden="1" x14ac:dyDescent="0.25">
      <c r="A270" s="45">
        <v>7200</v>
      </c>
      <c r="B270" s="105" t="s">
        <v>247</v>
      </c>
      <c r="C270" s="46">
        <f t="shared" si="284"/>
        <v>0</v>
      </c>
      <c r="D270" s="229">
        <f>SUM(D271,D272,D275,D276,D280)</f>
        <v>0</v>
      </c>
      <c r="E270" s="523">
        <f t="shared" ref="E270:F270" si="355">SUM(E271,E272,E275,E276,E280)</f>
        <v>0</v>
      </c>
      <c r="F270" s="490">
        <f t="shared" si="355"/>
        <v>0</v>
      </c>
      <c r="G270" s="229">
        <f>SUM(G271,G272,G275,G276,G280)</f>
        <v>0</v>
      </c>
      <c r="H270" s="106">
        <f t="shared" ref="H270:I270" si="356">SUM(H271,H272,H275,H276,H280)</f>
        <v>0</v>
      </c>
      <c r="I270" s="117">
        <f t="shared" si="356"/>
        <v>0</v>
      </c>
      <c r="J270" s="106">
        <f>SUM(J271,J272,J275,J276,J280)</f>
        <v>0</v>
      </c>
      <c r="K270" s="50">
        <f t="shared" ref="K270:L270" si="357">SUM(K271,K272,K275,K276,K280)</f>
        <v>0</v>
      </c>
      <c r="L270" s="117">
        <f t="shared" si="357"/>
        <v>0</v>
      </c>
      <c r="M270" s="130">
        <f>SUM(M271,M272,M275,M276,M280)</f>
        <v>0</v>
      </c>
      <c r="N270" s="131">
        <f t="shared" ref="N270:O270" si="358">SUM(N271,N272,N275,N276,N280)</f>
        <v>0</v>
      </c>
      <c r="O270" s="294">
        <f t="shared" si="358"/>
        <v>0</v>
      </c>
      <c r="P270" s="348"/>
    </row>
    <row r="271" spans="1:16" ht="24" hidden="1" x14ac:dyDescent="0.25">
      <c r="A271" s="833">
        <v>7210</v>
      </c>
      <c r="B271" s="52" t="s">
        <v>248</v>
      </c>
      <c r="C271" s="53">
        <f t="shared" si="284"/>
        <v>0</v>
      </c>
      <c r="D271" s="230"/>
      <c r="E271" s="526"/>
      <c r="F271" s="527">
        <f>D271+E271</f>
        <v>0</v>
      </c>
      <c r="G271" s="230"/>
      <c r="H271" s="262"/>
      <c r="I271" s="120">
        <f>G271+H271</f>
        <v>0</v>
      </c>
      <c r="J271" s="262"/>
      <c r="K271" s="55"/>
      <c r="L271" s="120">
        <f>J271+K271</f>
        <v>0</v>
      </c>
      <c r="M271" s="324"/>
      <c r="N271" s="55"/>
      <c r="O271" s="120">
        <f>M271+N271</f>
        <v>0</v>
      </c>
      <c r="P271" s="110"/>
    </row>
    <row r="272" spans="1:16" s="148" customFormat="1" ht="36" hidden="1" x14ac:dyDescent="0.25">
      <c r="A272" s="112">
        <v>7220</v>
      </c>
      <c r="B272" s="57" t="s">
        <v>249</v>
      </c>
      <c r="C272" s="58">
        <f t="shared" si="284"/>
        <v>0</v>
      </c>
      <c r="D272" s="232">
        <f>SUM(D273:D274)</f>
        <v>0</v>
      </c>
      <c r="E272" s="529">
        <f t="shared" ref="E272:F272" si="359">SUM(E273:E274)</f>
        <v>0</v>
      </c>
      <c r="F272" s="486">
        <f t="shared" si="359"/>
        <v>0</v>
      </c>
      <c r="G272" s="232">
        <f>SUM(G273:G274)</f>
        <v>0</v>
      </c>
      <c r="H272" s="121">
        <f t="shared" ref="H272:I272" si="360">SUM(H273:H274)</f>
        <v>0</v>
      </c>
      <c r="I272" s="114">
        <f t="shared" si="360"/>
        <v>0</v>
      </c>
      <c r="J272" s="121">
        <f>SUM(J273:J274)</f>
        <v>0</v>
      </c>
      <c r="K272" s="113">
        <f t="shared" ref="K272:L272" si="361">SUM(K273:K274)</f>
        <v>0</v>
      </c>
      <c r="L272" s="114">
        <f t="shared" si="361"/>
        <v>0</v>
      </c>
      <c r="M272" s="58">
        <f>SUM(M273:M274)</f>
        <v>0</v>
      </c>
      <c r="N272" s="113">
        <f t="shared" ref="N272:O272" si="362">SUM(N273:N274)</f>
        <v>0</v>
      </c>
      <c r="O272" s="114">
        <f t="shared" si="362"/>
        <v>0</v>
      </c>
      <c r="P272" s="111"/>
    </row>
    <row r="273" spans="1:16" s="148" customFormat="1" ht="36" hidden="1" x14ac:dyDescent="0.25">
      <c r="A273" s="38">
        <v>7221</v>
      </c>
      <c r="B273" s="57" t="s">
        <v>250</v>
      </c>
      <c r="C273" s="58">
        <f t="shared" si="284"/>
        <v>0</v>
      </c>
      <c r="D273" s="231"/>
      <c r="E273" s="528"/>
      <c r="F273" s="486">
        <f t="shared" ref="F273:F275" si="363">D273+E273</f>
        <v>0</v>
      </c>
      <c r="G273" s="231"/>
      <c r="H273" s="263"/>
      <c r="I273" s="114">
        <f t="shared" ref="I273:I275" si="364">G273+H273</f>
        <v>0</v>
      </c>
      <c r="J273" s="263"/>
      <c r="K273" s="60"/>
      <c r="L273" s="114">
        <f t="shared" ref="L273:L275" si="365">J273+K273</f>
        <v>0</v>
      </c>
      <c r="M273" s="325"/>
      <c r="N273" s="60"/>
      <c r="O273" s="114">
        <f t="shared" ref="O273:O275" si="366">M273+N273</f>
        <v>0</v>
      </c>
      <c r="P273" s="111"/>
    </row>
    <row r="274" spans="1:16" s="148" customFormat="1" ht="36" hidden="1" x14ac:dyDescent="0.25">
      <c r="A274" s="38">
        <v>7222</v>
      </c>
      <c r="B274" s="57" t="s">
        <v>251</v>
      </c>
      <c r="C274" s="58">
        <f t="shared" si="284"/>
        <v>0</v>
      </c>
      <c r="D274" s="231"/>
      <c r="E274" s="528"/>
      <c r="F274" s="486">
        <f t="shared" si="363"/>
        <v>0</v>
      </c>
      <c r="G274" s="231"/>
      <c r="H274" s="263"/>
      <c r="I274" s="114">
        <f t="shared" si="364"/>
        <v>0</v>
      </c>
      <c r="J274" s="263"/>
      <c r="K274" s="60"/>
      <c r="L274" s="114">
        <f t="shared" si="365"/>
        <v>0</v>
      </c>
      <c r="M274" s="325"/>
      <c r="N274" s="60"/>
      <c r="O274" s="114">
        <f t="shared" si="366"/>
        <v>0</v>
      </c>
      <c r="P274" s="111"/>
    </row>
    <row r="275" spans="1:16" ht="24" hidden="1" x14ac:dyDescent="0.25">
      <c r="A275" s="112">
        <v>7230</v>
      </c>
      <c r="B275" s="57" t="s">
        <v>292</v>
      </c>
      <c r="C275" s="58">
        <f t="shared" si="284"/>
        <v>0</v>
      </c>
      <c r="D275" s="231"/>
      <c r="E275" s="528"/>
      <c r="F275" s="486">
        <f t="shared" si="363"/>
        <v>0</v>
      </c>
      <c r="G275" s="231"/>
      <c r="H275" s="263"/>
      <c r="I275" s="114">
        <f t="shared" si="364"/>
        <v>0</v>
      </c>
      <c r="J275" s="263"/>
      <c r="K275" s="60"/>
      <c r="L275" s="114">
        <f t="shared" si="365"/>
        <v>0</v>
      </c>
      <c r="M275" s="325"/>
      <c r="N275" s="60"/>
      <c r="O275" s="114">
        <f t="shared" si="366"/>
        <v>0</v>
      </c>
      <c r="P275" s="111"/>
    </row>
    <row r="276" spans="1:16" ht="24" hidden="1" x14ac:dyDescent="0.25">
      <c r="A276" s="112">
        <v>7240</v>
      </c>
      <c r="B276" s="57" t="s">
        <v>252</v>
      </c>
      <c r="C276" s="58">
        <f t="shared" si="284"/>
        <v>0</v>
      </c>
      <c r="D276" s="232">
        <f>SUM(D277:D279)</f>
        <v>0</v>
      </c>
      <c r="E276" s="529">
        <f t="shared" ref="E276:O276" si="367">SUM(E277:E279)</f>
        <v>0</v>
      </c>
      <c r="F276" s="486">
        <f t="shared" si="367"/>
        <v>0</v>
      </c>
      <c r="G276" s="232">
        <f t="shared" si="367"/>
        <v>0</v>
      </c>
      <c r="H276" s="121">
        <f t="shared" si="367"/>
        <v>0</v>
      </c>
      <c r="I276" s="114">
        <f t="shared" si="367"/>
        <v>0</v>
      </c>
      <c r="J276" s="121">
        <f>SUM(J277:J279)</f>
        <v>0</v>
      </c>
      <c r="K276" s="113">
        <f t="shared" ref="K276:L276" si="368">SUM(K277:K279)</f>
        <v>0</v>
      </c>
      <c r="L276" s="114">
        <f t="shared" si="368"/>
        <v>0</v>
      </c>
      <c r="M276" s="58">
        <f t="shared" si="367"/>
        <v>0</v>
      </c>
      <c r="N276" s="113">
        <f t="shared" si="367"/>
        <v>0</v>
      </c>
      <c r="O276" s="114">
        <f t="shared" si="367"/>
        <v>0</v>
      </c>
      <c r="P276" s="111"/>
    </row>
    <row r="277" spans="1:16" ht="48" hidden="1" x14ac:dyDescent="0.25">
      <c r="A277" s="38">
        <v>7245</v>
      </c>
      <c r="B277" s="57" t="s">
        <v>253</v>
      </c>
      <c r="C277" s="58">
        <f t="shared" ref="C277:C298" si="369">F277+I277+L277+O277</f>
        <v>0</v>
      </c>
      <c r="D277" s="231"/>
      <c r="E277" s="528"/>
      <c r="F277" s="486">
        <f t="shared" ref="F277:F280" si="370">D277+E277</f>
        <v>0</v>
      </c>
      <c r="G277" s="231"/>
      <c r="H277" s="263"/>
      <c r="I277" s="114">
        <f t="shared" ref="I277:I280" si="371">G277+H277</f>
        <v>0</v>
      </c>
      <c r="J277" s="263"/>
      <c r="K277" s="60"/>
      <c r="L277" s="114">
        <f t="shared" ref="L277:L280" si="372">J277+K277</f>
        <v>0</v>
      </c>
      <c r="M277" s="325"/>
      <c r="N277" s="60"/>
      <c r="O277" s="114">
        <f t="shared" ref="O277:O280" si="373">M277+N277</f>
        <v>0</v>
      </c>
      <c r="P277" s="111"/>
    </row>
    <row r="278" spans="1:16" ht="84.75" hidden="1" customHeight="1" x14ac:dyDescent="0.25">
      <c r="A278" s="38">
        <v>7246</v>
      </c>
      <c r="B278" s="57" t="s">
        <v>254</v>
      </c>
      <c r="C278" s="58">
        <f t="shared" si="369"/>
        <v>0</v>
      </c>
      <c r="D278" s="231"/>
      <c r="E278" s="528"/>
      <c r="F278" s="486">
        <f t="shared" si="370"/>
        <v>0</v>
      </c>
      <c r="G278" s="231"/>
      <c r="H278" s="263"/>
      <c r="I278" s="114">
        <f t="shared" si="371"/>
        <v>0</v>
      </c>
      <c r="J278" s="263"/>
      <c r="K278" s="60"/>
      <c r="L278" s="114">
        <f t="shared" si="372"/>
        <v>0</v>
      </c>
      <c r="M278" s="325"/>
      <c r="N278" s="60"/>
      <c r="O278" s="114">
        <f t="shared" si="373"/>
        <v>0</v>
      </c>
      <c r="P278" s="111"/>
    </row>
    <row r="279" spans="1:16" ht="36" hidden="1" x14ac:dyDescent="0.25">
      <c r="A279" s="38">
        <v>7247</v>
      </c>
      <c r="B279" s="57" t="s">
        <v>309</v>
      </c>
      <c r="C279" s="58">
        <f t="shared" si="369"/>
        <v>0</v>
      </c>
      <c r="D279" s="231"/>
      <c r="E279" s="528"/>
      <c r="F279" s="486">
        <f t="shared" si="370"/>
        <v>0</v>
      </c>
      <c r="G279" s="231"/>
      <c r="H279" s="263"/>
      <c r="I279" s="114">
        <f t="shared" si="371"/>
        <v>0</v>
      </c>
      <c r="J279" s="263"/>
      <c r="K279" s="60"/>
      <c r="L279" s="114">
        <f t="shared" si="372"/>
        <v>0</v>
      </c>
      <c r="M279" s="325"/>
      <c r="N279" s="60"/>
      <c r="O279" s="114">
        <f t="shared" si="373"/>
        <v>0</v>
      </c>
      <c r="P279" s="111"/>
    </row>
    <row r="280" spans="1:16" ht="24" hidden="1" x14ac:dyDescent="0.25">
      <c r="A280" s="833">
        <v>7260</v>
      </c>
      <c r="B280" s="52" t="s">
        <v>255</v>
      </c>
      <c r="C280" s="53">
        <f t="shared" si="369"/>
        <v>0</v>
      </c>
      <c r="D280" s="230"/>
      <c r="E280" s="526"/>
      <c r="F280" s="527">
        <f t="shared" si="370"/>
        <v>0</v>
      </c>
      <c r="G280" s="230"/>
      <c r="H280" s="262"/>
      <c r="I280" s="120">
        <f t="shared" si="371"/>
        <v>0</v>
      </c>
      <c r="J280" s="262"/>
      <c r="K280" s="55"/>
      <c r="L280" s="120">
        <f t="shared" si="372"/>
        <v>0</v>
      </c>
      <c r="M280" s="324"/>
      <c r="N280" s="55"/>
      <c r="O280" s="120">
        <f t="shared" si="373"/>
        <v>0</v>
      </c>
      <c r="P280" s="110"/>
    </row>
    <row r="281" spans="1:16" hidden="1" x14ac:dyDescent="0.25">
      <c r="A281" s="73">
        <v>7700</v>
      </c>
      <c r="B281" s="165" t="s">
        <v>284</v>
      </c>
      <c r="C281" s="166">
        <f t="shared" si="369"/>
        <v>0</v>
      </c>
      <c r="D281" s="239">
        <f>D282</f>
        <v>0</v>
      </c>
      <c r="E281" s="539">
        <f t="shared" ref="E281:O281" si="374">E282</f>
        <v>0</v>
      </c>
      <c r="F281" s="505">
        <f t="shared" si="374"/>
        <v>0</v>
      </c>
      <c r="G281" s="239">
        <f t="shared" si="374"/>
        <v>0</v>
      </c>
      <c r="H281" s="270">
        <f t="shared" si="374"/>
        <v>0</v>
      </c>
      <c r="I281" s="168">
        <f t="shared" si="374"/>
        <v>0</v>
      </c>
      <c r="J281" s="270">
        <f t="shared" si="374"/>
        <v>0</v>
      </c>
      <c r="K281" s="167">
        <f t="shared" si="374"/>
        <v>0</v>
      </c>
      <c r="L281" s="168">
        <f t="shared" si="374"/>
        <v>0</v>
      </c>
      <c r="M281" s="166">
        <f t="shared" si="374"/>
        <v>0</v>
      </c>
      <c r="N281" s="167">
        <f t="shared" si="374"/>
        <v>0</v>
      </c>
      <c r="O281" s="168">
        <f t="shared" si="374"/>
        <v>0</v>
      </c>
      <c r="P281" s="349"/>
    </row>
    <row r="282" spans="1:16" hidden="1" x14ac:dyDescent="0.25">
      <c r="A282" s="107">
        <v>7720</v>
      </c>
      <c r="B282" s="52" t="s">
        <v>285</v>
      </c>
      <c r="C282" s="64">
        <f t="shared" si="369"/>
        <v>0</v>
      </c>
      <c r="D282" s="240"/>
      <c r="E282" s="540"/>
      <c r="F282" s="509">
        <f>D282+E282</f>
        <v>0</v>
      </c>
      <c r="G282" s="240"/>
      <c r="H282" s="271"/>
      <c r="I282" s="309">
        <f>G282+H282</f>
        <v>0</v>
      </c>
      <c r="J282" s="271"/>
      <c r="K282" s="66"/>
      <c r="L282" s="309">
        <f>J282+K282</f>
        <v>0</v>
      </c>
      <c r="M282" s="331"/>
      <c r="N282" s="66"/>
      <c r="O282" s="309">
        <f>M282+N282</f>
        <v>0</v>
      </c>
      <c r="P282" s="155"/>
    </row>
    <row r="283" spans="1:16" hidden="1" x14ac:dyDescent="0.25">
      <c r="A283" s="146"/>
      <c r="B283" s="57" t="s">
        <v>256</v>
      </c>
      <c r="C283" s="58">
        <f t="shared" si="369"/>
        <v>0</v>
      </c>
      <c r="D283" s="232">
        <f>SUM(D284:D285)</f>
        <v>0</v>
      </c>
      <c r="E283" s="529">
        <f t="shared" ref="E283:F283" si="375">SUM(E284:E285)</f>
        <v>0</v>
      </c>
      <c r="F283" s="486">
        <f t="shared" si="375"/>
        <v>0</v>
      </c>
      <c r="G283" s="232">
        <f>SUM(G284:G285)</f>
        <v>0</v>
      </c>
      <c r="H283" s="121">
        <f t="shared" ref="H283:I283" si="376">SUM(H284:H285)</f>
        <v>0</v>
      </c>
      <c r="I283" s="114">
        <f t="shared" si="376"/>
        <v>0</v>
      </c>
      <c r="J283" s="121">
        <f>SUM(J284:J285)</f>
        <v>0</v>
      </c>
      <c r="K283" s="113">
        <f t="shared" ref="K283:L283" si="377">SUM(K284:K285)</f>
        <v>0</v>
      </c>
      <c r="L283" s="114">
        <f t="shared" si="377"/>
        <v>0</v>
      </c>
      <c r="M283" s="58">
        <f>SUM(M284:M285)</f>
        <v>0</v>
      </c>
      <c r="N283" s="113">
        <f t="shared" ref="N283:O283" si="378">SUM(N284:N285)</f>
        <v>0</v>
      </c>
      <c r="O283" s="114">
        <f t="shared" si="378"/>
        <v>0</v>
      </c>
      <c r="P283" s="111"/>
    </row>
    <row r="284" spans="1:16" hidden="1" x14ac:dyDescent="0.25">
      <c r="A284" s="146" t="s">
        <v>257</v>
      </c>
      <c r="B284" s="38" t="s">
        <v>258</v>
      </c>
      <c r="C284" s="58">
        <f t="shared" si="369"/>
        <v>0</v>
      </c>
      <c r="D284" s="231"/>
      <c r="E284" s="528"/>
      <c r="F284" s="486">
        <f t="shared" ref="F284:F285" si="379">D284+E284</f>
        <v>0</v>
      </c>
      <c r="G284" s="231"/>
      <c r="H284" s="263"/>
      <c r="I284" s="114">
        <f t="shared" ref="I284:I285" si="380">G284+H284</f>
        <v>0</v>
      </c>
      <c r="J284" s="263"/>
      <c r="K284" s="60"/>
      <c r="L284" s="114">
        <f t="shared" ref="L284:L285" si="381">J284+K284</f>
        <v>0</v>
      </c>
      <c r="M284" s="325"/>
      <c r="N284" s="60"/>
      <c r="O284" s="114">
        <f t="shared" ref="O284:O285" si="382">M284+N284</f>
        <v>0</v>
      </c>
      <c r="P284" s="111"/>
    </row>
    <row r="285" spans="1:16" ht="24" hidden="1" x14ac:dyDescent="0.25">
      <c r="A285" s="146" t="s">
        <v>259</v>
      </c>
      <c r="B285" s="153" t="s">
        <v>260</v>
      </c>
      <c r="C285" s="53">
        <f t="shared" si="369"/>
        <v>0</v>
      </c>
      <c r="D285" s="230"/>
      <c r="E285" s="526"/>
      <c r="F285" s="527">
        <f t="shared" si="379"/>
        <v>0</v>
      </c>
      <c r="G285" s="230"/>
      <c r="H285" s="262"/>
      <c r="I285" s="120">
        <f t="shared" si="380"/>
        <v>0</v>
      </c>
      <c r="J285" s="262"/>
      <c r="K285" s="55"/>
      <c r="L285" s="120">
        <f t="shared" si="381"/>
        <v>0</v>
      </c>
      <c r="M285" s="324"/>
      <c r="N285" s="55"/>
      <c r="O285" s="120">
        <f t="shared" si="382"/>
        <v>0</v>
      </c>
      <c r="P285" s="110"/>
    </row>
    <row r="286" spans="1:16" ht="12.75" thickBot="1" x14ac:dyDescent="0.3">
      <c r="A286" s="174"/>
      <c r="B286" s="174" t="s">
        <v>261</v>
      </c>
      <c r="C286" s="313">
        <f t="shared" si="369"/>
        <v>204545</v>
      </c>
      <c r="D286" s="241">
        <f t="shared" ref="D286:O286" si="383">SUM(D283,D269,D230,D195,D187,D173,D75,D53)</f>
        <v>205449</v>
      </c>
      <c r="E286" s="541">
        <f t="shared" si="383"/>
        <v>-904</v>
      </c>
      <c r="F286" s="542">
        <f t="shared" si="383"/>
        <v>204545</v>
      </c>
      <c r="G286" s="241">
        <f t="shared" si="383"/>
        <v>0</v>
      </c>
      <c r="H286" s="176">
        <f t="shared" si="383"/>
        <v>0</v>
      </c>
      <c r="I286" s="296">
        <f t="shared" si="383"/>
        <v>0</v>
      </c>
      <c r="J286" s="176">
        <f t="shared" si="383"/>
        <v>0</v>
      </c>
      <c r="K286" s="175">
        <f t="shared" si="383"/>
        <v>0</v>
      </c>
      <c r="L286" s="296">
        <f t="shared" si="383"/>
        <v>0</v>
      </c>
      <c r="M286" s="313">
        <f t="shared" si="383"/>
        <v>0</v>
      </c>
      <c r="N286" s="175">
        <f t="shared" si="383"/>
        <v>0</v>
      </c>
      <c r="O286" s="296">
        <f t="shared" si="383"/>
        <v>0</v>
      </c>
      <c r="P286" s="352"/>
    </row>
    <row r="287" spans="1:16" s="21" customFormat="1" ht="13.5" hidden="1" thickTop="1" thickBot="1" x14ac:dyDescent="0.3">
      <c r="A287" s="989" t="s">
        <v>262</v>
      </c>
      <c r="B287" s="990"/>
      <c r="C287" s="183">
        <f t="shared" si="369"/>
        <v>0</v>
      </c>
      <c r="D287" s="242">
        <f>SUM(D24,D25,D41)-D51</f>
        <v>0</v>
      </c>
      <c r="E287" s="543">
        <f t="shared" ref="E287:F287" si="384">SUM(E24,E25,E41)-E51</f>
        <v>0</v>
      </c>
      <c r="F287" s="544">
        <f t="shared" si="384"/>
        <v>0</v>
      </c>
      <c r="G287" s="242">
        <f>SUM(G24,G25,G41)-G51</f>
        <v>0</v>
      </c>
      <c r="H287" s="272">
        <f t="shared" ref="H287:I287" si="385">SUM(H24,H25,H41)-H51</f>
        <v>0</v>
      </c>
      <c r="I287" s="297">
        <f t="shared" si="385"/>
        <v>0</v>
      </c>
      <c r="J287" s="272">
        <f>(J26+J43)-J51</f>
        <v>0</v>
      </c>
      <c r="K287" s="178">
        <f t="shared" ref="K287:L287" si="386">(K26+K43)-K51</f>
        <v>0</v>
      </c>
      <c r="L287" s="297">
        <f t="shared" si="386"/>
        <v>0</v>
      </c>
      <c r="M287" s="183">
        <f>M45-M51</f>
        <v>0</v>
      </c>
      <c r="N287" s="178">
        <f t="shared" ref="N287:O287" si="387">N45-N51</f>
        <v>0</v>
      </c>
      <c r="O287" s="297">
        <f t="shared" si="387"/>
        <v>0</v>
      </c>
      <c r="P287" s="185"/>
    </row>
    <row r="288" spans="1:16" s="21" customFormat="1" ht="12.75" hidden="1" thickTop="1" x14ac:dyDescent="0.25">
      <c r="A288" s="991" t="s">
        <v>263</v>
      </c>
      <c r="B288" s="992"/>
      <c r="C288" s="163">
        <f t="shared" si="369"/>
        <v>0</v>
      </c>
      <c r="D288" s="243">
        <f t="shared" ref="D288:O288" si="388">SUM(D289,D290)-D297+D298</f>
        <v>0</v>
      </c>
      <c r="E288" s="545">
        <f t="shared" si="388"/>
        <v>0</v>
      </c>
      <c r="F288" s="546">
        <f t="shared" si="388"/>
        <v>0</v>
      </c>
      <c r="G288" s="243">
        <f t="shared" si="388"/>
        <v>0</v>
      </c>
      <c r="H288" s="273">
        <f t="shared" si="388"/>
        <v>0</v>
      </c>
      <c r="I288" s="161">
        <f t="shared" si="388"/>
        <v>0</v>
      </c>
      <c r="J288" s="273">
        <f t="shared" si="388"/>
        <v>0</v>
      </c>
      <c r="K288" s="160">
        <f t="shared" si="388"/>
        <v>0</v>
      </c>
      <c r="L288" s="161">
        <f t="shared" si="388"/>
        <v>0</v>
      </c>
      <c r="M288" s="163">
        <f t="shared" si="388"/>
        <v>0</v>
      </c>
      <c r="N288" s="160">
        <f t="shared" si="388"/>
        <v>0</v>
      </c>
      <c r="O288" s="161">
        <f t="shared" si="388"/>
        <v>0</v>
      </c>
      <c r="P288" s="353"/>
    </row>
    <row r="289" spans="1:16" s="21" customFormat="1" ht="13.5" hidden="1" thickTop="1" thickBot="1" x14ac:dyDescent="0.3">
      <c r="A289" s="88" t="s">
        <v>264</v>
      </c>
      <c r="B289" s="88" t="s">
        <v>265</v>
      </c>
      <c r="C289" s="89">
        <f t="shared" si="369"/>
        <v>0</v>
      </c>
      <c r="D289" s="225">
        <f t="shared" ref="D289:O289" si="389">D21-D283</f>
        <v>0</v>
      </c>
      <c r="E289" s="515">
        <f t="shared" si="389"/>
        <v>0</v>
      </c>
      <c r="F289" s="516">
        <f t="shared" si="389"/>
        <v>0</v>
      </c>
      <c r="G289" s="225">
        <f t="shared" si="389"/>
        <v>0</v>
      </c>
      <c r="H289" s="258">
        <f t="shared" si="389"/>
        <v>0</v>
      </c>
      <c r="I289" s="91">
        <f t="shared" si="389"/>
        <v>0</v>
      </c>
      <c r="J289" s="258">
        <f t="shared" si="389"/>
        <v>0</v>
      </c>
      <c r="K289" s="90">
        <f t="shared" si="389"/>
        <v>0</v>
      </c>
      <c r="L289" s="91">
        <f t="shared" si="389"/>
        <v>0</v>
      </c>
      <c r="M289" s="89">
        <f t="shared" si="389"/>
        <v>0</v>
      </c>
      <c r="N289" s="90">
        <f t="shared" si="389"/>
        <v>0</v>
      </c>
      <c r="O289" s="91">
        <f t="shared" si="389"/>
        <v>0</v>
      </c>
      <c r="P289" s="344"/>
    </row>
    <row r="290" spans="1:16" s="21" customFormat="1" ht="12.75" hidden="1" thickTop="1" x14ac:dyDescent="0.25">
      <c r="A290" s="180" t="s">
        <v>266</v>
      </c>
      <c r="B290" s="180" t="s">
        <v>267</v>
      </c>
      <c r="C290" s="163">
        <f t="shared" si="369"/>
        <v>0</v>
      </c>
      <c r="D290" s="243">
        <f t="shared" ref="D290:O290" si="390">SUM(D291,D293,D295)-SUM(D292,D294,D296)</f>
        <v>0</v>
      </c>
      <c r="E290" s="545">
        <f t="shared" si="390"/>
        <v>0</v>
      </c>
      <c r="F290" s="546">
        <f t="shared" si="390"/>
        <v>0</v>
      </c>
      <c r="G290" s="243">
        <f t="shared" si="390"/>
        <v>0</v>
      </c>
      <c r="H290" s="273">
        <f t="shared" si="390"/>
        <v>0</v>
      </c>
      <c r="I290" s="161">
        <f t="shared" si="390"/>
        <v>0</v>
      </c>
      <c r="J290" s="273">
        <f t="shared" si="390"/>
        <v>0</v>
      </c>
      <c r="K290" s="160">
        <f t="shared" si="390"/>
        <v>0</v>
      </c>
      <c r="L290" s="161">
        <f t="shared" si="390"/>
        <v>0</v>
      </c>
      <c r="M290" s="163">
        <f t="shared" si="390"/>
        <v>0</v>
      </c>
      <c r="N290" s="160">
        <f t="shared" si="390"/>
        <v>0</v>
      </c>
      <c r="O290" s="161">
        <f t="shared" si="390"/>
        <v>0</v>
      </c>
      <c r="P290" s="353"/>
    </row>
    <row r="291" spans="1:16" ht="12.75" hidden="1" thickTop="1" x14ac:dyDescent="0.25">
      <c r="A291" s="154" t="s">
        <v>268</v>
      </c>
      <c r="B291" s="83" t="s">
        <v>269</v>
      </c>
      <c r="C291" s="64">
        <f t="shared" si="369"/>
        <v>0</v>
      </c>
      <c r="D291" s="240"/>
      <c r="E291" s="540"/>
      <c r="F291" s="509">
        <f t="shared" ref="F291:F298" si="391">D291+E291</f>
        <v>0</v>
      </c>
      <c r="G291" s="240"/>
      <c r="H291" s="271"/>
      <c r="I291" s="309">
        <f t="shared" ref="I291:I298" si="392">G291+H291</f>
        <v>0</v>
      </c>
      <c r="J291" s="271"/>
      <c r="K291" s="66"/>
      <c r="L291" s="309">
        <f t="shared" ref="L291:L298" si="393">J291+K291</f>
        <v>0</v>
      </c>
      <c r="M291" s="331"/>
      <c r="N291" s="66"/>
      <c r="O291" s="309">
        <f t="shared" ref="O291:O298" si="394">M291+N291</f>
        <v>0</v>
      </c>
      <c r="P291" s="155"/>
    </row>
    <row r="292" spans="1:16" ht="24.75" hidden="1" thickTop="1" x14ac:dyDescent="0.25">
      <c r="A292" s="146" t="s">
        <v>270</v>
      </c>
      <c r="B292" s="37" t="s">
        <v>271</v>
      </c>
      <c r="C292" s="58">
        <f t="shared" si="369"/>
        <v>0</v>
      </c>
      <c r="D292" s="231"/>
      <c r="E292" s="528"/>
      <c r="F292" s="486">
        <f t="shared" si="391"/>
        <v>0</v>
      </c>
      <c r="G292" s="231"/>
      <c r="H292" s="263"/>
      <c r="I292" s="114">
        <f t="shared" si="392"/>
        <v>0</v>
      </c>
      <c r="J292" s="263"/>
      <c r="K292" s="60"/>
      <c r="L292" s="114">
        <f t="shared" si="393"/>
        <v>0</v>
      </c>
      <c r="M292" s="325"/>
      <c r="N292" s="60"/>
      <c r="O292" s="114">
        <f t="shared" si="394"/>
        <v>0</v>
      </c>
      <c r="P292" s="111"/>
    </row>
    <row r="293" spans="1:16" ht="12.75" hidden="1" thickTop="1" x14ac:dyDescent="0.25">
      <c r="A293" s="146" t="s">
        <v>272</v>
      </c>
      <c r="B293" s="37" t="s">
        <v>273</v>
      </c>
      <c r="C293" s="58">
        <f t="shared" si="369"/>
        <v>0</v>
      </c>
      <c r="D293" s="231"/>
      <c r="E293" s="528"/>
      <c r="F293" s="486">
        <f t="shared" si="391"/>
        <v>0</v>
      </c>
      <c r="G293" s="231"/>
      <c r="H293" s="263"/>
      <c r="I293" s="114">
        <f t="shared" si="392"/>
        <v>0</v>
      </c>
      <c r="J293" s="263"/>
      <c r="K293" s="60"/>
      <c r="L293" s="114">
        <f t="shared" si="393"/>
        <v>0</v>
      </c>
      <c r="M293" s="325"/>
      <c r="N293" s="60"/>
      <c r="O293" s="114">
        <f t="shared" si="394"/>
        <v>0</v>
      </c>
      <c r="P293" s="111"/>
    </row>
    <row r="294" spans="1:16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528"/>
      <c r="F294" s="486">
        <f t="shared" si="391"/>
        <v>0</v>
      </c>
      <c r="G294" s="231"/>
      <c r="H294" s="263"/>
      <c r="I294" s="114">
        <f t="shared" si="392"/>
        <v>0</v>
      </c>
      <c r="J294" s="263"/>
      <c r="K294" s="60"/>
      <c r="L294" s="114">
        <f t="shared" si="393"/>
        <v>0</v>
      </c>
      <c r="M294" s="325"/>
      <c r="N294" s="60"/>
      <c r="O294" s="114">
        <f t="shared" si="394"/>
        <v>0</v>
      </c>
      <c r="P294" s="111"/>
    </row>
    <row r="295" spans="1:16" ht="12.75" hidden="1" thickTop="1" x14ac:dyDescent="0.25">
      <c r="A295" s="146" t="s">
        <v>276</v>
      </c>
      <c r="B295" s="37" t="s">
        <v>277</v>
      </c>
      <c r="C295" s="58">
        <f t="shared" si="369"/>
        <v>0</v>
      </c>
      <c r="D295" s="231"/>
      <c r="E295" s="528"/>
      <c r="F295" s="486">
        <f t="shared" si="391"/>
        <v>0</v>
      </c>
      <c r="G295" s="231"/>
      <c r="H295" s="263"/>
      <c r="I295" s="114">
        <f t="shared" si="392"/>
        <v>0</v>
      </c>
      <c r="J295" s="263"/>
      <c r="K295" s="60"/>
      <c r="L295" s="114">
        <f t="shared" si="393"/>
        <v>0</v>
      </c>
      <c r="M295" s="325"/>
      <c r="N295" s="60"/>
      <c r="O295" s="114">
        <f t="shared" si="394"/>
        <v>0</v>
      </c>
      <c r="P295" s="111"/>
    </row>
    <row r="296" spans="1:16" ht="24.75" hidden="1" thickTop="1" x14ac:dyDescent="0.25">
      <c r="A296" s="156" t="s">
        <v>278</v>
      </c>
      <c r="B296" s="157" t="s">
        <v>279</v>
      </c>
      <c r="C296" s="127">
        <f t="shared" si="369"/>
        <v>0</v>
      </c>
      <c r="D296" s="236"/>
      <c r="E296" s="533"/>
      <c r="F296" s="534">
        <f t="shared" si="391"/>
        <v>0</v>
      </c>
      <c r="G296" s="236"/>
      <c r="H296" s="267"/>
      <c r="I296" s="310">
        <f t="shared" si="392"/>
        <v>0</v>
      </c>
      <c r="J296" s="267"/>
      <c r="K296" s="129"/>
      <c r="L296" s="310">
        <f t="shared" si="393"/>
        <v>0</v>
      </c>
      <c r="M296" s="328"/>
      <c r="N296" s="129"/>
      <c r="O296" s="310">
        <f t="shared" si="394"/>
        <v>0</v>
      </c>
      <c r="P296" s="158"/>
    </row>
    <row r="297" spans="1:16" s="21" customFormat="1" ht="13.5" hidden="1" thickTop="1" thickBot="1" x14ac:dyDescent="0.3">
      <c r="A297" s="182" t="s">
        <v>280</v>
      </c>
      <c r="B297" s="182" t="s">
        <v>281</v>
      </c>
      <c r="C297" s="183">
        <f t="shared" si="369"/>
        <v>0</v>
      </c>
      <c r="D297" s="244"/>
      <c r="E297" s="547"/>
      <c r="F297" s="544">
        <f t="shared" si="391"/>
        <v>0</v>
      </c>
      <c r="G297" s="244"/>
      <c r="H297" s="274"/>
      <c r="I297" s="297">
        <f t="shared" si="392"/>
        <v>0</v>
      </c>
      <c r="J297" s="274"/>
      <c r="K297" s="184"/>
      <c r="L297" s="297">
        <f t="shared" si="393"/>
        <v>0</v>
      </c>
      <c r="M297" s="332"/>
      <c r="N297" s="184"/>
      <c r="O297" s="297">
        <f t="shared" si="394"/>
        <v>0</v>
      </c>
      <c r="P297" s="185"/>
    </row>
    <row r="298" spans="1:16" s="21" customFormat="1" ht="48.75" hidden="1" thickTop="1" x14ac:dyDescent="0.25">
      <c r="A298" s="180" t="s">
        <v>282</v>
      </c>
      <c r="B298" s="162" t="s">
        <v>283</v>
      </c>
      <c r="C298" s="163">
        <f t="shared" si="369"/>
        <v>0</v>
      </c>
      <c r="D298" s="235"/>
      <c r="E298" s="532"/>
      <c r="F298" s="490">
        <f t="shared" si="391"/>
        <v>0</v>
      </c>
      <c r="G298" s="235"/>
      <c r="H298" s="266"/>
      <c r="I298" s="117">
        <f t="shared" si="392"/>
        <v>0</v>
      </c>
      <c r="J298" s="266"/>
      <c r="K298" s="122"/>
      <c r="L298" s="117">
        <f t="shared" si="393"/>
        <v>0</v>
      </c>
      <c r="M298" s="327"/>
      <c r="N298" s="122"/>
      <c r="O298" s="117">
        <f t="shared" si="394"/>
        <v>0</v>
      </c>
      <c r="P298" s="123"/>
    </row>
    <row r="299" spans="1:16" ht="12.75" thickTop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</sheetData>
  <sheetProtection algorithmName="SHA-512" hashValue="YUswFisdylgVh4DpA1lVQPyurC7SPPjsdDC56wUsx0w1+8m/llA1MKL9a6Bp4hpEQhN/OROae3UMD0NsD6uZcw==" saltValue="4w0U0TzOULIYDP3B2yhXFg==" spinCount="100000" sheet="1" objects="1" scenarios="1" formatCells="0" formatColumns="0" formatRows="0"/>
  <autoFilter ref="A18:P298">
    <filterColumn colId="2">
      <filters>
        <filter val="299 916"/>
      </filters>
    </filterColumn>
  </autoFilter>
  <mergeCells count="32">
    <mergeCell ref="A287:B287"/>
    <mergeCell ref="A288:B288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64.pielikums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Q316"/>
  <sheetViews>
    <sheetView view="pageLayout" zoomScaleNormal="100" workbookViewId="0">
      <selection activeCell="T10" sqref="T10"/>
    </sheetView>
  </sheetViews>
  <sheetFormatPr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164"/>
      <c r="O1" s="369" t="s">
        <v>1147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443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 t="s">
        <v>444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445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1148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27" customHeight="1" x14ac:dyDescent="0.25">
      <c r="A7" s="2" t="s">
        <v>4</v>
      </c>
      <c r="B7" s="3"/>
      <c r="C7" s="956" t="s">
        <v>1149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25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 t="s">
        <v>448</v>
      </c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/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/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98" t="s">
        <v>13</v>
      </c>
      <c r="D16" s="972" t="s">
        <v>311</v>
      </c>
      <c r="E16" s="1000" t="s">
        <v>312</v>
      </c>
      <c r="F16" s="1002" t="s">
        <v>14</v>
      </c>
      <c r="G16" s="1003" t="s">
        <v>313</v>
      </c>
      <c r="H16" s="1004" t="s">
        <v>319</v>
      </c>
      <c r="I16" s="996" t="s">
        <v>308</v>
      </c>
      <c r="J16" s="997" t="s">
        <v>314</v>
      </c>
      <c r="K16" s="997" t="s">
        <v>317</v>
      </c>
      <c r="L16" s="980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16" s="11" customFormat="1" ht="71.25" customHeight="1" thickBot="1" x14ac:dyDescent="0.3">
      <c r="A17" s="964"/>
      <c r="B17" s="966"/>
      <c r="C17" s="999"/>
      <c r="D17" s="973"/>
      <c r="E17" s="1001"/>
      <c r="F17" s="971"/>
      <c r="G17" s="978"/>
      <c r="H17" s="979"/>
      <c r="I17" s="993"/>
      <c r="J17" s="995"/>
      <c r="K17" s="995"/>
      <c r="L17" s="981"/>
      <c r="M17" s="987"/>
      <c r="N17" s="975"/>
      <c r="O17" s="981"/>
      <c r="P17" s="983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210">
        <v>4</v>
      </c>
      <c r="E18" s="477">
        <v>5</v>
      </c>
      <c r="F18" s="12">
        <v>6</v>
      </c>
      <c r="G18" s="210">
        <v>7</v>
      </c>
      <c r="H18" s="245">
        <v>8</v>
      </c>
      <c r="I18" s="15">
        <v>9</v>
      </c>
      <c r="J18" s="245">
        <v>10</v>
      </c>
      <c r="K18" s="14">
        <v>11</v>
      </c>
      <c r="L18" s="15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21" customFormat="1" x14ac:dyDescent="0.25">
      <c r="A19" s="16"/>
      <c r="B19" s="17" t="s">
        <v>18</v>
      </c>
      <c r="C19" s="18"/>
      <c r="D19" s="211"/>
      <c r="E19" s="478"/>
      <c r="F19" s="97"/>
      <c r="G19" s="211"/>
      <c r="H19" s="246"/>
      <c r="I19" s="355"/>
      <c r="J19" s="246"/>
      <c r="K19" s="19"/>
      <c r="L19" s="355"/>
      <c r="M19" s="314"/>
      <c r="N19" s="19"/>
      <c r="O19" s="355"/>
      <c r="P19" s="20"/>
    </row>
    <row r="20" spans="1:16" s="21" customFormat="1" ht="12.75" thickBot="1" x14ac:dyDescent="0.3">
      <c r="A20" s="22"/>
      <c r="B20" s="23" t="s">
        <v>19</v>
      </c>
      <c r="C20" s="24">
        <f>F20+I20+L20+O20</f>
        <v>1115896</v>
      </c>
      <c r="D20" s="212">
        <f>SUM(D21,D24,D25,D41,D43)</f>
        <v>1114992</v>
      </c>
      <c r="E20" s="479">
        <f t="shared" ref="E20:F20" si="0">SUM(E21,E24,E25,E41,E43)</f>
        <v>904</v>
      </c>
      <c r="F20" s="480">
        <f t="shared" si="0"/>
        <v>1115896</v>
      </c>
      <c r="G20" s="212">
        <f>SUM(G21,G24,G43)</f>
        <v>0</v>
      </c>
      <c r="H20" s="247">
        <f t="shared" ref="H20:I20" si="1">SUM(H21,H24,H43)</f>
        <v>0</v>
      </c>
      <c r="I20" s="26">
        <f t="shared" si="1"/>
        <v>0</v>
      </c>
      <c r="J20" s="247">
        <f>SUM(J21,J26,J43)</f>
        <v>0</v>
      </c>
      <c r="K20" s="25">
        <f t="shared" ref="K20:L20" si="2">SUM(K21,K26,K43)</f>
        <v>0</v>
      </c>
      <c r="L20" s="26">
        <f t="shared" si="2"/>
        <v>0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</row>
    <row r="21" spans="1:16" ht="12.75" hidden="1" thickTop="1" x14ac:dyDescent="0.25">
      <c r="A21" s="27"/>
      <c r="B21" s="28" t="s">
        <v>20</v>
      </c>
      <c r="C21" s="29">
        <f t="shared" ref="C21:C84" si="4">F21+I21+L21+O21</f>
        <v>0</v>
      </c>
      <c r="D21" s="213">
        <f>SUM(D22:D23)</f>
        <v>0</v>
      </c>
      <c r="E21" s="481">
        <f t="shared" ref="E21" si="5">SUM(E22:E23)</f>
        <v>0</v>
      </c>
      <c r="F21" s="482">
        <f>SUM(F22:F23)</f>
        <v>0</v>
      </c>
      <c r="G21" s="213">
        <f>SUM(G22:G23)</f>
        <v>0</v>
      </c>
      <c r="H21" s="248">
        <f t="shared" ref="H21:I21" si="6">SUM(H22:H23)</f>
        <v>0</v>
      </c>
      <c r="I21" s="31">
        <f t="shared" si="6"/>
        <v>0</v>
      </c>
      <c r="J21" s="248">
        <f>SUM(J22:J23)</f>
        <v>0</v>
      </c>
      <c r="K21" s="30">
        <f t="shared" ref="K21:L21" si="7">SUM(K22:K23)</f>
        <v>0</v>
      </c>
      <c r="L21" s="31">
        <f t="shared" si="7"/>
        <v>0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</row>
    <row r="22" spans="1:16" ht="12.75" hidden="1" thickTop="1" x14ac:dyDescent="0.25">
      <c r="A22" s="32"/>
      <c r="B22" s="33" t="s">
        <v>21</v>
      </c>
      <c r="C22" s="34">
        <f t="shared" si="4"/>
        <v>0</v>
      </c>
      <c r="D22" s="214"/>
      <c r="E22" s="483"/>
      <c r="F22" s="484">
        <f>D22+E22</f>
        <v>0</v>
      </c>
      <c r="G22" s="214"/>
      <c r="H22" s="249"/>
      <c r="I22" s="356">
        <f>G22+H22</f>
        <v>0</v>
      </c>
      <c r="J22" s="249"/>
      <c r="K22" s="35"/>
      <c r="L22" s="356">
        <f>J22+K22</f>
        <v>0</v>
      </c>
      <c r="M22" s="315"/>
      <c r="N22" s="35"/>
      <c r="O22" s="356">
        <f>M22+N22</f>
        <v>0</v>
      </c>
      <c r="P22" s="36"/>
    </row>
    <row r="23" spans="1:16" ht="12.75" hidden="1" thickTop="1" x14ac:dyDescent="0.25">
      <c r="A23" s="37"/>
      <c r="B23" s="38" t="s">
        <v>22</v>
      </c>
      <c r="C23" s="39">
        <f t="shared" si="4"/>
        <v>0</v>
      </c>
      <c r="D23" s="215"/>
      <c r="E23" s="485"/>
      <c r="F23" s="486">
        <f>D23+E23</f>
        <v>0</v>
      </c>
      <c r="G23" s="215"/>
      <c r="H23" s="250"/>
      <c r="I23" s="308">
        <f>G23+H23</f>
        <v>0</v>
      </c>
      <c r="J23" s="250"/>
      <c r="K23" s="40"/>
      <c r="L23" s="308">
        <f>J23+K23</f>
        <v>0</v>
      </c>
      <c r="M23" s="367"/>
      <c r="N23" s="40"/>
      <c r="O23" s="308">
        <f>M23+N23</f>
        <v>0</v>
      </c>
      <c r="P23" s="169"/>
    </row>
    <row r="24" spans="1:16" s="21" customFormat="1" ht="25.5" thickTop="1" thickBot="1" x14ac:dyDescent="0.3">
      <c r="A24" s="41">
        <v>19300</v>
      </c>
      <c r="B24" s="41" t="s">
        <v>304</v>
      </c>
      <c r="C24" s="42">
        <f>F24+I24</f>
        <v>1115896</v>
      </c>
      <c r="D24" s="216">
        <v>1114992</v>
      </c>
      <c r="E24" s="487">
        <v>904</v>
      </c>
      <c r="F24" s="488">
        <f>D24+E24</f>
        <v>1115896</v>
      </c>
      <c r="G24" s="216"/>
      <c r="H24" s="251"/>
      <c r="I24" s="357">
        <f>G24+H24</f>
        <v>0</v>
      </c>
      <c r="J24" s="291" t="s">
        <v>23</v>
      </c>
      <c r="K24" s="43" t="s">
        <v>23</v>
      </c>
      <c r="L24" s="44" t="s">
        <v>23</v>
      </c>
      <c r="M24" s="316" t="s">
        <v>23</v>
      </c>
      <c r="N24" s="43" t="s">
        <v>23</v>
      </c>
      <c r="O24" s="44" t="s">
        <v>23</v>
      </c>
      <c r="P24" s="442"/>
    </row>
    <row r="25" spans="1:16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89"/>
      <c r="F25" s="490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49" t="s">
        <v>23</v>
      </c>
      <c r="M25" s="317" t="s">
        <v>23</v>
      </c>
      <c r="N25" s="48" t="s">
        <v>23</v>
      </c>
      <c r="O25" s="49" t="s">
        <v>23</v>
      </c>
      <c r="P25" s="336"/>
    </row>
    <row r="26" spans="1:16" s="21" customFormat="1" ht="36.75" hidden="1" thickTop="1" x14ac:dyDescent="0.25">
      <c r="A26" s="45">
        <v>21300</v>
      </c>
      <c r="B26" s="45" t="s">
        <v>305</v>
      </c>
      <c r="C26" s="46">
        <f>L26</f>
        <v>0</v>
      </c>
      <c r="D26" s="218" t="s">
        <v>23</v>
      </c>
      <c r="E26" s="491" t="s">
        <v>23</v>
      </c>
      <c r="F26" s="492" t="s">
        <v>23</v>
      </c>
      <c r="G26" s="218" t="s">
        <v>23</v>
      </c>
      <c r="H26" s="252" t="s">
        <v>23</v>
      </c>
      <c r="I26" s="49" t="s">
        <v>23</v>
      </c>
      <c r="J26" s="106">
        <f>SUM(J27,J31,J33,J36)</f>
        <v>0</v>
      </c>
      <c r="K26" s="50">
        <f t="shared" ref="K26:L26" si="9">SUM(K27,K31,K33,K36)</f>
        <v>0</v>
      </c>
      <c r="L26" s="117">
        <f t="shared" si="9"/>
        <v>0</v>
      </c>
      <c r="M26" s="317" t="s">
        <v>23</v>
      </c>
      <c r="N26" s="48" t="s">
        <v>23</v>
      </c>
      <c r="O26" s="49" t="s">
        <v>23</v>
      </c>
      <c r="P26" s="336"/>
    </row>
    <row r="27" spans="1:16" s="21" customFormat="1" ht="24.75" hidden="1" thickTop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91" t="s">
        <v>23</v>
      </c>
      <c r="F27" s="492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17">
        <f t="shared" si="11"/>
        <v>0</v>
      </c>
      <c r="M27" s="317" t="s">
        <v>23</v>
      </c>
      <c r="N27" s="48" t="s">
        <v>23</v>
      </c>
      <c r="O27" s="49" t="s">
        <v>23</v>
      </c>
      <c r="P27" s="336"/>
    </row>
    <row r="28" spans="1:16" ht="12.75" hidden="1" thickTop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493" t="s">
        <v>23</v>
      </c>
      <c r="F28" s="494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356">
        <f>J28+K28</f>
        <v>0</v>
      </c>
      <c r="M28" s="318" t="s">
        <v>23</v>
      </c>
      <c r="N28" s="54" t="s">
        <v>23</v>
      </c>
      <c r="O28" s="56" t="s">
        <v>23</v>
      </c>
      <c r="P28" s="337"/>
    </row>
    <row r="29" spans="1:16" ht="12.75" hidden="1" thickTop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495" t="s">
        <v>23</v>
      </c>
      <c r="F29" s="496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308">
        <f>J29+K29</f>
        <v>0</v>
      </c>
      <c r="M29" s="319" t="s">
        <v>23</v>
      </c>
      <c r="N29" s="59" t="s">
        <v>23</v>
      </c>
      <c r="O29" s="61" t="s">
        <v>23</v>
      </c>
      <c r="P29" s="338"/>
    </row>
    <row r="30" spans="1:16" ht="24.75" hidden="1" thickTop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495" t="s">
        <v>23</v>
      </c>
      <c r="F30" s="496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308">
        <f>J30+K30</f>
        <v>0</v>
      </c>
      <c r="M30" s="319" t="s">
        <v>23</v>
      </c>
      <c r="N30" s="59" t="s">
        <v>23</v>
      </c>
      <c r="O30" s="61" t="s">
        <v>23</v>
      </c>
      <c r="P30" s="338"/>
    </row>
    <row r="31" spans="1:16" s="21" customFormat="1" ht="36.75" hidden="1" thickTop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91" t="s">
        <v>23</v>
      </c>
      <c r="F31" s="492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17">
        <f t="shared" si="12"/>
        <v>0</v>
      </c>
      <c r="M31" s="317" t="s">
        <v>23</v>
      </c>
      <c r="N31" s="48" t="s">
        <v>23</v>
      </c>
      <c r="O31" s="49" t="s">
        <v>23</v>
      </c>
      <c r="P31" s="336"/>
    </row>
    <row r="32" spans="1:16" ht="36.75" hidden="1" thickTop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497" t="s">
        <v>23</v>
      </c>
      <c r="F32" s="498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8">
        <f>J32+K32</f>
        <v>0</v>
      </c>
      <c r="M32" s="320" t="s">
        <v>23</v>
      </c>
      <c r="N32" s="65" t="s">
        <v>23</v>
      </c>
      <c r="O32" s="67" t="s">
        <v>23</v>
      </c>
      <c r="P32" s="339"/>
    </row>
    <row r="33" spans="1:16" s="21" customFormat="1" ht="12.75" hidden="1" thickTop="1" x14ac:dyDescent="0.25">
      <c r="A33" s="51">
        <v>21380</v>
      </c>
      <c r="B33" s="45" t="s">
        <v>31</v>
      </c>
      <c r="C33" s="46">
        <f t="shared" si="10"/>
        <v>0</v>
      </c>
      <c r="D33" s="218" t="s">
        <v>23</v>
      </c>
      <c r="E33" s="491" t="s">
        <v>23</v>
      </c>
      <c r="F33" s="492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0</v>
      </c>
      <c r="K33" s="50">
        <f t="shared" ref="K33:L33" si="13">SUM(K34:K35)</f>
        <v>0</v>
      </c>
      <c r="L33" s="117">
        <f t="shared" si="13"/>
        <v>0</v>
      </c>
      <c r="M33" s="317" t="s">
        <v>23</v>
      </c>
      <c r="N33" s="48" t="s">
        <v>23</v>
      </c>
      <c r="O33" s="49" t="s">
        <v>23</v>
      </c>
      <c r="P33" s="336"/>
    </row>
    <row r="34" spans="1:16" ht="12.75" hidden="1" thickTop="1" x14ac:dyDescent="0.25">
      <c r="A34" s="33">
        <v>21381</v>
      </c>
      <c r="B34" s="52" t="s">
        <v>306</v>
      </c>
      <c r="C34" s="53">
        <f t="shared" si="10"/>
        <v>0</v>
      </c>
      <c r="D34" s="219" t="s">
        <v>23</v>
      </c>
      <c r="E34" s="493" t="s">
        <v>23</v>
      </c>
      <c r="F34" s="494" t="s">
        <v>23</v>
      </c>
      <c r="G34" s="219" t="s">
        <v>23</v>
      </c>
      <c r="H34" s="253" t="s">
        <v>23</v>
      </c>
      <c r="I34" s="56" t="s">
        <v>23</v>
      </c>
      <c r="J34" s="262"/>
      <c r="K34" s="55"/>
      <c r="L34" s="356">
        <f>J34+K34</f>
        <v>0</v>
      </c>
      <c r="M34" s="318" t="s">
        <v>23</v>
      </c>
      <c r="N34" s="54" t="s">
        <v>23</v>
      </c>
      <c r="O34" s="56" t="s">
        <v>23</v>
      </c>
      <c r="P34" s="337"/>
    </row>
    <row r="35" spans="1:16" ht="24.75" hidden="1" thickTop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495" t="s">
        <v>23</v>
      </c>
      <c r="F35" s="496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308">
        <f>J35+K35</f>
        <v>0</v>
      </c>
      <c r="M35" s="319" t="s">
        <v>23</v>
      </c>
      <c r="N35" s="59" t="s">
        <v>23</v>
      </c>
      <c r="O35" s="61" t="s">
        <v>23</v>
      </c>
      <c r="P35" s="338"/>
    </row>
    <row r="36" spans="1:16" s="21" customFormat="1" ht="25.5" hidden="1" customHeight="1" x14ac:dyDescent="0.25">
      <c r="A36" s="51">
        <v>21390</v>
      </c>
      <c r="B36" s="45" t="s">
        <v>307</v>
      </c>
      <c r="C36" s="46">
        <f t="shared" si="10"/>
        <v>0</v>
      </c>
      <c r="D36" s="218" t="s">
        <v>23</v>
      </c>
      <c r="E36" s="491" t="s">
        <v>23</v>
      </c>
      <c r="F36" s="492" t="s">
        <v>23</v>
      </c>
      <c r="G36" s="218" t="s">
        <v>23</v>
      </c>
      <c r="H36" s="252" t="s">
        <v>23</v>
      </c>
      <c r="I36" s="49" t="s">
        <v>23</v>
      </c>
      <c r="J36" s="106">
        <f>SUM(J37:J40)</f>
        <v>0</v>
      </c>
      <c r="K36" s="50">
        <f t="shared" ref="K36:L36" si="14">SUM(K37:K40)</f>
        <v>0</v>
      </c>
      <c r="L36" s="117">
        <f t="shared" si="14"/>
        <v>0</v>
      </c>
      <c r="M36" s="317" t="s">
        <v>23</v>
      </c>
      <c r="N36" s="48" t="s">
        <v>23</v>
      </c>
      <c r="O36" s="49" t="s">
        <v>23</v>
      </c>
      <c r="P36" s="336"/>
    </row>
    <row r="37" spans="1:16" ht="24.75" hidden="1" thickTop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493" t="s">
        <v>23</v>
      </c>
      <c r="F37" s="494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356">
        <f>J37+K37</f>
        <v>0</v>
      </c>
      <c r="M37" s="318" t="s">
        <v>23</v>
      </c>
      <c r="N37" s="54" t="s">
        <v>23</v>
      </c>
      <c r="O37" s="56" t="s">
        <v>23</v>
      </c>
      <c r="P37" s="337"/>
    </row>
    <row r="38" spans="1:16" ht="12.75" hidden="1" thickTop="1" x14ac:dyDescent="0.25">
      <c r="A38" s="38">
        <v>21393</v>
      </c>
      <c r="B38" s="57" t="s">
        <v>34</v>
      </c>
      <c r="C38" s="58">
        <f t="shared" si="10"/>
        <v>0</v>
      </c>
      <c r="D38" s="220" t="s">
        <v>23</v>
      </c>
      <c r="E38" s="495" t="s">
        <v>23</v>
      </c>
      <c r="F38" s="496" t="s">
        <v>23</v>
      </c>
      <c r="G38" s="220" t="s">
        <v>23</v>
      </c>
      <c r="H38" s="254" t="s">
        <v>23</v>
      </c>
      <c r="I38" s="61" t="s">
        <v>23</v>
      </c>
      <c r="J38" s="263"/>
      <c r="K38" s="60"/>
      <c r="L38" s="308">
        <f>J38+K38</f>
        <v>0</v>
      </c>
      <c r="M38" s="319" t="s">
        <v>23</v>
      </c>
      <c r="N38" s="59" t="s">
        <v>23</v>
      </c>
      <c r="O38" s="61" t="s">
        <v>23</v>
      </c>
      <c r="P38" s="338"/>
    </row>
    <row r="39" spans="1:16" ht="12.75" hidden="1" thickTop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495" t="s">
        <v>23</v>
      </c>
      <c r="F39" s="496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308">
        <f>J39+K39</f>
        <v>0</v>
      </c>
      <c r="M39" s="319" t="s">
        <v>23</v>
      </c>
      <c r="N39" s="59" t="s">
        <v>23</v>
      </c>
      <c r="O39" s="61" t="s">
        <v>23</v>
      </c>
      <c r="P39" s="338"/>
    </row>
    <row r="40" spans="1:16" ht="24.75" hidden="1" thickTop="1" x14ac:dyDescent="0.25">
      <c r="A40" s="190">
        <v>21399</v>
      </c>
      <c r="B40" s="165" t="s">
        <v>36</v>
      </c>
      <c r="C40" s="166">
        <f t="shared" si="10"/>
        <v>0</v>
      </c>
      <c r="D40" s="222" t="s">
        <v>23</v>
      </c>
      <c r="E40" s="499" t="s">
        <v>23</v>
      </c>
      <c r="F40" s="500" t="s">
        <v>23</v>
      </c>
      <c r="G40" s="222" t="s">
        <v>23</v>
      </c>
      <c r="H40" s="256" t="s">
        <v>23</v>
      </c>
      <c r="I40" s="192" t="s">
        <v>23</v>
      </c>
      <c r="J40" s="292"/>
      <c r="K40" s="191"/>
      <c r="L40" s="501">
        <f>J40+K40</f>
        <v>0</v>
      </c>
      <c r="M40" s="321" t="s">
        <v>23</v>
      </c>
      <c r="N40" s="76" t="s">
        <v>23</v>
      </c>
      <c r="O40" s="192" t="s">
        <v>23</v>
      </c>
      <c r="P40" s="340"/>
    </row>
    <row r="41" spans="1:16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502">
        <f t="shared" ref="E41:F41" si="15">SUM(E42)</f>
        <v>0</v>
      </c>
      <c r="F41" s="503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189" t="s">
        <v>23</v>
      </c>
      <c r="M41" s="322" t="s">
        <v>23</v>
      </c>
      <c r="N41" s="80" t="s">
        <v>23</v>
      </c>
      <c r="O41" s="189" t="s">
        <v>23</v>
      </c>
      <c r="P41" s="341"/>
    </row>
    <row r="42" spans="1:16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504"/>
      <c r="F42" s="505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192" t="s">
        <v>23</v>
      </c>
      <c r="M42" s="321" t="s">
        <v>23</v>
      </c>
      <c r="N42" s="76" t="s">
        <v>23</v>
      </c>
      <c r="O42" s="192" t="s">
        <v>23</v>
      </c>
      <c r="P42" s="340"/>
    </row>
    <row r="43" spans="1:16" s="21" customFormat="1" ht="24.75" hidden="1" thickTop="1" x14ac:dyDescent="0.25">
      <c r="A43" s="51">
        <v>21490</v>
      </c>
      <c r="B43" s="45" t="s">
        <v>38</v>
      </c>
      <c r="C43" s="68">
        <f>F43+I43+L43</f>
        <v>0</v>
      </c>
      <c r="D43" s="74">
        <f>D44</f>
        <v>0</v>
      </c>
      <c r="E43" s="506">
        <f t="shared" ref="E43:L43" si="16">E44</f>
        <v>0</v>
      </c>
      <c r="F43" s="507">
        <f t="shared" si="16"/>
        <v>0</v>
      </c>
      <c r="G43" s="74">
        <f t="shared" si="16"/>
        <v>0</v>
      </c>
      <c r="H43" s="204">
        <f t="shared" si="16"/>
        <v>0</v>
      </c>
      <c r="I43" s="293">
        <f t="shared" si="16"/>
        <v>0</v>
      </c>
      <c r="J43" s="204">
        <f t="shared" si="16"/>
        <v>0</v>
      </c>
      <c r="K43" s="75">
        <f t="shared" si="16"/>
        <v>0</v>
      </c>
      <c r="L43" s="293">
        <f t="shared" si="16"/>
        <v>0</v>
      </c>
      <c r="M43" s="317" t="s">
        <v>23</v>
      </c>
      <c r="N43" s="48" t="s">
        <v>23</v>
      </c>
      <c r="O43" s="49" t="s">
        <v>23</v>
      </c>
      <c r="P43" s="336"/>
    </row>
    <row r="44" spans="1:16" s="21" customFormat="1" ht="24.75" hidden="1" thickTop="1" x14ac:dyDescent="0.25">
      <c r="A44" s="38">
        <v>21499</v>
      </c>
      <c r="B44" s="57" t="s">
        <v>39</v>
      </c>
      <c r="C44" s="208">
        <f>F44+I44+L44</f>
        <v>0</v>
      </c>
      <c r="D44" s="301"/>
      <c r="E44" s="508"/>
      <c r="F44" s="509">
        <f>D44+E44</f>
        <v>0</v>
      </c>
      <c r="G44" s="301"/>
      <c r="H44" s="302"/>
      <c r="I44" s="358">
        <f>G44+H44</f>
        <v>0</v>
      </c>
      <c r="J44" s="302"/>
      <c r="K44" s="70"/>
      <c r="L44" s="358">
        <f>J44+K44</f>
        <v>0</v>
      </c>
      <c r="M44" s="320" t="s">
        <v>23</v>
      </c>
      <c r="N44" s="65" t="s">
        <v>23</v>
      </c>
      <c r="O44" s="67" t="s">
        <v>23</v>
      </c>
      <c r="P44" s="339"/>
    </row>
    <row r="45" spans="1:16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91" t="s">
        <v>23</v>
      </c>
      <c r="F45" s="492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49" t="s">
        <v>23</v>
      </c>
      <c r="M45" s="68">
        <f>SUM(M46:M47)</f>
        <v>0</v>
      </c>
      <c r="N45" s="75">
        <f t="shared" ref="N45:O45" si="17">SUM(N46:N47)</f>
        <v>0</v>
      </c>
      <c r="O45" s="293">
        <f t="shared" si="17"/>
        <v>0</v>
      </c>
      <c r="P45" s="342"/>
    </row>
    <row r="46" spans="1:16" ht="24.75" hidden="1" thickTop="1" x14ac:dyDescent="0.25">
      <c r="A46" s="77">
        <v>23410</v>
      </c>
      <c r="B46" s="78" t="s">
        <v>41</v>
      </c>
      <c r="C46" s="82">
        <f t="shared" ref="C46:C47" si="18">O46</f>
        <v>0</v>
      </c>
      <c r="D46" s="224" t="s">
        <v>23</v>
      </c>
      <c r="E46" s="510" t="s">
        <v>23</v>
      </c>
      <c r="F46" s="511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189" t="s">
        <v>23</v>
      </c>
      <c r="M46" s="323"/>
      <c r="N46" s="303"/>
      <c r="O46" s="171">
        <f>M46+N46</f>
        <v>0</v>
      </c>
      <c r="P46" s="81"/>
    </row>
    <row r="47" spans="1:16" ht="24.75" hidden="1" thickTop="1" x14ac:dyDescent="0.25">
      <c r="A47" s="77">
        <v>23510</v>
      </c>
      <c r="B47" s="78" t="s">
        <v>42</v>
      </c>
      <c r="C47" s="82">
        <f t="shared" si="18"/>
        <v>0</v>
      </c>
      <c r="D47" s="224" t="s">
        <v>23</v>
      </c>
      <c r="E47" s="510" t="s">
        <v>23</v>
      </c>
      <c r="F47" s="511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189" t="s">
        <v>23</v>
      </c>
      <c r="M47" s="323"/>
      <c r="N47" s="303"/>
      <c r="O47" s="171">
        <f>M47+N47</f>
        <v>0</v>
      </c>
      <c r="P47" s="81"/>
    </row>
    <row r="48" spans="1:16" ht="12.75" thickTop="1" x14ac:dyDescent="0.25">
      <c r="A48" s="83"/>
      <c r="B48" s="78"/>
      <c r="C48" s="84"/>
      <c r="D48" s="361"/>
      <c r="E48" s="512"/>
      <c r="F48" s="511"/>
      <c r="G48" s="361"/>
      <c r="H48" s="364"/>
      <c r="I48" s="308"/>
      <c r="J48" s="366"/>
      <c r="K48" s="303"/>
      <c r="L48" s="171"/>
      <c r="M48" s="323"/>
      <c r="N48" s="303"/>
      <c r="O48" s="171"/>
      <c r="P48" s="81"/>
    </row>
    <row r="49" spans="1:16" s="21" customFormat="1" x14ac:dyDescent="0.25">
      <c r="A49" s="85"/>
      <c r="B49" s="86" t="s">
        <v>43</v>
      </c>
      <c r="C49" s="87"/>
      <c r="D49" s="362"/>
      <c r="E49" s="513"/>
      <c r="F49" s="514"/>
      <c r="G49" s="362"/>
      <c r="H49" s="365"/>
      <c r="I49" s="172"/>
      <c r="J49" s="365"/>
      <c r="K49" s="363"/>
      <c r="L49" s="172"/>
      <c r="M49" s="368"/>
      <c r="N49" s="363"/>
      <c r="O49" s="172"/>
      <c r="P49" s="343"/>
    </row>
    <row r="50" spans="1:16" s="21" customFormat="1" ht="12.75" thickBot="1" x14ac:dyDescent="0.3">
      <c r="A50" s="88"/>
      <c r="B50" s="22" t="s">
        <v>44</v>
      </c>
      <c r="C50" s="89">
        <f t="shared" si="4"/>
        <v>1115896</v>
      </c>
      <c r="D50" s="225">
        <f>SUM(D51,D283)</f>
        <v>1114992</v>
      </c>
      <c r="E50" s="515">
        <f t="shared" ref="E50:F50" si="19">SUM(E51,E283)</f>
        <v>904</v>
      </c>
      <c r="F50" s="516">
        <f t="shared" si="19"/>
        <v>1115896</v>
      </c>
      <c r="G50" s="225">
        <f>SUM(G51,G283)</f>
        <v>0</v>
      </c>
      <c r="H50" s="258">
        <f t="shared" ref="H50:I50" si="20">SUM(H51,H283)</f>
        <v>0</v>
      </c>
      <c r="I50" s="91">
        <f t="shared" si="20"/>
        <v>0</v>
      </c>
      <c r="J50" s="258">
        <f>SUM(J51,J283)</f>
        <v>0</v>
      </c>
      <c r="K50" s="90">
        <f t="shared" ref="K50:L50" si="21">SUM(K51,K283)</f>
        <v>0</v>
      </c>
      <c r="L50" s="91">
        <f t="shared" si="21"/>
        <v>0</v>
      </c>
      <c r="M50" s="89">
        <f>SUM(M51,M283)</f>
        <v>0</v>
      </c>
      <c r="N50" s="90">
        <f t="shared" ref="N50:O50" si="22">SUM(N51,N283)</f>
        <v>0</v>
      </c>
      <c r="O50" s="91">
        <f t="shared" si="22"/>
        <v>0</v>
      </c>
      <c r="P50" s="344"/>
    </row>
    <row r="51" spans="1:16" s="21" customFormat="1" ht="36.75" thickTop="1" x14ac:dyDescent="0.25">
      <c r="A51" s="92"/>
      <c r="B51" s="93" t="s">
        <v>45</v>
      </c>
      <c r="C51" s="94">
        <f t="shared" si="4"/>
        <v>1115896</v>
      </c>
      <c r="D51" s="226">
        <f>SUM(D52,D194)</f>
        <v>1114992</v>
      </c>
      <c r="E51" s="517">
        <f t="shared" ref="E51:F51" si="23">SUM(E52,E194)</f>
        <v>904</v>
      </c>
      <c r="F51" s="518">
        <f t="shared" si="23"/>
        <v>1115896</v>
      </c>
      <c r="G51" s="226">
        <f>SUM(G52,G194)</f>
        <v>0</v>
      </c>
      <c r="H51" s="259">
        <f t="shared" ref="H51:I51" si="24">SUM(H52,H194)</f>
        <v>0</v>
      </c>
      <c r="I51" s="96">
        <f t="shared" si="24"/>
        <v>0</v>
      </c>
      <c r="J51" s="259">
        <f>SUM(J52,J194)</f>
        <v>0</v>
      </c>
      <c r="K51" s="95">
        <f t="shared" ref="K51:L51" si="25">SUM(K52,K194)</f>
        <v>0</v>
      </c>
      <c r="L51" s="96">
        <f t="shared" si="25"/>
        <v>0</v>
      </c>
      <c r="M51" s="94">
        <f>SUM(M52,M194)</f>
        <v>0</v>
      </c>
      <c r="N51" s="95">
        <f t="shared" ref="N51:O51" si="26">SUM(N52,N194)</f>
        <v>0</v>
      </c>
      <c r="O51" s="96">
        <f t="shared" si="26"/>
        <v>0</v>
      </c>
      <c r="P51" s="345"/>
    </row>
    <row r="52" spans="1:16" s="21" customFormat="1" ht="24" x14ac:dyDescent="0.25">
      <c r="A52" s="97"/>
      <c r="B52" s="16" t="s">
        <v>46</v>
      </c>
      <c r="C52" s="98">
        <f t="shared" si="4"/>
        <v>48117</v>
      </c>
      <c r="D52" s="227">
        <f>SUM(D53,D75,D173,D187)</f>
        <v>47213</v>
      </c>
      <c r="E52" s="519">
        <f t="shared" ref="E52:F52" si="27">SUM(E53,E75,E173,E187)</f>
        <v>904</v>
      </c>
      <c r="F52" s="520">
        <f t="shared" si="27"/>
        <v>48117</v>
      </c>
      <c r="G52" s="227">
        <f>SUM(G53,G75,G173,G187)</f>
        <v>0</v>
      </c>
      <c r="H52" s="260">
        <f t="shared" ref="H52:I52" si="28">SUM(H53,H75,H173,H187)</f>
        <v>0</v>
      </c>
      <c r="I52" s="100">
        <f t="shared" si="28"/>
        <v>0</v>
      </c>
      <c r="J52" s="260">
        <f>SUM(J53,J75,J173,J187)</f>
        <v>0</v>
      </c>
      <c r="K52" s="99">
        <f t="shared" ref="K52:L52" si="29">SUM(K53,K75,K173,K187)</f>
        <v>0</v>
      </c>
      <c r="L52" s="100">
        <f t="shared" si="29"/>
        <v>0</v>
      </c>
      <c r="M52" s="98">
        <f>SUM(M53,M75,M173,M187)</f>
        <v>0</v>
      </c>
      <c r="N52" s="99">
        <f t="shared" ref="N52:O52" si="30">SUM(N53,N75,N173,N187)</f>
        <v>0</v>
      </c>
      <c r="O52" s="100">
        <f t="shared" si="30"/>
        <v>0</v>
      </c>
      <c r="P52" s="346"/>
    </row>
    <row r="53" spans="1:16" s="21" customFormat="1" hidden="1" x14ac:dyDescent="0.25">
      <c r="A53" s="101">
        <v>1000</v>
      </c>
      <c r="B53" s="101" t="s">
        <v>47</v>
      </c>
      <c r="C53" s="102">
        <f t="shared" si="4"/>
        <v>0</v>
      </c>
      <c r="D53" s="228">
        <f>SUM(D54,D67)</f>
        <v>0</v>
      </c>
      <c r="E53" s="521">
        <f t="shared" ref="E53:F53" si="31">SUM(E54,E67)</f>
        <v>0</v>
      </c>
      <c r="F53" s="522">
        <f t="shared" si="31"/>
        <v>0</v>
      </c>
      <c r="G53" s="228">
        <f>SUM(G54,G67)</f>
        <v>0</v>
      </c>
      <c r="H53" s="261">
        <f t="shared" ref="H53:I53" si="32">SUM(H54,H67)</f>
        <v>0</v>
      </c>
      <c r="I53" s="104">
        <f t="shared" si="32"/>
        <v>0</v>
      </c>
      <c r="J53" s="261">
        <f>SUM(J54,J67)</f>
        <v>0</v>
      </c>
      <c r="K53" s="103">
        <f t="shared" ref="K53:L53" si="33">SUM(K54,K67)</f>
        <v>0</v>
      </c>
      <c r="L53" s="104">
        <f t="shared" si="33"/>
        <v>0</v>
      </c>
      <c r="M53" s="102">
        <f>SUM(M54,M67)</f>
        <v>0</v>
      </c>
      <c r="N53" s="103">
        <f t="shared" ref="N53:O53" si="34">SUM(N54,N67)</f>
        <v>0</v>
      </c>
      <c r="O53" s="104">
        <f t="shared" si="34"/>
        <v>0</v>
      </c>
      <c r="P53" s="347"/>
    </row>
    <row r="54" spans="1:16" hidden="1" x14ac:dyDescent="0.25">
      <c r="A54" s="45">
        <v>1100</v>
      </c>
      <c r="B54" s="105" t="s">
        <v>48</v>
      </c>
      <c r="C54" s="46">
        <f t="shared" si="4"/>
        <v>0</v>
      </c>
      <c r="D54" s="229">
        <f>SUM(D55,D58,D66)</f>
        <v>0</v>
      </c>
      <c r="E54" s="523">
        <f t="shared" ref="E54:F54" si="35">SUM(E55,E58,E66)</f>
        <v>0</v>
      </c>
      <c r="F54" s="490">
        <f t="shared" si="35"/>
        <v>0</v>
      </c>
      <c r="G54" s="229">
        <f>SUM(G55,G58,G66)</f>
        <v>0</v>
      </c>
      <c r="H54" s="106">
        <f t="shared" ref="H54:I54" si="36">SUM(H55,H58,H66)</f>
        <v>0</v>
      </c>
      <c r="I54" s="117">
        <f t="shared" si="36"/>
        <v>0</v>
      </c>
      <c r="J54" s="106">
        <f>SUM(J55,J58,J66)</f>
        <v>0</v>
      </c>
      <c r="K54" s="50">
        <f t="shared" ref="K54:L54" si="37">SUM(K55,K58,K66)</f>
        <v>0</v>
      </c>
      <c r="L54" s="117">
        <f t="shared" si="37"/>
        <v>0</v>
      </c>
      <c r="M54" s="130">
        <f>SUM(M55,M58,M66)</f>
        <v>0</v>
      </c>
      <c r="N54" s="131">
        <f t="shared" ref="N54:O54" si="38">SUM(N55,N58,N66)</f>
        <v>0</v>
      </c>
      <c r="O54" s="294">
        <f t="shared" si="38"/>
        <v>0</v>
      </c>
      <c r="P54" s="348"/>
    </row>
    <row r="55" spans="1:16" hidden="1" x14ac:dyDescent="0.25">
      <c r="A55" s="107">
        <v>1110</v>
      </c>
      <c r="B55" s="78" t="s">
        <v>49</v>
      </c>
      <c r="C55" s="84">
        <f t="shared" si="4"/>
        <v>0</v>
      </c>
      <c r="D55" s="132">
        <f>SUM(D56:D57)</f>
        <v>0</v>
      </c>
      <c r="E55" s="524">
        <f t="shared" ref="E55:F55" si="39">SUM(E56:E57)</f>
        <v>0</v>
      </c>
      <c r="F55" s="525">
        <f t="shared" si="39"/>
        <v>0</v>
      </c>
      <c r="G55" s="132">
        <f>SUM(G56:G57)</f>
        <v>0</v>
      </c>
      <c r="H55" s="207">
        <f t="shared" ref="H55:I55" si="40">SUM(H56:H57)</f>
        <v>0</v>
      </c>
      <c r="I55" s="109">
        <f t="shared" si="40"/>
        <v>0</v>
      </c>
      <c r="J55" s="207">
        <f>SUM(J56:J57)</f>
        <v>0</v>
      </c>
      <c r="K55" s="108">
        <f t="shared" ref="K55:L55" si="41">SUM(K56:K57)</f>
        <v>0</v>
      </c>
      <c r="L55" s="109">
        <f t="shared" si="41"/>
        <v>0</v>
      </c>
      <c r="M55" s="84">
        <f>SUM(M56:M57)</f>
        <v>0</v>
      </c>
      <c r="N55" s="108">
        <f t="shared" ref="N55:O55" si="42">SUM(N56:N57)</f>
        <v>0</v>
      </c>
      <c r="O55" s="109">
        <f t="shared" si="42"/>
        <v>0</v>
      </c>
      <c r="P55" s="116"/>
    </row>
    <row r="56" spans="1:16" hidden="1" x14ac:dyDescent="0.25">
      <c r="A56" s="33">
        <v>1111</v>
      </c>
      <c r="B56" s="52" t="s">
        <v>50</v>
      </c>
      <c r="C56" s="53">
        <f t="shared" si="4"/>
        <v>0</v>
      </c>
      <c r="D56" s="230">
        <v>0</v>
      </c>
      <c r="E56" s="526"/>
      <c r="F56" s="527">
        <f t="shared" ref="F56:F57" si="43">D56+E56</f>
        <v>0</v>
      </c>
      <c r="G56" s="230"/>
      <c r="H56" s="262"/>
      <c r="I56" s="120">
        <f t="shared" ref="I56:I57" si="44">G56+H56</f>
        <v>0</v>
      </c>
      <c r="J56" s="262"/>
      <c r="K56" s="55"/>
      <c r="L56" s="120">
        <f t="shared" ref="L56:L57" si="45">J56+K56</f>
        <v>0</v>
      </c>
      <c r="M56" s="324"/>
      <c r="N56" s="55"/>
      <c r="O56" s="120">
        <f>M56+N56</f>
        <v>0</v>
      </c>
      <c r="P56" s="110"/>
    </row>
    <row r="57" spans="1:16" ht="24" hidden="1" customHeight="1" x14ac:dyDescent="0.25">
      <c r="A57" s="38">
        <v>1119</v>
      </c>
      <c r="B57" s="57" t="s">
        <v>51</v>
      </c>
      <c r="C57" s="58">
        <f t="shared" si="4"/>
        <v>0</v>
      </c>
      <c r="D57" s="231">
        <v>0</v>
      </c>
      <c r="E57" s="528"/>
      <c r="F57" s="486">
        <f t="shared" si="43"/>
        <v>0</v>
      </c>
      <c r="G57" s="231"/>
      <c r="H57" s="263"/>
      <c r="I57" s="114">
        <f t="shared" si="44"/>
        <v>0</v>
      </c>
      <c r="J57" s="263"/>
      <c r="K57" s="60"/>
      <c r="L57" s="114">
        <f t="shared" si="45"/>
        <v>0</v>
      </c>
      <c r="M57" s="325"/>
      <c r="N57" s="60"/>
      <c r="O57" s="114">
        <f>M57+N57</f>
        <v>0</v>
      </c>
      <c r="P57" s="111"/>
    </row>
    <row r="58" spans="1:16" hidden="1" x14ac:dyDescent="0.25">
      <c r="A58" s="112">
        <v>1140</v>
      </c>
      <c r="B58" s="57" t="s">
        <v>295</v>
      </c>
      <c r="C58" s="58">
        <f t="shared" si="4"/>
        <v>0</v>
      </c>
      <c r="D58" s="232">
        <f>SUM(D59:D65)</f>
        <v>0</v>
      </c>
      <c r="E58" s="529">
        <f t="shared" ref="E58:F58" si="46">SUM(E59:E65)</f>
        <v>0</v>
      </c>
      <c r="F58" s="486">
        <f t="shared" si="46"/>
        <v>0</v>
      </c>
      <c r="G58" s="232">
        <f>SUM(G59:G65)</f>
        <v>0</v>
      </c>
      <c r="H58" s="121">
        <f t="shared" ref="H58:I58" si="47">SUM(H59:H65)</f>
        <v>0</v>
      </c>
      <c r="I58" s="114">
        <f t="shared" si="47"/>
        <v>0</v>
      </c>
      <c r="J58" s="121">
        <f>SUM(J59:J65)</f>
        <v>0</v>
      </c>
      <c r="K58" s="113">
        <f t="shared" ref="K58:L58" si="48">SUM(K59:K65)</f>
        <v>0</v>
      </c>
      <c r="L58" s="114">
        <f t="shared" si="48"/>
        <v>0</v>
      </c>
      <c r="M58" s="58">
        <f>SUM(M59:M65)</f>
        <v>0</v>
      </c>
      <c r="N58" s="113">
        <f t="shared" ref="N58:O58" si="49">SUM(N59:N65)</f>
        <v>0</v>
      </c>
      <c r="O58" s="114">
        <f t="shared" si="49"/>
        <v>0</v>
      </c>
      <c r="P58" s="111"/>
    </row>
    <row r="59" spans="1:16" hidden="1" x14ac:dyDescent="0.25">
      <c r="A59" s="38">
        <v>1141</v>
      </c>
      <c r="B59" s="57" t="s">
        <v>52</v>
      </c>
      <c r="C59" s="58">
        <f t="shared" si="4"/>
        <v>0</v>
      </c>
      <c r="D59" s="231">
        <v>0</v>
      </c>
      <c r="E59" s="528"/>
      <c r="F59" s="486">
        <f t="shared" ref="F59:F66" si="50">D59+E59</f>
        <v>0</v>
      </c>
      <c r="G59" s="231"/>
      <c r="H59" s="263"/>
      <c r="I59" s="114">
        <f t="shared" ref="I59:I66" si="51">G59+H59</f>
        <v>0</v>
      </c>
      <c r="J59" s="263"/>
      <c r="K59" s="60"/>
      <c r="L59" s="114">
        <f t="shared" ref="L59:L66" si="52">J59+K59</f>
        <v>0</v>
      </c>
      <c r="M59" s="325"/>
      <c r="N59" s="60"/>
      <c r="O59" s="114">
        <f t="shared" ref="O59:O66" si="53">M59+N59</f>
        <v>0</v>
      </c>
      <c r="P59" s="111"/>
    </row>
    <row r="60" spans="1:16" ht="24.75" hidden="1" customHeight="1" x14ac:dyDescent="0.25">
      <c r="A60" s="38">
        <v>1142</v>
      </c>
      <c r="B60" s="57" t="s">
        <v>53</v>
      </c>
      <c r="C60" s="58">
        <f t="shared" si="4"/>
        <v>0</v>
      </c>
      <c r="D60" s="231">
        <v>0</v>
      </c>
      <c r="E60" s="528"/>
      <c r="F60" s="486">
        <f t="shared" si="50"/>
        <v>0</v>
      </c>
      <c r="G60" s="231"/>
      <c r="H60" s="263"/>
      <c r="I60" s="114">
        <f t="shared" si="51"/>
        <v>0</v>
      </c>
      <c r="J60" s="263"/>
      <c r="K60" s="60"/>
      <c r="L60" s="114">
        <f>J60+K60</f>
        <v>0</v>
      </c>
      <c r="M60" s="325"/>
      <c r="N60" s="60"/>
      <c r="O60" s="114">
        <f t="shared" si="53"/>
        <v>0</v>
      </c>
      <c r="P60" s="111"/>
    </row>
    <row r="61" spans="1:16" ht="24" hidden="1" x14ac:dyDescent="0.25">
      <c r="A61" s="38">
        <v>1145</v>
      </c>
      <c r="B61" s="57" t="s">
        <v>54</v>
      </c>
      <c r="C61" s="58">
        <f t="shared" si="4"/>
        <v>0</v>
      </c>
      <c r="D61" s="231">
        <v>0</v>
      </c>
      <c r="E61" s="528"/>
      <c r="F61" s="486">
        <f t="shared" si="50"/>
        <v>0</v>
      </c>
      <c r="G61" s="231"/>
      <c r="H61" s="263"/>
      <c r="I61" s="114">
        <f t="shared" si="51"/>
        <v>0</v>
      </c>
      <c r="J61" s="263"/>
      <c r="K61" s="60"/>
      <c r="L61" s="114">
        <f t="shared" si="52"/>
        <v>0</v>
      </c>
      <c r="M61" s="325"/>
      <c r="N61" s="60"/>
      <c r="O61" s="114">
        <f>M61+N61</f>
        <v>0</v>
      </c>
      <c r="P61" s="111"/>
    </row>
    <row r="62" spans="1:16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>
        <v>0</v>
      </c>
      <c r="E62" s="528"/>
      <c r="F62" s="486">
        <f t="shared" si="50"/>
        <v>0</v>
      </c>
      <c r="G62" s="231"/>
      <c r="H62" s="263"/>
      <c r="I62" s="114">
        <f t="shared" si="51"/>
        <v>0</v>
      </c>
      <c r="J62" s="263"/>
      <c r="K62" s="60"/>
      <c r="L62" s="114">
        <f t="shared" si="52"/>
        <v>0</v>
      </c>
      <c r="M62" s="325"/>
      <c r="N62" s="60"/>
      <c r="O62" s="114">
        <f t="shared" si="53"/>
        <v>0</v>
      </c>
      <c r="P62" s="111"/>
    </row>
    <row r="63" spans="1:16" hidden="1" x14ac:dyDescent="0.25">
      <c r="A63" s="38">
        <v>1147</v>
      </c>
      <c r="B63" s="57" t="s">
        <v>56</v>
      </c>
      <c r="C63" s="58">
        <f t="shared" si="4"/>
        <v>0</v>
      </c>
      <c r="D63" s="231">
        <v>0</v>
      </c>
      <c r="E63" s="528"/>
      <c r="F63" s="486">
        <f t="shared" si="50"/>
        <v>0</v>
      </c>
      <c r="G63" s="231"/>
      <c r="H63" s="263"/>
      <c r="I63" s="114">
        <f t="shared" si="51"/>
        <v>0</v>
      </c>
      <c r="J63" s="263"/>
      <c r="K63" s="60"/>
      <c r="L63" s="114">
        <f t="shared" si="52"/>
        <v>0</v>
      </c>
      <c r="M63" s="325"/>
      <c r="N63" s="60"/>
      <c r="O63" s="114">
        <f t="shared" si="53"/>
        <v>0</v>
      </c>
      <c r="P63" s="111"/>
    </row>
    <row r="64" spans="1:16" hidden="1" x14ac:dyDescent="0.25">
      <c r="A64" s="38">
        <v>1148</v>
      </c>
      <c r="B64" s="57" t="s">
        <v>57</v>
      </c>
      <c r="C64" s="58">
        <f t="shared" si="4"/>
        <v>0</v>
      </c>
      <c r="D64" s="231">
        <v>0</v>
      </c>
      <c r="E64" s="528"/>
      <c r="F64" s="486">
        <f t="shared" si="50"/>
        <v>0</v>
      </c>
      <c r="G64" s="231"/>
      <c r="H64" s="263"/>
      <c r="I64" s="114">
        <f t="shared" si="51"/>
        <v>0</v>
      </c>
      <c r="J64" s="263"/>
      <c r="K64" s="60"/>
      <c r="L64" s="114">
        <f t="shared" si="52"/>
        <v>0</v>
      </c>
      <c r="M64" s="325"/>
      <c r="N64" s="60"/>
      <c r="O64" s="114">
        <f t="shared" si="53"/>
        <v>0</v>
      </c>
      <c r="P64" s="111"/>
    </row>
    <row r="65" spans="1:16" ht="24" hidden="1" customHeight="1" x14ac:dyDescent="0.25">
      <c r="A65" s="38">
        <v>1149</v>
      </c>
      <c r="B65" s="57" t="s">
        <v>58</v>
      </c>
      <c r="C65" s="58">
        <f>F65+I65+L65+O65</f>
        <v>0</v>
      </c>
      <c r="D65" s="231">
        <v>0</v>
      </c>
      <c r="E65" s="528"/>
      <c r="F65" s="486">
        <f t="shared" si="50"/>
        <v>0</v>
      </c>
      <c r="G65" s="231"/>
      <c r="H65" s="263"/>
      <c r="I65" s="114">
        <f t="shared" si="51"/>
        <v>0</v>
      </c>
      <c r="J65" s="263"/>
      <c r="K65" s="60"/>
      <c r="L65" s="114">
        <f t="shared" si="52"/>
        <v>0</v>
      </c>
      <c r="M65" s="325"/>
      <c r="N65" s="60"/>
      <c r="O65" s="114">
        <f t="shared" si="53"/>
        <v>0</v>
      </c>
      <c r="P65" s="111"/>
    </row>
    <row r="66" spans="1:16" ht="36" hidden="1" x14ac:dyDescent="0.25">
      <c r="A66" s="107">
        <v>1150</v>
      </c>
      <c r="B66" s="78" t="s">
        <v>59</v>
      </c>
      <c r="C66" s="84">
        <f>F66+I66+L66+O66</f>
        <v>0</v>
      </c>
      <c r="D66" s="233">
        <v>0</v>
      </c>
      <c r="E66" s="530"/>
      <c r="F66" s="525">
        <f t="shared" si="50"/>
        <v>0</v>
      </c>
      <c r="G66" s="233"/>
      <c r="H66" s="264"/>
      <c r="I66" s="109">
        <f t="shared" si="51"/>
        <v>0</v>
      </c>
      <c r="J66" s="264"/>
      <c r="K66" s="115"/>
      <c r="L66" s="109">
        <f t="shared" si="52"/>
        <v>0</v>
      </c>
      <c r="M66" s="326"/>
      <c r="N66" s="115"/>
      <c r="O66" s="109">
        <f t="shared" si="53"/>
        <v>0</v>
      </c>
      <c r="P66" s="116"/>
    </row>
    <row r="67" spans="1:16" ht="24" hidden="1" x14ac:dyDescent="0.25">
      <c r="A67" s="45">
        <v>1200</v>
      </c>
      <c r="B67" s="105" t="s">
        <v>296</v>
      </c>
      <c r="C67" s="46">
        <f t="shared" si="4"/>
        <v>0</v>
      </c>
      <c r="D67" s="229">
        <f>SUM(D68:D69)</f>
        <v>0</v>
      </c>
      <c r="E67" s="523">
        <f t="shared" ref="E67:F67" si="54">SUM(E68:E69)</f>
        <v>0</v>
      </c>
      <c r="F67" s="490">
        <f t="shared" si="54"/>
        <v>0</v>
      </c>
      <c r="G67" s="229">
        <f>SUM(G68:G69)</f>
        <v>0</v>
      </c>
      <c r="H67" s="106">
        <f t="shared" ref="H67:I67" si="55">SUM(H68:H69)</f>
        <v>0</v>
      </c>
      <c r="I67" s="117">
        <f t="shared" si="55"/>
        <v>0</v>
      </c>
      <c r="J67" s="106">
        <f>SUM(J68:J69)</f>
        <v>0</v>
      </c>
      <c r="K67" s="50">
        <f t="shared" ref="K67:L67" si="56">SUM(K68:K69)</f>
        <v>0</v>
      </c>
      <c r="L67" s="117">
        <f t="shared" si="56"/>
        <v>0</v>
      </c>
      <c r="M67" s="46">
        <f>SUM(M68:M69)</f>
        <v>0</v>
      </c>
      <c r="N67" s="50">
        <f t="shared" ref="N67:O67" si="57">SUM(N68:N69)</f>
        <v>0</v>
      </c>
      <c r="O67" s="117">
        <f t="shared" si="57"/>
        <v>0</v>
      </c>
      <c r="P67" s="123"/>
    </row>
    <row r="68" spans="1:16" ht="24" hidden="1" x14ac:dyDescent="0.25">
      <c r="A68" s="833">
        <v>1210</v>
      </c>
      <c r="B68" s="52" t="s">
        <v>60</v>
      </c>
      <c r="C68" s="53">
        <f t="shared" si="4"/>
        <v>0</v>
      </c>
      <c r="D68" s="230">
        <v>0</v>
      </c>
      <c r="E68" s="526"/>
      <c r="F68" s="527">
        <f>D68+E68</f>
        <v>0</v>
      </c>
      <c r="G68" s="230"/>
      <c r="H68" s="262"/>
      <c r="I68" s="120">
        <f>G68+H68</f>
        <v>0</v>
      </c>
      <c r="J68" s="262"/>
      <c r="K68" s="55"/>
      <c r="L68" s="120">
        <f>J68+K68</f>
        <v>0</v>
      </c>
      <c r="M68" s="324"/>
      <c r="N68" s="55"/>
      <c r="O68" s="120">
        <f>M68+N68</f>
        <v>0</v>
      </c>
      <c r="P68" s="110"/>
    </row>
    <row r="69" spans="1:16" ht="24" hidden="1" x14ac:dyDescent="0.25">
      <c r="A69" s="112">
        <v>1220</v>
      </c>
      <c r="B69" s="57" t="s">
        <v>61</v>
      </c>
      <c r="C69" s="58">
        <f t="shared" si="4"/>
        <v>0</v>
      </c>
      <c r="D69" s="232">
        <f>SUM(D70:D74)</f>
        <v>0</v>
      </c>
      <c r="E69" s="529">
        <f t="shared" ref="E69:F69" si="58">SUM(E70:E74)</f>
        <v>0</v>
      </c>
      <c r="F69" s="486">
        <f t="shared" si="58"/>
        <v>0</v>
      </c>
      <c r="G69" s="232">
        <f>SUM(G70:G74)</f>
        <v>0</v>
      </c>
      <c r="H69" s="121">
        <f t="shared" ref="H69:I69" si="59">SUM(H70:H74)</f>
        <v>0</v>
      </c>
      <c r="I69" s="114">
        <f t="shared" si="59"/>
        <v>0</v>
      </c>
      <c r="J69" s="121">
        <f>SUM(J70:J74)</f>
        <v>0</v>
      </c>
      <c r="K69" s="113">
        <f t="shared" ref="K69:L69" si="60">SUM(K70:K74)</f>
        <v>0</v>
      </c>
      <c r="L69" s="114">
        <f t="shared" si="60"/>
        <v>0</v>
      </c>
      <c r="M69" s="58">
        <f>SUM(M70:M74)</f>
        <v>0</v>
      </c>
      <c r="N69" s="113">
        <f t="shared" ref="N69:O69" si="61">SUM(N70:N74)</f>
        <v>0</v>
      </c>
      <c r="O69" s="114">
        <f t="shared" si="61"/>
        <v>0</v>
      </c>
      <c r="P69" s="111"/>
    </row>
    <row r="70" spans="1:16" ht="48" hidden="1" x14ac:dyDescent="0.25">
      <c r="A70" s="38">
        <v>1221</v>
      </c>
      <c r="B70" s="57" t="s">
        <v>297</v>
      </c>
      <c r="C70" s="58">
        <f t="shared" si="4"/>
        <v>0</v>
      </c>
      <c r="D70" s="231">
        <v>0</v>
      </c>
      <c r="E70" s="528"/>
      <c r="F70" s="486">
        <f t="shared" ref="F70:F74" si="62">D70+E70</f>
        <v>0</v>
      </c>
      <c r="G70" s="231"/>
      <c r="H70" s="263"/>
      <c r="I70" s="114">
        <f t="shared" ref="I70:I74" si="63">G70+H70</f>
        <v>0</v>
      </c>
      <c r="J70" s="263"/>
      <c r="K70" s="60"/>
      <c r="L70" s="114">
        <f t="shared" ref="L70:L74" si="64">J70+K70</f>
        <v>0</v>
      </c>
      <c r="M70" s="325"/>
      <c r="N70" s="60"/>
      <c r="O70" s="114">
        <f t="shared" ref="O70:O74" si="65">M70+N70</f>
        <v>0</v>
      </c>
      <c r="P70" s="111"/>
    </row>
    <row r="71" spans="1:16" hidden="1" x14ac:dyDescent="0.25">
      <c r="A71" s="38">
        <v>1223</v>
      </c>
      <c r="B71" s="57" t="s">
        <v>62</v>
      </c>
      <c r="C71" s="58">
        <f t="shared" si="4"/>
        <v>0</v>
      </c>
      <c r="D71" s="231">
        <v>0</v>
      </c>
      <c r="E71" s="528"/>
      <c r="F71" s="486">
        <f t="shared" si="62"/>
        <v>0</v>
      </c>
      <c r="G71" s="231"/>
      <c r="H71" s="263"/>
      <c r="I71" s="114">
        <f t="shared" si="63"/>
        <v>0</v>
      </c>
      <c r="J71" s="263"/>
      <c r="K71" s="60"/>
      <c r="L71" s="114">
        <f t="shared" si="64"/>
        <v>0</v>
      </c>
      <c r="M71" s="325"/>
      <c r="N71" s="60"/>
      <c r="O71" s="114">
        <f t="shared" si="65"/>
        <v>0</v>
      </c>
      <c r="P71" s="111"/>
    </row>
    <row r="72" spans="1:16" hidden="1" x14ac:dyDescent="0.25">
      <c r="A72" s="38">
        <v>1225</v>
      </c>
      <c r="B72" s="57" t="s">
        <v>63</v>
      </c>
      <c r="C72" s="58">
        <f t="shared" si="4"/>
        <v>0</v>
      </c>
      <c r="D72" s="231">
        <v>0</v>
      </c>
      <c r="E72" s="528"/>
      <c r="F72" s="486">
        <f t="shared" si="62"/>
        <v>0</v>
      </c>
      <c r="G72" s="231"/>
      <c r="H72" s="263"/>
      <c r="I72" s="114">
        <f t="shared" si="63"/>
        <v>0</v>
      </c>
      <c r="J72" s="263"/>
      <c r="K72" s="60"/>
      <c r="L72" s="114">
        <f t="shared" si="64"/>
        <v>0</v>
      </c>
      <c r="M72" s="325"/>
      <c r="N72" s="60"/>
      <c r="O72" s="114">
        <f t="shared" si="65"/>
        <v>0</v>
      </c>
      <c r="P72" s="111"/>
    </row>
    <row r="73" spans="1:16" ht="36" hidden="1" x14ac:dyDescent="0.25">
      <c r="A73" s="38">
        <v>1227</v>
      </c>
      <c r="B73" s="57" t="s">
        <v>64</v>
      </c>
      <c r="C73" s="58">
        <f t="shared" si="4"/>
        <v>0</v>
      </c>
      <c r="D73" s="231">
        <v>0</v>
      </c>
      <c r="E73" s="528"/>
      <c r="F73" s="486">
        <f t="shared" si="62"/>
        <v>0</v>
      </c>
      <c r="G73" s="231"/>
      <c r="H73" s="263"/>
      <c r="I73" s="114">
        <f t="shared" si="63"/>
        <v>0</v>
      </c>
      <c r="J73" s="263"/>
      <c r="K73" s="60"/>
      <c r="L73" s="114">
        <f t="shared" si="64"/>
        <v>0</v>
      </c>
      <c r="M73" s="325"/>
      <c r="N73" s="60"/>
      <c r="O73" s="114">
        <f t="shared" si="65"/>
        <v>0</v>
      </c>
      <c r="P73" s="111"/>
    </row>
    <row r="74" spans="1:16" ht="48" hidden="1" x14ac:dyDescent="0.25">
      <c r="A74" s="38">
        <v>1228</v>
      </c>
      <c r="B74" s="57" t="s">
        <v>298</v>
      </c>
      <c r="C74" s="58">
        <f t="shared" si="4"/>
        <v>0</v>
      </c>
      <c r="D74" s="231">
        <v>0</v>
      </c>
      <c r="E74" s="528"/>
      <c r="F74" s="486">
        <f t="shared" si="62"/>
        <v>0</v>
      </c>
      <c r="G74" s="231"/>
      <c r="H74" s="263"/>
      <c r="I74" s="114">
        <f t="shared" si="63"/>
        <v>0</v>
      </c>
      <c r="J74" s="263"/>
      <c r="K74" s="60"/>
      <c r="L74" s="114">
        <f t="shared" si="64"/>
        <v>0</v>
      </c>
      <c r="M74" s="325"/>
      <c r="N74" s="60"/>
      <c r="O74" s="114">
        <f t="shared" si="65"/>
        <v>0</v>
      </c>
      <c r="P74" s="111"/>
    </row>
    <row r="75" spans="1:16" x14ac:dyDescent="0.25">
      <c r="A75" s="101">
        <v>2000</v>
      </c>
      <c r="B75" s="101" t="s">
        <v>65</v>
      </c>
      <c r="C75" s="102">
        <f t="shared" si="4"/>
        <v>48117</v>
      </c>
      <c r="D75" s="228">
        <f>SUM(D76,D83,D130,D164,D165,D172)</f>
        <v>47213</v>
      </c>
      <c r="E75" s="521">
        <f t="shared" ref="E75:F75" si="66">SUM(E76,E83,E130,E164,E165,E172)</f>
        <v>904</v>
      </c>
      <c r="F75" s="522">
        <f t="shared" si="66"/>
        <v>48117</v>
      </c>
      <c r="G75" s="228">
        <f>SUM(G76,G83,G130,G164,G165,G172)</f>
        <v>0</v>
      </c>
      <c r="H75" s="261">
        <f t="shared" ref="H75:I75" si="67">SUM(H76,H83,H130,H164,H165,H172)</f>
        <v>0</v>
      </c>
      <c r="I75" s="104">
        <f t="shared" si="67"/>
        <v>0</v>
      </c>
      <c r="J75" s="261">
        <f>SUM(J76,J83,J130,J164,J165,J172)</f>
        <v>0</v>
      </c>
      <c r="K75" s="103">
        <f t="shared" ref="K75:L75" si="68">SUM(K76,K83,K130,K164,K165,K172)</f>
        <v>0</v>
      </c>
      <c r="L75" s="104">
        <f t="shared" si="68"/>
        <v>0</v>
      </c>
      <c r="M75" s="102">
        <f>SUM(M76,M83,M130,M164,M165,M172)</f>
        <v>0</v>
      </c>
      <c r="N75" s="103">
        <f t="shared" ref="N75:O75" si="69">SUM(N76,N83,N130,N164,N165,N172)</f>
        <v>0</v>
      </c>
      <c r="O75" s="104">
        <f t="shared" si="69"/>
        <v>0</v>
      </c>
      <c r="P75" s="347"/>
    </row>
    <row r="76" spans="1:16" ht="24" hidden="1" x14ac:dyDescent="0.25">
      <c r="A76" s="45">
        <v>2100</v>
      </c>
      <c r="B76" s="105" t="s">
        <v>66</v>
      </c>
      <c r="C76" s="46">
        <f t="shared" si="4"/>
        <v>0</v>
      </c>
      <c r="D76" s="229">
        <f>SUM(D77,D80)</f>
        <v>0</v>
      </c>
      <c r="E76" s="523">
        <f t="shared" ref="E76:F76" si="70">SUM(E77,E80)</f>
        <v>0</v>
      </c>
      <c r="F76" s="490">
        <f t="shared" si="70"/>
        <v>0</v>
      </c>
      <c r="G76" s="229">
        <f>SUM(G77,G80)</f>
        <v>0</v>
      </c>
      <c r="H76" s="106">
        <f t="shared" ref="H76:I76" si="71">SUM(H77,H80)</f>
        <v>0</v>
      </c>
      <c r="I76" s="117">
        <f t="shared" si="71"/>
        <v>0</v>
      </c>
      <c r="J76" s="106">
        <f>SUM(J77,J80)</f>
        <v>0</v>
      </c>
      <c r="K76" s="50">
        <f t="shared" ref="K76:L76" si="72">SUM(K77,K80)</f>
        <v>0</v>
      </c>
      <c r="L76" s="117">
        <f t="shared" si="72"/>
        <v>0</v>
      </c>
      <c r="M76" s="46">
        <f>SUM(M77,M80)</f>
        <v>0</v>
      </c>
      <c r="N76" s="50">
        <f t="shared" ref="N76:O76" si="73">SUM(N77,N80)</f>
        <v>0</v>
      </c>
      <c r="O76" s="117">
        <f t="shared" si="73"/>
        <v>0</v>
      </c>
      <c r="P76" s="123"/>
    </row>
    <row r="77" spans="1:16" ht="24" hidden="1" x14ac:dyDescent="0.25">
      <c r="A77" s="833">
        <v>2110</v>
      </c>
      <c r="B77" s="52" t="s">
        <v>67</v>
      </c>
      <c r="C77" s="53">
        <f t="shared" si="4"/>
        <v>0</v>
      </c>
      <c r="D77" s="234">
        <f>SUM(D78:D79)</f>
        <v>0</v>
      </c>
      <c r="E77" s="531">
        <f t="shared" ref="E77:F77" si="74">SUM(E78:E79)</f>
        <v>0</v>
      </c>
      <c r="F77" s="527">
        <f t="shared" si="74"/>
        <v>0</v>
      </c>
      <c r="G77" s="234">
        <f>SUM(G78:G79)</f>
        <v>0</v>
      </c>
      <c r="H77" s="265">
        <f t="shared" ref="H77:I77" si="75">SUM(H78:H79)</f>
        <v>0</v>
      </c>
      <c r="I77" s="120">
        <f t="shared" si="75"/>
        <v>0</v>
      </c>
      <c r="J77" s="265">
        <f>SUM(J78:J79)</f>
        <v>0</v>
      </c>
      <c r="K77" s="119">
        <f t="shared" ref="K77:L77" si="76">SUM(K78:K79)</f>
        <v>0</v>
      </c>
      <c r="L77" s="120">
        <f t="shared" si="76"/>
        <v>0</v>
      </c>
      <c r="M77" s="53">
        <f>SUM(M78:M79)</f>
        <v>0</v>
      </c>
      <c r="N77" s="119">
        <f t="shared" ref="N77:O77" si="77">SUM(N78:N79)</f>
        <v>0</v>
      </c>
      <c r="O77" s="120">
        <f t="shared" si="77"/>
        <v>0</v>
      </c>
      <c r="P77" s="110"/>
    </row>
    <row r="78" spans="1:16" hidden="1" x14ac:dyDescent="0.25">
      <c r="A78" s="38">
        <v>2111</v>
      </c>
      <c r="B78" s="57" t="s">
        <v>68</v>
      </c>
      <c r="C78" s="58">
        <f t="shared" si="4"/>
        <v>0</v>
      </c>
      <c r="D78" s="231">
        <v>0</v>
      </c>
      <c r="E78" s="528"/>
      <c r="F78" s="486">
        <f t="shared" ref="F78:F79" si="78">D78+E78</f>
        <v>0</v>
      </c>
      <c r="G78" s="231"/>
      <c r="H78" s="263"/>
      <c r="I78" s="114">
        <f t="shared" ref="I78:I79" si="79">G78+H78</f>
        <v>0</v>
      </c>
      <c r="J78" s="263"/>
      <c r="K78" s="60"/>
      <c r="L78" s="114">
        <f t="shared" ref="L78:L79" si="80">J78+K78</f>
        <v>0</v>
      </c>
      <c r="M78" s="325"/>
      <c r="N78" s="60"/>
      <c r="O78" s="114">
        <f t="shared" ref="O78:O79" si="81">M78+N78</f>
        <v>0</v>
      </c>
      <c r="P78" s="111"/>
    </row>
    <row r="79" spans="1:16" ht="24" hidden="1" x14ac:dyDescent="0.25">
      <c r="A79" s="38">
        <v>2112</v>
      </c>
      <c r="B79" s="57" t="s">
        <v>69</v>
      </c>
      <c r="C79" s="58">
        <f t="shared" si="4"/>
        <v>0</v>
      </c>
      <c r="D79" s="231">
        <v>0</v>
      </c>
      <c r="E79" s="528"/>
      <c r="F79" s="486">
        <f t="shared" si="78"/>
        <v>0</v>
      </c>
      <c r="G79" s="231"/>
      <c r="H79" s="263"/>
      <c r="I79" s="114">
        <f t="shared" si="79"/>
        <v>0</v>
      </c>
      <c r="J79" s="263"/>
      <c r="K79" s="60"/>
      <c r="L79" s="114">
        <f t="shared" si="80"/>
        <v>0</v>
      </c>
      <c r="M79" s="325"/>
      <c r="N79" s="60"/>
      <c r="O79" s="114">
        <f t="shared" si="81"/>
        <v>0</v>
      </c>
      <c r="P79" s="111"/>
    </row>
    <row r="80" spans="1:16" ht="24" hidden="1" x14ac:dyDescent="0.25">
      <c r="A80" s="112">
        <v>2120</v>
      </c>
      <c r="B80" s="57" t="s">
        <v>70</v>
      </c>
      <c r="C80" s="58">
        <f t="shared" si="4"/>
        <v>0</v>
      </c>
      <c r="D80" s="232">
        <f>SUM(D81:D82)</f>
        <v>0</v>
      </c>
      <c r="E80" s="529">
        <f t="shared" ref="E80:F80" si="82">SUM(E81:E82)</f>
        <v>0</v>
      </c>
      <c r="F80" s="486">
        <f t="shared" si="82"/>
        <v>0</v>
      </c>
      <c r="G80" s="232">
        <f>SUM(G81:G82)</f>
        <v>0</v>
      </c>
      <c r="H80" s="121">
        <f t="shared" ref="H80:I80" si="83">SUM(H81:H82)</f>
        <v>0</v>
      </c>
      <c r="I80" s="114">
        <f t="shared" si="83"/>
        <v>0</v>
      </c>
      <c r="J80" s="121">
        <f>SUM(J81:J82)</f>
        <v>0</v>
      </c>
      <c r="K80" s="113">
        <f t="shared" ref="K80:L80" si="84">SUM(K81:K82)</f>
        <v>0</v>
      </c>
      <c r="L80" s="114">
        <f t="shared" si="84"/>
        <v>0</v>
      </c>
      <c r="M80" s="58">
        <f>SUM(M81:M82)</f>
        <v>0</v>
      </c>
      <c r="N80" s="113">
        <f t="shared" ref="N80:O80" si="85">SUM(N81:N82)</f>
        <v>0</v>
      </c>
      <c r="O80" s="114">
        <f t="shared" si="85"/>
        <v>0</v>
      </c>
      <c r="P80" s="111"/>
    </row>
    <row r="81" spans="1:16" hidden="1" x14ac:dyDescent="0.25">
      <c r="A81" s="38">
        <v>2121</v>
      </c>
      <c r="B81" s="57" t="s">
        <v>68</v>
      </c>
      <c r="C81" s="58">
        <f t="shared" si="4"/>
        <v>0</v>
      </c>
      <c r="D81" s="231">
        <v>0</v>
      </c>
      <c r="E81" s="528"/>
      <c r="F81" s="486">
        <f t="shared" ref="F81:F82" si="86">D81+E81</f>
        <v>0</v>
      </c>
      <c r="G81" s="231"/>
      <c r="H81" s="263"/>
      <c r="I81" s="114">
        <f t="shared" ref="I81:I82" si="87">G81+H81</f>
        <v>0</v>
      </c>
      <c r="J81" s="263"/>
      <c r="K81" s="60"/>
      <c r="L81" s="114">
        <f t="shared" ref="L81:L82" si="88">J81+K81</f>
        <v>0</v>
      </c>
      <c r="M81" s="325"/>
      <c r="N81" s="60"/>
      <c r="O81" s="114">
        <f t="shared" ref="O81:O82" si="89">M81+N81</f>
        <v>0</v>
      </c>
      <c r="P81" s="111"/>
    </row>
    <row r="82" spans="1:16" ht="24" hidden="1" x14ac:dyDescent="0.25">
      <c r="A82" s="38">
        <v>2122</v>
      </c>
      <c r="B82" s="57" t="s">
        <v>69</v>
      </c>
      <c r="C82" s="58">
        <f t="shared" si="4"/>
        <v>0</v>
      </c>
      <c r="D82" s="231">
        <v>0</v>
      </c>
      <c r="E82" s="528"/>
      <c r="F82" s="486">
        <f t="shared" si="86"/>
        <v>0</v>
      </c>
      <c r="G82" s="231"/>
      <c r="H82" s="263"/>
      <c r="I82" s="114">
        <f t="shared" si="87"/>
        <v>0</v>
      </c>
      <c r="J82" s="263"/>
      <c r="K82" s="60"/>
      <c r="L82" s="114">
        <f t="shared" si="88"/>
        <v>0</v>
      </c>
      <c r="M82" s="325"/>
      <c r="N82" s="60"/>
      <c r="O82" s="114">
        <f t="shared" si="89"/>
        <v>0</v>
      </c>
      <c r="P82" s="111"/>
    </row>
    <row r="83" spans="1:16" x14ac:dyDescent="0.25">
      <c r="A83" s="45">
        <v>2200</v>
      </c>
      <c r="B83" s="105" t="s">
        <v>71</v>
      </c>
      <c r="C83" s="46">
        <f t="shared" si="4"/>
        <v>42517</v>
      </c>
      <c r="D83" s="229">
        <f>SUM(D84,D89,D95,D103,D112,D116,D122,D128)</f>
        <v>41613</v>
      </c>
      <c r="E83" s="523">
        <f t="shared" ref="E83:F83" si="90">SUM(E84,E89,E95,E103,E112,E116,E122,E128)</f>
        <v>904</v>
      </c>
      <c r="F83" s="490">
        <f t="shared" si="90"/>
        <v>42517</v>
      </c>
      <c r="G83" s="229">
        <f>SUM(G84,G89,G95,G103,G112,G116,G122,G128)</f>
        <v>0</v>
      </c>
      <c r="H83" s="106">
        <f t="shared" ref="H83:I83" si="91">SUM(H84,H89,H95,H103,H112,H116,H122,H128)</f>
        <v>0</v>
      </c>
      <c r="I83" s="117">
        <f t="shared" si="91"/>
        <v>0</v>
      </c>
      <c r="J83" s="106">
        <f>SUM(J84,J89,J95,J103,J112,J116,J122,J128)</f>
        <v>0</v>
      </c>
      <c r="K83" s="50">
        <f t="shared" ref="K83:L83" si="92">SUM(K84,K89,K95,K103,K112,K116,K122,K128)</f>
        <v>0</v>
      </c>
      <c r="L83" s="117">
        <f t="shared" si="92"/>
        <v>0</v>
      </c>
      <c r="M83" s="166">
        <f>SUM(M84,M89,M95,M103,M112,M116,M122,M128)</f>
        <v>0</v>
      </c>
      <c r="N83" s="167">
        <f t="shared" ref="N83:O83" si="93">SUM(N84,N89,N95,N103,N112,N116,N122,N128)</f>
        <v>0</v>
      </c>
      <c r="O83" s="168">
        <f t="shared" si="93"/>
        <v>0</v>
      </c>
      <c r="P83" s="349"/>
    </row>
    <row r="84" spans="1:16" ht="24" hidden="1" x14ac:dyDescent="0.25">
      <c r="A84" s="107">
        <v>2210</v>
      </c>
      <c r="B84" s="78" t="s">
        <v>72</v>
      </c>
      <c r="C84" s="84">
        <f t="shared" si="4"/>
        <v>0</v>
      </c>
      <c r="D84" s="132">
        <f>SUM(D85:D88)</f>
        <v>0</v>
      </c>
      <c r="E84" s="524">
        <f t="shared" ref="E84:F84" si="94">SUM(E85:E88)</f>
        <v>0</v>
      </c>
      <c r="F84" s="525">
        <f t="shared" si="94"/>
        <v>0</v>
      </c>
      <c r="G84" s="132">
        <f>SUM(G85:G88)</f>
        <v>0</v>
      </c>
      <c r="H84" s="207">
        <f t="shared" ref="H84:I84" si="95">SUM(H85:H88)</f>
        <v>0</v>
      </c>
      <c r="I84" s="109">
        <f t="shared" si="95"/>
        <v>0</v>
      </c>
      <c r="J84" s="207">
        <f>SUM(J85:J88)</f>
        <v>0</v>
      </c>
      <c r="K84" s="108">
        <f t="shared" ref="K84:L84" si="96">SUM(K85:K88)</f>
        <v>0</v>
      </c>
      <c r="L84" s="109">
        <f t="shared" si="96"/>
        <v>0</v>
      </c>
      <c r="M84" s="84">
        <f>SUM(M85:M88)</f>
        <v>0</v>
      </c>
      <c r="N84" s="108">
        <f t="shared" ref="N84:O84" si="97">SUM(N85:N88)</f>
        <v>0</v>
      </c>
      <c r="O84" s="109">
        <f t="shared" si="97"/>
        <v>0</v>
      </c>
      <c r="P84" s="116"/>
    </row>
    <row r="85" spans="1:16" ht="24" hidden="1" x14ac:dyDescent="0.25">
      <c r="A85" s="33">
        <v>2211</v>
      </c>
      <c r="B85" s="52" t="s">
        <v>73</v>
      </c>
      <c r="C85" s="53">
        <f t="shared" ref="C85:C148" si="98">F85+I85+L85+O85</f>
        <v>0</v>
      </c>
      <c r="D85" s="230">
        <v>0</v>
      </c>
      <c r="E85" s="526"/>
      <c r="F85" s="527">
        <f t="shared" ref="F85:F88" si="99">D85+E85</f>
        <v>0</v>
      </c>
      <c r="G85" s="230"/>
      <c r="H85" s="262"/>
      <c r="I85" s="120">
        <f t="shared" ref="I85:I88" si="100">G85+H85</f>
        <v>0</v>
      </c>
      <c r="J85" s="262"/>
      <c r="K85" s="55"/>
      <c r="L85" s="120">
        <f t="shared" ref="L85:L88" si="101">J85+K85</f>
        <v>0</v>
      </c>
      <c r="M85" s="324"/>
      <c r="N85" s="55"/>
      <c r="O85" s="120">
        <f t="shared" ref="O85:O88" si="102">M85+N85</f>
        <v>0</v>
      </c>
      <c r="P85" s="110"/>
    </row>
    <row r="86" spans="1:16" ht="36" hidden="1" x14ac:dyDescent="0.25">
      <c r="A86" s="38">
        <v>2212</v>
      </c>
      <c r="B86" s="57" t="s">
        <v>74</v>
      </c>
      <c r="C86" s="58">
        <f t="shared" si="98"/>
        <v>0</v>
      </c>
      <c r="D86" s="231">
        <v>0</v>
      </c>
      <c r="E86" s="528"/>
      <c r="F86" s="486">
        <f t="shared" si="99"/>
        <v>0</v>
      </c>
      <c r="G86" s="231"/>
      <c r="H86" s="263"/>
      <c r="I86" s="114">
        <f t="shared" si="100"/>
        <v>0</v>
      </c>
      <c r="J86" s="263"/>
      <c r="K86" s="60"/>
      <c r="L86" s="114">
        <f t="shared" si="101"/>
        <v>0</v>
      </c>
      <c r="M86" s="325"/>
      <c r="N86" s="60"/>
      <c r="O86" s="114">
        <f t="shared" si="102"/>
        <v>0</v>
      </c>
      <c r="P86" s="111"/>
    </row>
    <row r="87" spans="1:16" ht="24" hidden="1" x14ac:dyDescent="0.25">
      <c r="A87" s="38">
        <v>2214</v>
      </c>
      <c r="B87" s="57" t="s">
        <v>75</v>
      </c>
      <c r="C87" s="58">
        <f t="shared" si="98"/>
        <v>0</v>
      </c>
      <c r="D87" s="231">
        <v>0</v>
      </c>
      <c r="E87" s="528"/>
      <c r="F87" s="486">
        <f t="shared" si="99"/>
        <v>0</v>
      </c>
      <c r="G87" s="231"/>
      <c r="H87" s="263"/>
      <c r="I87" s="114">
        <f t="shared" si="100"/>
        <v>0</v>
      </c>
      <c r="J87" s="263"/>
      <c r="K87" s="60"/>
      <c r="L87" s="114">
        <f t="shared" si="101"/>
        <v>0</v>
      </c>
      <c r="M87" s="325"/>
      <c r="N87" s="60"/>
      <c r="O87" s="114">
        <f t="shared" si="102"/>
        <v>0</v>
      </c>
      <c r="P87" s="111"/>
    </row>
    <row r="88" spans="1:16" hidden="1" x14ac:dyDescent="0.25">
      <c r="A88" s="38">
        <v>2219</v>
      </c>
      <c r="B88" s="57" t="s">
        <v>76</v>
      </c>
      <c r="C88" s="58">
        <f t="shared" si="98"/>
        <v>0</v>
      </c>
      <c r="D88" s="231">
        <v>0</v>
      </c>
      <c r="E88" s="528"/>
      <c r="F88" s="486">
        <f t="shared" si="99"/>
        <v>0</v>
      </c>
      <c r="G88" s="231"/>
      <c r="H88" s="263"/>
      <c r="I88" s="114">
        <f t="shared" si="100"/>
        <v>0</v>
      </c>
      <c r="J88" s="263"/>
      <c r="K88" s="60"/>
      <c r="L88" s="114">
        <f t="shared" si="101"/>
        <v>0</v>
      </c>
      <c r="M88" s="325"/>
      <c r="N88" s="60"/>
      <c r="O88" s="114">
        <f t="shared" si="102"/>
        <v>0</v>
      </c>
      <c r="P88" s="111"/>
    </row>
    <row r="89" spans="1:16" ht="24" hidden="1" x14ac:dyDescent="0.25">
      <c r="A89" s="112">
        <v>2220</v>
      </c>
      <c r="B89" s="57" t="s">
        <v>77</v>
      </c>
      <c r="C89" s="58">
        <f t="shared" si="98"/>
        <v>0</v>
      </c>
      <c r="D89" s="232">
        <f>SUM(D90:D94)</f>
        <v>0</v>
      </c>
      <c r="E89" s="529">
        <f t="shared" ref="E89:F89" si="103">SUM(E90:E94)</f>
        <v>0</v>
      </c>
      <c r="F89" s="486">
        <f t="shared" si="103"/>
        <v>0</v>
      </c>
      <c r="G89" s="232">
        <f>SUM(G90:G94)</f>
        <v>0</v>
      </c>
      <c r="H89" s="121">
        <f t="shared" ref="H89:I89" si="104">SUM(H90:H94)</f>
        <v>0</v>
      </c>
      <c r="I89" s="114">
        <f t="shared" si="104"/>
        <v>0</v>
      </c>
      <c r="J89" s="121">
        <f>SUM(J90:J94)</f>
        <v>0</v>
      </c>
      <c r="K89" s="113">
        <f t="shared" ref="K89:L89" si="105">SUM(K90:K94)</f>
        <v>0</v>
      </c>
      <c r="L89" s="114">
        <f t="shared" si="105"/>
        <v>0</v>
      </c>
      <c r="M89" s="58">
        <f>SUM(M90:M94)</f>
        <v>0</v>
      </c>
      <c r="N89" s="113">
        <f t="shared" ref="N89:O89" si="106">SUM(N90:N94)</f>
        <v>0</v>
      </c>
      <c r="O89" s="114">
        <f t="shared" si="106"/>
        <v>0</v>
      </c>
      <c r="P89" s="111"/>
    </row>
    <row r="90" spans="1:16" ht="24" hidden="1" x14ac:dyDescent="0.25">
      <c r="A90" s="38">
        <v>2221</v>
      </c>
      <c r="B90" s="57" t="s">
        <v>289</v>
      </c>
      <c r="C90" s="58">
        <f t="shared" si="98"/>
        <v>0</v>
      </c>
      <c r="D90" s="231">
        <v>0</v>
      </c>
      <c r="E90" s="528"/>
      <c r="F90" s="486">
        <f t="shared" ref="F90:F94" si="107">D90+E90</f>
        <v>0</v>
      </c>
      <c r="G90" s="231"/>
      <c r="H90" s="263"/>
      <c r="I90" s="114">
        <f t="shared" ref="I90:I94" si="108">G90+H90</f>
        <v>0</v>
      </c>
      <c r="J90" s="263"/>
      <c r="K90" s="60"/>
      <c r="L90" s="114">
        <f t="shared" ref="L90:L94" si="109">J90+K90</f>
        <v>0</v>
      </c>
      <c r="M90" s="325"/>
      <c r="N90" s="60"/>
      <c r="O90" s="114">
        <f t="shared" ref="O90:O94" si="110">M90+N90</f>
        <v>0</v>
      </c>
      <c r="P90" s="111"/>
    </row>
    <row r="91" spans="1:16" hidden="1" x14ac:dyDescent="0.25">
      <c r="A91" s="38">
        <v>2222</v>
      </c>
      <c r="B91" s="57" t="s">
        <v>78</v>
      </c>
      <c r="C91" s="58">
        <f t="shared" si="98"/>
        <v>0</v>
      </c>
      <c r="D91" s="231">
        <v>0</v>
      </c>
      <c r="E91" s="528"/>
      <c r="F91" s="486">
        <f t="shared" si="107"/>
        <v>0</v>
      </c>
      <c r="G91" s="231"/>
      <c r="H91" s="263"/>
      <c r="I91" s="114">
        <f t="shared" si="108"/>
        <v>0</v>
      </c>
      <c r="J91" s="263"/>
      <c r="K91" s="60"/>
      <c r="L91" s="114">
        <f t="shared" si="109"/>
        <v>0</v>
      </c>
      <c r="M91" s="325"/>
      <c r="N91" s="60"/>
      <c r="O91" s="114">
        <f t="shared" si="110"/>
        <v>0</v>
      </c>
      <c r="P91" s="111"/>
    </row>
    <row r="92" spans="1:16" hidden="1" x14ac:dyDescent="0.25">
      <c r="A92" s="38">
        <v>2223</v>
      </c>
      <c r="B92" s="57" t="s">
        <v>79</v>
      </c>
      <c r="C92" s="58">
        <f t="shared" si="98"/>
        <v>0</v>
      </c>
      <c r="D92" s="231">
        <v>0</v>
      </c>
      <c r="E92" s="528"/>
      <c r="F92" s="486">
        <f t="shared" si="107"/>
        <v>0</v>
      </c>
      <c r="G92" s="231"/>
      <c r="H92" s="263"/>
      <c r="I92" s="114">
        <f t="shared" si="108"/>
        <v>0</v>
      </c>
      <c r="J92" s="263"/>
      <c r="K92" s="60"/>
      <c r="L92" s="114">
        <f t="shared" si="109"/>
        <v>0</v>
      </c>
      <c r="M92" s="325"/>
      <c r="N92" s="60"/>
      <c r="O92" s="114">
        <f t="shared" si="110"/>
        <v>0</v>
      </c>
      <c r="P92" s="111"/>
    </row>
    <row r="93" spans="1:16" ht="48" hidden="1" x14ac:dyDescent="0.25">
      <c r="A93" s="38">
        <v>2224</v>
      </c>
      <c r="B93" s="57" t="s">
        <v>299</v>
      </c>
      <c r="C93" s="58">
        <f t="shared" si="98"/>
        <v>0</v>
      </c>
      <c r="D93" s="231">
        <v>0</v>
      </c>
      <c r="E93" s="528"/>
      <c r="F93" s="486">
        <f t="shared" si="107"/>
        <v>0</v>
      </c>
      <c r="G93" s="231"/>
      <c r="H93" s="263"/>
      <c r="I93" s="114">
        <f t="shared" si="108"/>
        <v>0</v>
      </c>
      <c r="J93" s="263"/>
      <c r="K93" s="60"/>
      <c r="L93" s="114">
        <f t="shared" si="109"/>
        <v>0</v>
      </c>
      <c r="M93" s="325"/>
      <c r="N93" s="60"/>
      <c r="O93" s="114">
        <f t="shared" si="110"/>
        <v>0</v>
      </c>
      <c r="P93" s="111"/>
    </row>
    <row r="94" spans="1:16" ht="24" hidden="1" x14ac:dyDescent="0.25">
      <c r="A94" s="38">
        <v>2229</v>
      </c>
      <c r="B94" s="57" t="s">
        <v>80</v>
      </c>
      <c r="C94" s="58">
        <f t="shared" si="98"/>
        <v>0</v>
      </c>
      <c r="D94" s="231">
        <v>0</v>
      </c>
      <c r="E94" s="528"/>
      <c r="F94" s="486">
        <f t="shared" si="107"/>
        <v>0</v>
      </c>
      <c r="G94" s="231"/>
      <c r="H94" s="263"/>
      <c r="I94" s="114">
        <f t="shared" si="108"/>
        <v>0</v>
      </c>
      <c r="J94" s="263"/>
      <c r="K94" s="60"/>
      <c r="L94" s="114">
        <f t="shared" si="109"/>
        <v>0</v>
      </c>
      <c r="M94" s="325"/>
      <c r="N94" s="60"/>
      <c r="O94" s="114">
        <f t="shared" si="110"/>
        <v>0</v>
      </c>
      <c r="P94" s="111"/>
    </row>
    <row r="95" spans="1:16" ht="36" hidden="1" x14ac:dyDescent="0.25">
      <c r="A95" s="112">
        <v>2230</v>
      </c>
      <c r="B95" s="57" t="s">
        <v>81</v>
      </c>
      <c r="C95" s="58">
        <f t="shared" si="98"/>
        <v>0</v>
      </c>
      <c r="D95" s="232">
        <f>SUM(D96:D102)</f>
        <v>0</v>
      </c>
      <c r="E95" s="529">
        <f t="shared" ref="E95:F95" si="111">SUM(E96:E102)</f>
        <v>0</v>
      </c>
      <c r="F95" s="486">
        <f t="shared" si="111"/>
        <v>0</v>
      </c>
      <c r="G95" s="232">
        <f>SUM(G96:G102)</f>
        <v>0</v>
      </c>
      <c r="H95" s="121">
        <f t="shared" ref="H95:I95" si="112">SUM(H96:H102)</f>
        <v>0</v>
      </c>
      <c r="I95" s="114">
        <f t="shared" si="112"/>
        <v>0</v>
      </c>
      <c r="J95" s="121">
        <f>SUM(J96:J102)</f>
        <v>0</v>
      </c>
      <c r="K95" s="113">
        <f t="shared" ref="K95:L95" si="113">SUM(K96:K102)</f>
        <v>0</v>
      </c>
      <c r="L95" s="114">
        <f t="shared" si="113"/>
        <v>0</v>
      </c>
      <c r="M95" s="58">
        <f>SUM(M96:M102)</f>
        <v>0</v>
      </c>
      <c r="N95" s="113">
        <f t="shared" ref="N95:O95" si="114">SUM(N96:N102)</f>
        <v>0</v>
      </c>
      <c r="O95" s="114">
        <f t="shared" si="114"/>
        <v>0</v>
      </c>
      <c r="P95" s="111"/>
    </row>
    <row r="96" spans="1:16" ht="24" hidden="1" x14ac:dyDescent="0.25">
      <c r="A96" s="38">
        <v>2231</v>
      </c>
      <c r="B96" s="57" t="s">
        <v>82</v>
      </c>
      <c r="C96" s="58">
        <f t="shared" si="98"/>
        <v>0</v>
      </c>
      <c r="D96" s="231">
        <v>0</v>
      </c>
      <c r="E96" s="528"/>
      <c r="F96" s="486">
        <f t="shared" ref="F96:F102" si="115">D96+E96</f>
        <v>0</v>
      </c>
      <c r="G96" s="231"/>
      <c r="H96" s="263"/>
      <c r="I96" s="114">
        <f t="shared" ref="I96:I102" si="116">G96+H96</f>
        <v>0</v>
      </c>
      <c r="J96" s="263"/>
      <c r="K96" s="60"/>
      <c r="L96" s="114">
        <f t="shared" ref="L96:L102" si="117">J96+K96</f>
        <v>0</v>
      </c>
      <c r="M96" s="325"/>
      <c r="N96" s="60"/>
      <c r="O96" s="114">
        <f t="shared" ref="O96:O102" si="118">M96+N96</f>
        <v>0</v>
      </c>
      <c r="P96" s="111"/>
    </row>
    <row r="97" spans="1:16" ht="24.75" hidden="1" customHeight="1" x14ac:dyDescent="0.25">
      <c r="A97" s="38">
        <v>2232</v>
      </c>
      <c r="B97" s="57" t="s">
        <v>83</v>
      </c>
      <c r="C97" s="58">
        <f t="shared" si="98"/>
        <v>0</v>
      </c>
      <c r="D97" s="231">
        <v>0</v>
      </c>
      <c r="E97" s="528"/>
      <c r="F97" s="486">
        <f t="shared" si="115"/>
        <v>0</v>
      </c>
      <c r="G97" s="231"/>
      <c r="H97" s="263"/>
      <c r="I97" s="114">
        <f t="shared" si="116"/>
        <v>0</v>
      </c>
      <c r="J97" s="263"/>
      <c r="K97" s="60"/>
      <c r="L97" s="114">
        <f t="shared" si="117"/>
        <v>0</v>
      </c>
      <c r="M97" s="325"/>
      <c r="N97" s="60"/>
      <c r="O97" s="114">
        <f t="shared" si="118"/>
        <v>0</v>
      </c>
      <c r="P97" s="111"/>
    </row>
    <row r="98" spans="1:16" ht="24" hidden="1" x14ac:dyDescent="0.25">
      <c r="A98" s="33">
        <v>2233</v>
      </c>
      <c r="B98" s="52" t="s">
        <v>84</v>
      </c>
      <c r="C98" s="53">
        <f t="shared" si="98"/>
        <v>0</v>
      </c>
      <c r="D98" s="230">
        <v>0</v>
      </c>
      <c r="E98" s="526"/>
      <c r="F98" s="527">
        <f t="shared" si="115"/>
        <v>0</v>
      </c>
      <c r="G98" s="230"/>
      <c r="H98" s="262"/>
      <c r="I98" s="120">
        <f t="shared" si="116"/>
        <v>0</v>
      </c>
      <c r="J98" s="262"/>
      <c r="K98" s="55"/>
      <c r="L98" s="120">
        <f t="shared" si="117"/>
        <v>0</v>
      </c>
      <c r="M98" s="324"/>
      <c r="N98" s="55"/>
      <c r="O98" s="120">
        <f t="shared" si="118"/>
        <v>0</v>
      </c>
      <c r="P98" s="110"/>
    </row>
    <row r="99" spans="1:16" ht="36" hidden="1" x14ac:dyDescent="0.25">
      <c r="A99" s="38">
        <v>2234</v>
      </c>
      <c r="B99" s="57" t="s">
        <v>85</v>
      </c>
      <c r="C99" s="58">
        <f t="shared" si="98"/>
        <v>0</v>
      </c>
      <c r="D99" s="231">
        <v>0</v>
      </c>
      <c r="E99" s="528"/>
      <c r="F99" s="486">
        <f t="shared" si="115"/>
        <v>0</v>
      </c>
      <c r="G99" s="231"/>
      <c r="H99" s="263"/>
      <c r="I99" s="114">
        <f t="shared" si="116"/>
        <v>0</v>
      </c>
      <c r="J99" s="263"/>
      <c r="K99" s="60"/>
      <c r="L99" s="114">
        <f t="shared" si="117"/>
        <v>0</v>
      </c>
      <c r="M99" s="325"/>
      <c r="N99" s="60"/>
      <c r="O99" s="114">
        <f t="shared" si="118"/>
        <v>0</v>
      </c>
      <c r="P99" s="111"/>
    </row>
    <row r="100" spans="1:16" ht="24" hidden="1" x14ac:dyDescent="0.25">
      <c r="A100" s="38">
        <v>2235</v>
      </c>
      <c r="B100" s="57" t="s">
        <v>86</v>
      </c>
      <c r="C100" s="58">
        <f t="shared" si="98"/>
        <v>0</v>
      </c>
      <c r="D100" s="231">
        <v>0</v>
      </c>
      <c r="E100" s="528"/>
      <c r="F100" s="486">
        <f t="shared" si="115"/>
        <v>0</v>
      </c>
      <c r="G100" s="231"/>
      <c r="H100" s="263"/>
      <c r="I100" s="114">
        <f t="shared" si="116"/>
        <v>0</v>
      </c>
      <c r="J100" s="263"/>
      <c r="K100" s="60"/>
      <c r="L100" s="114">
        <f t="shared" si="117"/>
        <v>0</v>
      </c>
      <c r="M100" s="325"/>
      <c r="N100" s="60"/>
      <c r="O100" s="114">
        <f t="shared" si="118"/>
        <v>0</v>
      </c>
      <c r="P100" s="111"/>
    </row>
    <row r="101" spans="1:16" hidden="1" x14ac:dyDescent="0.25">
      <c r="A101" s="38">
        <v>2236</v>
      </c>
      <c r="B101" s="57" t="s">
        <v>87</v>
      </c>
      <c r="C101" s="58">
        <f t="shared" si="98"/>
        <v>0</v>
      </c>
      <c r="D101" s="231">
        <v>0</v>
      </c>
      <c r="E101" s="528"/>
      <c r="F101" s="486">
        <f t="shared" si="115"/>
        <v>0</v>
      </c>
      <c r="G101" s="231"/>
      <c r="H101" s="263"/>
      <c r="I101" s="114">
        <f t="shared" si="116"/>
        <v>0</v>
      </c>
      <c r="J101" s="263"/>
      <c r="K101" s="60"/>
      <c r="L101" s="114">
        <f t="shared" si="117"/>
        <v>0</v>
      </c>
      <c r="M101" s="325"/>
      <c r="N101" s="60"/>
      <c r="O101" s="114">
        <f t="shared" si="118"/>
        <v>0</v>
      </c>
      <c r="P101" s="111"/>
    </row>
    <row r="102" spans="1:16" ht="24" hidden="1" x14ac:dyDescent="0.25">
      <c r="A102" s="38">
        <v>2239</v>
      </c>
      <c r="B102" s="57" t="s">
        <v>88</v>
      </c>
      <c r="C102" s="58">
        <f t="shared" si="98"/>
        <v>0</v>
      </c>
      <c r="D102" s="231">
        <v>0</v>
      </c>
      <c r="E102" s="528"/>
      <c r="F102" s="486">
        <f t="shared" si="115"/>
        <v>0</v>
      </c>
      <c r="G102" s="231"/>
      <c r="H102" s="263"/>
      <c r="I102" s="114">
        <f t="shared" si="116"/>
        <v>0</v>
      </c>
      <c r="J102" s="263"/>
      <c r="K102" s="60"/>
      <c r="L102" s="114">
        <f t="shared" si="117"/>
        <v>0</v>
      </c>
      <c r="M102" s="325"/>
      <c r="N102" s="60"/>
      <c r="O102" s="114">
        <f t="shared" si="118"/>
        <v>0</v>
      </c>
      <c r="P102" s="111"/>
    </row>
    <row r="103" spans="1:16" ht="36" x14ac:dyDescent="0.25">
      <c r="A103" s="112">
        <v>2240</v>
      </c>
      <c r="B103" s="57" t="s">
        <v>89</v>
      </c>
      <c r="C103" s="58">
        <f t="shared" si="98"/>
        <v>40314</v>
      </c>
      <c r="D103" s="232">
        <f>SUM(D104:D111)</f>
        <v>39410</v>
      </c>
      <c r="E103" s="529">
        <f t="shared" ref="E103:F103" si="119">SUM(E104:E111)</f>
        <v>904</v>
      </c>
      <c r="F103" s="486">
        <f t="shared" si="119"/>
        <v>40314</v>
      </c>
      <c r="G103" s="232">
        <f>SUM(G104:G111)</f>
        <v>0</v>
      </c>
      <c r="H103" s="121">
        <f t="shared" ref="H103:I103" si="120">SUM(H104:H111)</f>
        <v>0</v>
      </c>
      <c r="I103" s="114">
        <f t="shared" si="120"/>
        <v>0</v>
      </c>
      <c r="J103" s="121">
        <f>SUM(J104:J111)</f>
        <v>0</v>
      </c>
      <c r="K103" s="113">
        <f t="shared" ref="K103:L103" si="121">SUM(K104:K111)</f>
        <v>0</v>
      </c>
      <c r="L103" s="114">
        <f t="shared" si="121"/>
        <v>0</v>
      </c>
      <c r="M103" s="58">
        <f>SUM(M104:M111)</f>
        <v>0</v>
      </c>
      <c r="N103" s="113">
        <f t="shared" ref="N103:O103" si="122">SUM(N104:N111)</f>
        <v>0</v>
      </c>
      <c r="O103" s="114">
        <f t="shared" si="122"/>
        <v>0</v>
      </c>
      <c r="P103" s="111"/>
    </row>
    <row r="104" spans="1:16" x14ac:dyDescent="0.25">
      <c r="A104" s="38">
        <v>2241</v>
      </c>
      <c r="B104" s="57" t="s">
        <v>90</v>
      </c>
      <c r="C104" s="58">
        <f t="shared" si="98"/>
        <v>1127</v>
      </c>
      <c r="D104" s="231">
        <v>223</v>
      </c>
      <c r="E104" s="528">
        <v>904</v>
      </c>
      <c r="F104" s="486">
        <f t="shared" ref="F104:F111" si="123">D104+E104</f>
        <v>1127</v>
      </c>
      <c r="G104" s="231"/>
      <c r="H104" s="263"/>
      <c r="I104" s="114">
        <f t="shared" ref="I104:I111" si="124">G104+H104</f>
        <v>0</v>
      </c>
      <c r="J104" s="263"/>
      <c r="K104" s="60"/>
      <c r="L104" s="114">
        <f t="shared" ref="L104:L111" si="125">J104+K104</f>
        <v>0</v>
      </c>
      <c r="M104" s="325"/>
      <c r="N104" s="60"/>
      <c r="O104" s="114">
        <f t="shared" ref="O104:O111" si="126">M104+N104</f>
        <v>0</v>
      </c>
      <c r="P104" s="111"/>
    </row>
    <row r="105" spans="1:16" ht="24" hidden="1" x14ac:dyDescent="0.25">
      <c r="A105" s="38">
        <v>2242</v>
      </c>
      <c r="B105" s="57" t="s">
        <v>91</v>
      </c>
      <c r="C105" s="58">
        <f t="shared" si="98"/>
        <v>0</v>
      </c>
      <c r="D105" s="231">
        <v>0</v>
      </c>
      <c r="E105" s="528"/>
      <c r="F105" s="486">
        <f t="shared" si="123"/>
        <v>0</v>
      </c>
      <c r="G105" s="231"/>
      <c r="H105" s="263"/>
      <c r="I105" s="114">
        <f t="shared" si="124"/>
        <v>0</v>
      </c>
      <c r="J105" s="263"/>
      <c r="K105" s="60"/>
      <c r="L105" s="114">
        <f t="shared" si="125"/>
        <v>0</v>
      </c>
      <c r="M105" s="325"/>
      <c r="N105" s="60"/>
      <c r="O105" s="114">
        <f t="shared" si="126"/>
        <v>0</v>
      </c>
      <c r="P105" s="111"/>
    </row>
    <row r="106" spans="1:16" ht="24" x14ac:dyDescent="0.25">
      <c r="A106" s="38">
        <v>2243</v>
      </c>
      <c r="B106" s="57" t="s">
        <v>92</v>
      </c>
      <c r="C106" s="58">
        <f t="shared" si="98"/>
        <v>11637</v>
      </c>
      <c r="D106" s="231">
        <v>11637</v>
      </c>
      <c r="E106" s="528"/>
      <c r="F106" s="486">
        <f t="shared" si="123"/>
        <v>11637</v>
      </c>
      <c r="G106" s="231"/>
      <c r="H106" s="263"/>
      <c r="I106" s="114">
        <f t="shared" si="124"/>
        <v>0</v>
      </c>
      <c r="J106" s="263"/>
      <c r="K106" s="60"/>
      <c r="L106" s="114">
        <f t="shared" si="125"/>
        <v>0</v>
      </c>
      <c r="M106" s="325"/>
      <c r="N106" s="60"/>
      <c r="O106" s="114">
        <f t="shared" si="126"/>
        <v>0</v>
      </c>
      <c r="P106" s="111"/>
    </row>
    <row r="107" spans="1:16" x14ac:dyDescent="0.25">
      <c r="A107" s="38">
        <v>2244</v>
      </c>
      <c r="B107" s="57" t="s">
        <v>93</v>
      </c>
      <c r="C107" s="58">
        <f t="shared" si="98"/>
        <v>27550</v>
      </c>
      <c r="D107" s="231">
        <v>27550</v>
      </c>
      <c r="E107" s="528"/>
      <c r="F107" s="486">
        <f t="shared" si="123"/>
        <v>27550</v>
      </c>
      <c r="G107" s="231"/>
      <c r="H107" s="263"/>
      <c r="I107" s="114">
        <f t="shared" si="124"/>
        <v>0</v>
      </c>
      <c r="J107" s="263"/>
      <c r="K107" s="60"/>
      <c r="L107" s="114">
        <f t="shared" si="125"/>
        <v>0</v>
      </c>
      <c r="M107" s="325"/>
      <c r="N107" s="60"/>
      <c r="O107" s="114">
        <f t="shared" si="126"/>
        <v>0</v>
      </c>
      <c r="P107" s="111"/>
    </row>
    <row r="108" spans="1:16" ht="24" hidden="1" x14ac:dyDescent="0.25">
      <c r="A108" s="38">
        <v>2246</v>
      </c>
      <c r="B108" s="57" t="s">
        <v>94</v>
      </c>
      <c r="C108" s="58">
        <f t="shared" si="98"/>
        <v>0</v>
      </c>
      <c r="D108" s="231">
        <v>0</v>
      </c>
      <c r="E108" s="528"/>
      <c r="F108" s="486">
        <f t="shared" si="123"/>
        <v>0</v>
      </c>
      <c r="G108" s="231"/>
      <c r="H108" s="263"/>
      <c r="I108" s="114">
        <f t="shared" si="124"/>
        <v>0</v>
      </c>
      <c r="J108" s="263"/>
      <c r="K108" s="60"/>
      <c r="L108" s="114">
        <f t="shared" si="125"/>
        <v>0</v>
      </c>
      <c r="M108" s="325"/>
      <c r="N108" s="60"/>
      <c r="O108" s="114">
        <f t="shared" si="126"/>
        <v>0</v>
      </c>
      <c r="P108" s="111"/>
    </row>
    <row r="109" spans="1:16" hidden="1" x14ac:dyDescent="0.25">
      <c r="A109" s="38">
        <v>2247</v>
      </c>
      <c r="B109" s="57" t="s">
        <v>95</v>
      </c>
      <c r="C109" s="58">
        <f t="shared" si="98"/>
        <v>0</v>
      </c>
      <c r="D109" s="231">
        <v>0</v>
      </c>
      <c r="E109" s="528"/>
      <c r="F109" s="486">
        <f t="shared" si="123"/>
        <v>0</v>
      </c>
      <c r="G109" s="231"/>
      <c r="H109" s="263"/>
      <c r="I109" s="114">
        <f t="shared" si="124"/>
        <v>0</v>
      </c>
      <c r="J109" s="263"/>
      <c r="K109" s="60"/>
      <c r="L109" s="114">
        <f t="shared" si="125"/>
        <v>0</v>
      </c>
      <c r="M109" s="325"/>
      <c r="N109" s="60"/>
      <c r="O109" s="114">
        <f t="shared" si="126"/>
        <v>0</v>
      </c>
      <c r="P109" s="111"/>
    </row>
    <row r="110" spans="1:16" ht="24" hidden="1" x14ac:dyDescent="0.25">
      <c r="A110" s="38">
        <v>2248</v>
      </c>
      <c r="B110" s="57" t="s">
        <v>300</v>
      </c>
      <c r="C110" s="58">
        <f t="shared" si="98"/>
        <v>0</v>
      </c>
      <c r="D110" s="231">
        <v>0</v>
      </c>
      <c r="E110" s="528"/>
      <c r="F110" s="486">
        <f t="shared" si="123"/>
        <v>0</v>
      </c>
      <c r="G110" s="231"/>
      <c r="H110" s="263"/>
      <c r="I110" s="114">
        <f t="shared" si="124"/>
        <v>0</v>
      </c>
      <c r="J110" s="263"/>
      <c r="K110" s="60"/>
      <c r="L110" s="114">
        <f t="shared" si="125"/>
        <v>0</v>
      </c>
      <c r="M110" s="325"/>
      <c r="N110" s="60"/>
      <c r="O110" s="114">
        <f t="shared" si="126"/>
        <v>0</v>
      </c>
      <c r="P110" s="111"/>
    </row>
    <row r="111" spans="1:16" ht="24" hidden="1" x14ac:dyDescent="0.25">
      <c r="A111" s="38">
        <v>2249</v>
      </c>
      <c r="B111" s="57" t="s">
        <v>96</v>
      </c>
      <c r="C111" s="58">
        <f t="shared" si="98"/>
        <v>0</v>
      </c>
      <c r="D111" s="231">
        <v>0</v>
      </c>
      <c r="E111" s="528"/>
      <c r="F111" s="486">
        <f t="shared" si="123"/>
        <v>0</v>
      </c>
      <c r="G111" s="231"/>
      <c r="H111" s="263"/>
      <c r="I111" s="114">
        <f t="shared" si="124"/>
        <v>0</v>
      </c>
      <c r="J111" s="263"/>
      <c r="K111" s="60"/>
      <c r="L111" s="114">
        <f t="shared" si="125"/>
        <v>0</v>
      </c>
      <c r="M111" s="325"/>
      <c r="N111" s="60"/>
      <c r="O111" s="114">
        <f t="shared" si="126"/>
        <v>0</v>
      </c>
      <c r="P111" s="111"/>
    </row>
    <row r="112" spans="1:16" hidden="1" x14ac:dyDescent="0.25">
      <c r="A112" s="112">
        <v>2250</v>
      </c>
      <c r="B112" s="57" t="s">
        <v>97</v>
      </c>
      <c r="C112" s="58">
        <f t="shared" si="98"/>
        <v>0</v>
      </c>
      <c r="D112" s="232">
        <f>SUM(D113:D115)</f>
        <v>0</v>
      </c>
      <c r="E112" s="529">
        <f t="shared" ref="E112:F112" si="127">SUM(E113:E115)</f>
        <v>0</v>
      </c>
      <c r="F112" s="486">
        <f t="shared" si="127"/>
        <v>0</v>
      </c>
      <c r="G112" s="232">
        <f>SUM(G113:G115)</f>
        <v>0</v>
      </c>
      <c r="H112" s="121">
        <f t="shared" ref="H112:I112" si="128">SUM(H113:H115)</f>
        <v>0</v>
      </c>
      <c r="I112" s="114">
        <f t="shared" si="128"/>
        <v>0</v>
      </c>
      <c r="J112" s="121">
        <f>SUM(J113:J115)</f>
        <v>0</v>
      </c>
      <c r="K112" s="113">
        <f t="shared" ref="K112:L112" si="129">SUM(K113:K115)</f>
        <v>0</v>
      </c>
      <c r="L112" s="114">
        <f t="shared" si="129"/>
        <v>0</v>
      </c>
      <c r="M112" s="58">
        <f>SUM(M113:M115)</f>
        <v>0</v>
      </c>
      <c r="N112" s="113">
        <f t="shared" ref="N112:O112" si="130">SUM(N113:N115)</f>
        <v>0</v>
      </c>
      <c r="O112" s="114">
        <f t="shared" si="130"/>
        <v>0</v>
      </c>
      <c r="P112" s="111"/>
    </row>
    <row r="113" spans="1:16" hidden="1" x14ac:dyDescent="0.25">
      <c r="A113" s="38">
        <v>2251</v>
      </c>
      <c r="B113" s="57" t="s">
        <v>98</v>
      </c>
      <c r="C113" s="58">
        <f t="shared" si="98"/>
        <v>0</v>
      </c>
      <c r="D113" s="231">
        <v>0</v>
      </c>
      <c r="E113" s="528"/>
      <c r="F113" s="486">
        <f t="shared" ref="F113:F115" si="131">D113+E113</f>
        <v>0</v>
      </c>
      <c r="G113" s="231"/>
      <c r="H113" s="263"/>
      <c r="I113" s="114">
        <f t="shared" ref="I113:I115" si="132">G113+H113</f>
        <v>0</v>
      </c>
      <c r="J113" s="263"/>
      <c r="K113" s="60"/>
      <c r="L113" s="114">
        <f t="shared" ref="L113:L115" si="133">J113+K113</f>
        <v>0</v>
      </c>
      <c r="M113" s="325"/>
      <c r="N113" s="60"/>
      <c r="O113" s="114">
        <f t="shared" ref="O113:O115" si="134">M113+N113</f>
        <v>0</v>
      </c>
      <c r="P113" s="111"/>
    </row>
    <row r="114" spans="1:16" ht="24" hidden="1" x14ac:dyDescent="0.25">
      <c r="A114" s="38">
        <v>2252</v>
      </c>
      <c r="B114" s="57" t="s">
        <v>99</v>
      </c>
      <c r="C114" s="58">
        <f t="shared" si="98"/>
        <v>0</v>
      </c>
      <c r="D114" s="231">
        <v>0</v>
      </c>
      <c r="E114" s="528"/>
      <c r="F114" s="486">
        <f t="shared" si="131"/>
        <v>0</v>
      </c>
      <c r="G114" s="231"/>
      <c r="H114" s="263"/>
      <c r="I114" s="114">
        <f t="shared" si="132"/>
        <v>0</v>
      </c>
      <c r="J114" s="263"/>
      <c r="K114" s="60"/>
      <c r="L114" s="114">
        <f t="shared" si="133"/>
        <v>0</v>
      </c>
      <c r="M114" s="325"/>
      <c r="N114" s="60"/>
      <c r="O114" s="114">
        <f t="shared" si="134"/>
        <v>0</v>
      </c>
      <c r="P114" s="111"/>
    </row>
    <row r="115" spans="1:16" ht="24" hidden="1" x14ac:dyDescent="0.25">
      <c r="A115" s="38">
        <v>2259</v>
      </c>
      <c r="B115" s="57" t="s">
        <v>100</v>
      </c>
      <c r="C115" s="58">
        <f t="shared" si="98"/>
        <v>0</v>
      </c>
      <c r="D115" s="231">
        <v>0</v>
      </c>
      <c r="E115" s="528"/>
      <c r="F115" s="486">
        <f t="shared" si="131"/>
        <v>0</v>
      </c>
      <c r="G115" s="231"/>
      <c r="H115" s="263"/>
      <c r="I115" s="114">
        <f t="shared" si="132"/>
        <v>0</v>
      </c>
      <c r="J115" s="263"/>
      <c r="K115" s="60"/>
      <c r="L115" s="114">
        <f t="shared" si="133"/>
        <v>0</v>
      </c>
      <c r="M115" s="325"/>
      <c r="N115" s="60"/>
      <c r="O115" s="114">
        <f t="shared" si="134"/>
        <v>0</v>
      </c>
      <c r="P115" s="111"/>
    </row>
    <row r="116" spans="1:16" hidden="1" x14ac:dyDescent="0.25">
      <c r="A116" s="112">
        <v>2260</v>
      </c>
      <c r="B116" s="57" t="s">
        <v>101</v>
      </c>
      <c r="C116" s="58">
        <f t="shared" si="98"/>
        <v>0</v>
      </c>
      <c r="D116" s="232">
        <f>SUM(D117:D121)</f>
        <v>0</v>
      </c>
      <c r="E116" s="529">
        <f t="shared" ref="E116:F116" si="135">SUM(E117:E121)</f>
        <v>0</v>
      </c>
      <c r="F116" s="486">
        <f t="shared" si="135"/>
        <v>0</v>
      </c>
      <c r="G116" s="232">
        <f>SUM(G117:G121)</f>
        <v>0</v>
      </c>
      <c r="H116" s="121">
        <f t="shared" ref="H116:I116" si="136">SUM(H117:H121)</f>
        <v>0</v>
      </c>
      <c r="I116" s="114">
        <f t="shared" si="136"/>
        <v>0</v>
      </c>
      <c r="J116" s="121">
        <f>SUM(J117:J121)</f>
        <v>0</v>
      </c>
      <c r="K116" s="113">
        <f t="shared" ref="K116:L116" si="137">SUM(K117:K121)</f>
        <v>0</v>
      </c>
      <c r="L116" s="114">
        <f t="shared" si="137"/>
        <v>0</v>
      </c>
      <c r="M116" s="58">
        <f>SUM(M117:M121)</f>
        <v>0</v>
      </c>
      <c r="N116" s="113">
        <f t="shared" ref="N116:O116" si="138">SUM(N117:N121)</f>
        <v>0</v>
      </c>
      <c r="O116" s="114">
        <f t="shared" si="138"/>
        <v>0</v>
      </c>
      <c r="P116" s="111"/>
    </row>
    <row r="117" spans="1:16" hidden="1" x14ac:dyDescent="0.25">
      <c r="A117" s="38">
        <v>2261</v>
      </c>
      <c r="B117" s="57" t="s">
        <v>102</v>
      </c>
      <c r="C117" s="58">
        <f t="shared" si="98"/>
        <v>0</v>
      </c>
      <c r="D117" s="231">
        <v>0</v>
      </c>
      <c r="E117" s="528"/>
      <c r="F117" s="486">
        <f t="shared" ref="F117:F121" si="139">D117+E117</f>
        <v>0</v>
      </c>
      <c r="G117" s="231"/>
      <c r="H117" s="263"/>
      <c r="I117" s="114">
        <f t="shared" ref="I117:I121" si="140">G117+H117</f>
        <v>0</v>
      </c>
      <c r="J117" s="263"/>
      <c r="K117" s="60"/>
      <c r="L117" s="114">
        <f t="shared" ref="L117:L121" si="141">J117+K117</f>
        <v>0</v>
      </c>
      <c r="M117" s="325"/>
      <c r="N117" s="60"/>
      <c r="O117" s="114">
        <f t="shared" ref="O117:O121" si="142">M117+N117</f>
        <v>0</v>
      </c>
      <c r="P117" s="111"/>
    </row>
    <row r="118" spans="1:16" hidden="1" x14ac:dyDescent="0.25">
      <c r="A118" s="38">
        <v>2262</v>
      </c>
      <c r="B118" s="57" t="s">
        <v>103</v>
      </c>
      <c r="C118" s="58">
        <f t="shared" si="98"/>
        <v>0</v>
      </c>
      <c r="D118" s="231">
        <v>0</v>
      </c>
      <c r="E118" s="528"/>
      <c r="F118" s="486">
        <f t="shared" si="139"/>
        <v>0</v>
      </c>
      <c r="G118" s="231"/>
      <c r="H118" s="263"/>
      <c r="I118" s="114">
        <f t="shared" si="140"/>
        <v>0</v>
      </c>
      <c r="J118" s="263"/>
      <c r="K118" s="60"/>
      <c r="L118" s="114">
        <f t="shared" si="141"/>
        <v>0</v>
      </c>
      <c r="M118" s="325"/>
      <c r="N118" s="60"/>
      <c r="O118" s="114">
        <f t="shared" si="142"/>
        <v>0</v>
      </c>
      <c r="P118" s="111"/>
    </row>
    <row r="119" spans="1:16" hidden="1" x14ac:dyDescent="0.25">
      <c r="A119" s="38">
        <v>2263</v>
      </c>
      <c r="B119" s="57" t="s">
        <v>104</v>
      </c>
      <c r="C119" s="58">
        <f t="shared" si="98"/>
        <v>0</v>
      </c>
      <c r="D119" s="231">
        <v>0</v>
      </c>
      <c r="E119" s="528"/>
      <c r="F119" s="486">
        <f t="shared" si="139"/>
        <v>0</v>
      </c>
      <c r="G119" s="231"/>
      <c r="H119" s="263"/>
      <c r="I119" s="114">
        <f t="shared" si="140"/>
        <v>0</v>
      </c>
      <c r="J119" s="263"/>
      <c r="K119" s="60"/>
      <c r="L119" s="114">
        <f t="shared" si="141"/>
        <v>0</v>
      </c>
      <c r="M119" s="325"/>
      <c r="N119" s="60"/>
      <c r="O119" s="114">
        <f t="shared" si="142"/>
        <v>0</v>
      </c>
      <c r="P119" s="111"/>
    </row>
    <row r="120" spans="1:16" ht="24" hidden="1" x14ac:dyDescent="0.25">
      <c r="A120" s="38">
        <v>2264</v>
      </c>
      <c r="B120" s="57" t="s">
        <v>105</v>
      </c>
      <c r="C120" s="58">
        <f t="shared" si="98"/>
        <v>0</v>
      </c>
      <c r="D120" s="231">
        <v>0</v>
      </c>
      <c r="E120" s="528"/>
      <c r="F120" s="486">
        <f t="shared" si="139"/>
        <v>0</v>
      </c>
      <c r="G120" s="231"/>
      <c r="H120" s="263"/>
      <c r="I120" s="114">
        <f t="shared" si="140"/>
        <v>0</v>
      </c>
      <c r="J120" s="263"/>
      <c r="K120" s="60"/>
      <c r="L120" s="114">
        <f t="shared" si="141"/>
        <v>0</v>
      </c>
      <c r="M120" s="325"/>
      <c r="N120" s="60"/>
      <c r="O120" s="114">
        <f t="shared" si="142"/>
        <v>0</v>
      </c>
      <c r="P120" s="111"/>
    </row>
    <row r="121" spans="1:16" hidden="1" x14ac:dyDescent="0.25">
      <c r="A121" s="38">
        <v>2269</v>
      </c>
      <c r="B121" s="57" t="s">
        <v>106</v>
      </c>
      <c r="C121" s="58">
        <f t="shared" si="98"/>
        <v>0</v>
      </c>
      <c r="D121" s="231">
        <v>0</v>
      </c>
      <c r="E121" s="528"/>
      <c r="F121" s="486">
        <f t="shared" si="139"/>
        <v>0</v>
      </c>
      <c r="G121" s="231"/>
      <c r="H121" s="263"/>
      <c r="I121" s="114">
        <f t="shared" si="140"/>
        <v>0</v>
      </c>
      <c r="J121" s="263"/>
      <c r="K121" s="60"/>
      <c r="L121" s="114">
        <f t="shared" si="141"/>
        <v>0</v>
      </c>
      <c r="M121" s="325"/>
      <c r="N121" s="60"/>
      <c r="O121" s="114">
        <f t="shared" si="142"/>
        <v>0</v>
      </c>
      <c r="P121" s="111"/>
    </row>
    <row r="122" spans="1:16" x14ac:dyDescent="0.25">
      <c r="A122" s="112">
        <v>2270</v>
      </c>
      <c r="B122" s="57" t="s">
        <v>107</v>
      </c>
      <c r="C122" s="58">
        <f t="shared" si="98"/>
        <v>2203</v>
      </c>
      <c r="D122" s="232">
        <f>SUM(D123:D127)</f>
        <v>2203</v>
      </c>
      <c r="E122" s="529">
        <f t="shared" ref="E122:F122" si="143">SUM(E123:E127)</f>
        <v>0</v>
      </c>
      <c r="F122" s="486">
        <f t="shared" si="143"/>
        <v>2203</v>
      </c>
      <c r="G122" s="232">
        <f>SUM(G123:G127)</f>
        <v>0</v>
      </c>
      <c r="H122" s="121">
        <f t="shared" ref="H122:I122" si="144">SUM(H123:H127)</f>
        <v>0</v>
      </c>
      <c r="I122" s="114">
        <f t="shared" si="144"/>
        <v>0</v>
      </c>
      <c r="J122" s="121">
        <f>SUM(J123:J127)</f>
        <v>0</v>
      </c>
      <c r="K122" s="113">
        <f t="shared" ref="K122:L122" si="145">SUM(K123:K127)</f>
        <v>0</v>
      </c>
      <c r="L122" s="114">
        <f t="shared" si="145"/>
        <v>0</v>
      </c>
      <c r="M122" s="58">
        <f>SUM(M123:M127)</f>
        <v>0</v>
      </c>
      <c r="N122" s="113">
        <f t="shared" ref="N122:O122" si="146">SUM(N123:N127)</f>
        <v>0</v>
      </c>
      <c r="O122" s="114">
        <f t="shared" si="146"/>
        <v>0</v>
      </c>
      <c r="P122" s="111"/>
    </row>
    <row r="123" spans="1:16" hidden="1" x14ac:dyDescent="0.25">
      <c r="A123" s="38">
        <v>2272</v>
      </c>
      <c r="B123" s="146" t="s">
        <v>108</v>
      </c>
      <c r="C123" s="58">
        <f t="shared" si="98"/>
        <v>0</v>
      </c>
      <c r="D123" s="231">
        <v>0</v>
      </c>
      <c r="E123" s="528"/>
      <c r="F123" s="486">
        <f t="shared" ref="F123:F127" si="147">D123+E123</f>
        <v>0</v>
      </c>
      <c r="G123" s="231"/>
      <c r="H123" s="263"/>
      <c r="I123" s="114">
        <f t="shared" ref="I123:I127" si="148">G123+H123</f>
        <v>0</v>
      </c>
      <c r="J123" s="263"/>
      <c r="K123" s="60"/>
      <c r="L123" s="114">
        <f t="shared" ref="L123:L127" si="149">J123+K123</f>
        <v>0</v>
      </c>
      <c r="M123" s="325"/>
      <c r="N123" s="60"/>
      <c r="O123" s="114">
        <f t="shared" ref="O123:O127" si="150">M123+N123</f>
        <v>0</v>
      </c>
      <c r="P123" s="111"/>
    </row>
    <row r="124" spans="1:16" ht="24" hidden="1" x14ac:dyDescent="0.25">
      <c r="A124" s="38">
        <v>2274</v>
      </c>
      <c r="B124" s="186" t="s">
        <v>290</v>
      </c>
      <c r="C124" s="58">
        <f t="shared" si="98"/>
        <v>0</v>
      </c>
      <c r="D124" s="231">
        <v>0</v>
      </c>
      <c r="E124" s="528"/>
      <c r="F124" s="486">
        <f t="shared" si="147"/>
        <v>0</v>
      </c>
      <c r="G124" s="231"/>
      <c r="H124" s="263"/>
      <c r="I124" s="114">
        <f t="shared" si="148"/>
        <v>0</v>
      </c>
      <c r="J124" s="263"/>
      <c r="K124" s="60"/>
      <c r="L124" s="114">
        <f t="shared" si="149"/>
        <v>0</v>
      </c>
      <c r="M124" s="325"/>
      <c r="N124" s="60"/>
      <c r="O124" s="114">
        <f t="shared" si="150"/>
        <v>0</v>
      </c>
      <c r="P124" s="111"/>
    </row>
    <row r="125" spans="1:16" ht="24" hidden="1" x14ac:dyDescent="0.25">
      <c r="A125" s="38">
        <v>2275</v>
      </c>
      <c r="B125" s="57" t="s">
        <v>109</v>
      </c>
      <c r="C125" s="58">
        <f t="shared" si="98"/>
        <v>0</v>
      </c>
      <c r="D125" s="231">
        <v>0</v>
      </c>
      <c r="E125" s="528"/>
      <c r="F125" s="486">
        <f t="shared" si="147"/>
        <v>0</v>
      </c>
      <c r="G125" s="231"/>
      <c r="H125" s="263"/>
      <c r="I125" s="114">
        <f t="shared" si="148"/>
        <v>0</v>
      </c>
      <c r="J125" s="263"/>
      <c r="K125" s="60"/>
      <c r="L125" s="114">
        <f t="shared" si="149"/>
        <v>0</v>
      </c>
      <c r="M125" s="325"/>
      <c r="N125" s="60"/>
      <c r="O125" s="114">
        <f t="shared" si="150"/>
        <v>0</v>
      </c>
      <c r="P125" s="111"/>
    </row>
    <row r="126" spans="1:16" ht="36" hidden="1" x14ac:dyDescent="0.25">
      <c r="A126" s="38">
        <v>2276</v>
      </c>
      <c r="B126" s="57" t="s">
        <v>110</v>
      </c>
      <c r="C126" s="58">
        <f t="shared" si="98"/>
        <v>0</v>
      </c>
      <c r="D126" s="231">
        <v>0</v>
      </c>
      <c r="E126" s="528"/>
      <c r="F126" s="486">
        <f t="shared" si="147"/>
        <v>0</v>
      </c>
      <c r="G126" s="231"/>
      <c r="H126" s="263"/>
      <c r="I126" s="114">
        <f t="shared" si="148"/>
        <v>0</v>
      </c>
      <c r="J126" s="263"/>
      <c r="K126" s="60"/>
      <c r="L126" s="114">
        <f t="shared" si="149"/>
        <v>0</v>
      </c>
      <c r="M126" s="325"/>
      <c r="N126" s="60"/>
      <c r="O126" s="114">
        <f t="shared" si="150"/>
        <v>0</v>
      </c>
      <c r="P126" s="111"/>
    </row>
    <row r="127" spans="1:16" ht="24" x14ac:dyDescent="0.25">
      <c r="A127" s="38">
        <v>2279</v>
      </c>
      <c r="B127" s="57" t="s">
        <v>111</v>
      </c>
      <c r="C127" s="58">
        <f t="shared" si="98"/>
        <v>2203</v>
      </c>
      <c r="D127" s="231">
        <v>2203</v>
      </c>
      <c r="E127" s="528"/>
      <c r="F127" s="486">
        <f t="shared" si="147"/>
        <v>2203</v>
      </c>
      <c r="G127" s="231"/>
      <c r="H127" s="263"/>
      <c r="I127" s="114">
        <f t="shared" si="148"/>
        <v>0</v>
      </c>
      <c r="J127" s="263"/>
      <c r="K127" s="60"/>
      <c r="L127" s="114">
        <f t="shared" si="149"/>
        <v>0</v>
      </c>
      <c r="M127" s="325"/>
      <c r="N127" s="60"/>
      <c r="O127" s="114">
        <f t="shared" si="150"/>
        <v>0</v>
      </c>
      <c r="P127" s="111"/>
    </row>
    <row r="128" spans="1:16" ht="24" hidden="1" x14ac:dyDescent="0.25">
      <c r="A128" s="833">
        <v>2280</v>
      </c>
      <c r="B128" s="52" t="s">
        <v>301</v>
      </c>
      <c r="C128" s="53">
        <f t="shared" si="98"/>
        <v>0</v>
      </c>
      <c r="D128" s="234">
        <f t="shared" ref="D128:O128" si="151">SUM(D129)</f>
        <v>0</v>
      </c>
      <c r="E128" s="531">
        <f t="shared" si="151"/>
        <v>0</v>
      </c>
      <c r="F128" s="527">
        <f t="shared" si="151"/>
        <v>0</v>
      </c>
      <c r="G128" s="234">
        <f t="shared" si="151"/>
        <v>0</v>
      </c>
      <c r="H128" s="265">
        <f t="shared" si="151"/>
        <v>0</v>
      </c>
      <c r="I128" s="120">
        <f t="shared" si="151"/>
        <v>0</v>
      </c>
      <c r="J128" s="265">
        <f t="shared" si="151"/>
        <v>0</v>
      </c>
      <c r="K128" s="119">
        <f t="shared" si="151"/>
        <v>0</v>
      </c>
      <c r="L128" s="120">
        <f t="shared" si="151"/>
        <v>0</v>
      </c>
      <c r="M128" s="58">
        <f t="shared" si="151"/>
        <v>0</v>
      </c>
      <c r="N128" s="113">
        <f t="shared" si="151"/>
        <v>0</v>
      </c>
      <c r="O128" s="114">
        <f t="shared" si="151"/>
        <v>0</v>
      </c>
      <c r="P128" s="111"/>
    </row>
    <row r="129" spans="1:16" ht="24" hidden="1" x14ac:dyDescent="0.25">
      <c r="A129" s="38">
        <v>2283</v>
      </c>
      <c r="B129" s="57" t="s">
        <v>112</v>
      </c>
      <c r="C129" s="58">
        <f t="shared" si="98"/>
        <v>0</v>
      </c>
      <c r="D129" s="231">
        <v>0</v>
      </c>
      <c r="E129" s="528"/>
      <c r="F129" s="486">
        <f>D129+E129</f>
        <v>0</v>
      </c>
      <c r="G129" s="231"/>
      <c r="H129" s="263"/>
      <c r="I129" s="114">
        <f>G129+H129</f>
        <v>0</v>
      </c>
      <c r="J129" s="263"/>
      <c r="K129" s="60"/>
      <c r="L129" s="114">
        <f>J129+K129</f>
        <v>0</v>
      </c>
      <c r="M129" s="325"/>
      <c r="N129" s="60"/>
      <c r="O129" s="114">
        <f>M129+N129</f>
        <v>0</v>
      </c>
      <c r="P129" s="111"/>
    </row>
    <row r="130" spans="1:16" ht="38.25" customHeight="1" x14ac:dyDescent="0.25">
      <c r="A130" s="45">
        <v>2300</v>
      </c>
      <c r="B130" s="105" t="s">
        <v>113</v>
      </c>
      <c r="C130" s="46">
        <f t="shared" si="98"/>
        <v>5600</v>
      </c>
      <c r="D130" s="229">
        <f>SUM(D131,D136,D140,D141,D144,D151,D159,D160,D163)</f>
        <v>5600</v>
      </c>
      <c r="E130" s="523">
        <f t="shared" ref="E130:F130" si="152">SUM(E131,E136,E140,E141,E144,E151,E159,E160,E163)</f>
        <v>0</v>
      </c>
      <c r="F130" s="490">
        <f t="shared" si="152"/>
        <v>5600</v>
      </c>
      <c r="G130" s="229">
        <f>SUM(G131,G136,G140,G141,G144,G151,G159,G160,G163)</f>
        <v>0</v>
      </c>
      <c r="H130" s="106">
        <f t="shared" ref="H130:I130" si="153">SUM(H131,H136,H140,H141,H144,H151,H159,H160,H163)</f>
        <v>0</v>
      </c>
      <c r="I130" s="117">
        <f t="shared" si="153"/>
        <v>0</v>
      </c>
      <c r="J130" s="106">
        <f>SUM(J131,J136,J140,J141,J144,J151,J159,J160,J163)</f>
        <v>0</v>
      </c>
      <c r="K130" s="50">
        <f t="shared" ref="K130:L130" si="154">SUM(K131,K136,K140,K141,K144,K151,K159,K160,K163)</f>
        <v>0</v>
      </c>
      <c r="L130" s="117">
        <f t="shared" si="154"/>
        <v>0</v>
      </c>
      <c r="M130" s="46">
        <f>SUM(M131,M136,M140,M141,M144,M151,M159,M160,M163)</f>
        <v>0</v>
      </c>
      <c r="N130" s="50">
        <f t="shared" ref="N130:O130" si="155">SUM(N131,N136,N140,N141,N144,N151,N159,N160,N163)</f>
        <v>0</v>
      </c>
      <c r="O130" s="117">
        <f t="shared" si="155"/>
        <v>0</v>
      </c>
      <c r="P130" s="123"/>
    </row>
    <row r="131" spans="1:16" ht="24" x14ac:dyDescent="0.25">
      <c r="A131" s="833">
        <v>2310</v>
      </c>
      <c r="B131" s="52" t="s">
        <v>114</v>
      </c>
      <c r="C131" s="53">
        <f t="shared" si="98"/>
        <v>5000</v>
      </c>
      <c r="D131" s="234">
        <f t="shared" ref="D131:O131" si="156">SUM(D132:D135)</f>
        <v>5000</v>
      </c>
      <c r="E131" s="531">
        <f t="shared" si="156"/>
        <v>0</v>
      </c>
      <c r="F131" s="527">
        <f t="shared" si="156"/>
        <v>5000</v>
      </c>
      <c r="G131" s="234">
        <f t="shared" si="156"/>
        <v>0</v>
      </c>
      <c r="H131" s="265">
        <f t="shared" si="156"/>
        <v>0</v>
      </c>
      <c r="I131" s="120">
        <f t="shared" si="156"/>
        <v>0</v>
      </c>
      <c r="J131" s="265">
        <f t="shared" si="156"/>
        <v>0</v>
      </c>
      <c r="K131" s="119">
        <f t="shared" si="156"/>
        <v>0</v>
      </c>
      <c r="L131" s="120">
        <f t="shared" si="156"/>
        <v>0</v>
      </c>
      <c r="M131" s="53">
        <f t="shared" si="156"/>
        <v>0</v>
      </c>
      <c r="N131" s="119">
        <f t="shared" si="156"/>
        <v>0</v>
      </c>
      <c r="O131" s="120">
        <f t="shared" si="156"/>
        <v>0</v>
      </c>
      <c r="P131" s="110"/>
    </row>
    <row r="132" spans="1:16" hidden="1" x14ac:dyDescent="0.25">
      <c r="A132" s="38">
        <v>2311</v>
      </c>
      <c r="B132" s="57" t="s">
        <v>115</v>
      </c>
      <c r="C132" s="58">
        <f t="shared" si="98"/>
        <v>0</v>
      </c>
      <c r="D132" s="231">
        <v>0</v>
      </c>
      <c r="E132" s="528"/>
      <c r="F132" s="486">
        <f t="shared" ref="F132:F135" si="157">D132+E132</f>
        <v>0</v>
      </c>
      <c r="G132" s="231"/>
      <c r="H132" s="263"/>
      <c r="I132" s="114">
        <f t="shared" ref="I132:I135" si="158">G132+H132</f>
        <v>0</v>
      </c>
      <c r="J132" s="263"/>
      <c r="K132" s="60"/>
      <c r="L132" s="114">
        <f t="shared" ref="L132:L135" si="159">J132+K132</f>
        <v>0</v>
      </c>
      <c r="M132" s="325"/>
      <c r="N132" s="60"/>
      <c r="O132" s="114">
        <f t="shared" ref="O132:O135" si="160">M132+N132</f>
        <v>0</v>
      </c>
      <c r="P132" s="111"/>
    </row>
    <row r="133" spans="1:16" x14ac:dyDescent="0.25">
      <c r="A133" s="38">
        <v>2312</v>
      </c>
      <c r="B133" s="57" t="s">
        <v>116</v>
      </c>
      <c r="C133" s="58">
        <f t="shared" si="98"/>
        <v>5000</v>
      </c>
      <c r="D133" s="231">
        <v>5000</v>
      </c>
      <c r="E133" s="528"/>
      <c r="F133" s="486">
        <f t="shared" si="157"/>
        <v>5000</v>
      </c>
      <c r="G133" s="231"/>
      <c r="H133" s="263"/>
      <c r="I133" s="114">
        <f t="shared" si="158"/>
        <v>0</v>
      </c>
      <c r="J133" s="263"/>
      <c r="K133" s="60"/>
      <c r="L133" s="114">
        <f t="shared" si="159"/>
        <v>0</v>
      </c>
      <c r="M133" s="325"/>
      <c r="N133" s="60"/>
      <c r="O133" s="114">
        <f t="shared" si="160"/>
        <v>0</v>
      </c>
      <c r="P133" s="111"/>
    </row>
    <row r="134" spans="1:16" hidden="1" x14ac:dyDescent="0.25">
      <c r="A134" s="38">
        <v>2313</v>
      </c>
      <c r="B134" s="57" t="s">
        <v>117</v>
      </c>
      <c r="C134" s="58">
        <f t="shared" si="98"/>
        <v>0</v>
      </c>
      <c r="D134" s="231">
        <v>0</v>
      </c>
      <c r="E134" s="528"/>
      <c r="F134" s="486">
        <f t="shared" si="157"/>
        <v>0</v>
      </c>
      <c r="G134" s="231"/>
      <c r="H134" s="263"/>
      <c r="I134" s="114">
        <f t="shared" si="158"/>
        <v>0</v>
      </c>
      <c r="J134" s="263"/>
      <c r="K134" s="60"/>
      <c r="L134" s="114">
        <f t="shared" si="159"/>
        <v>0</v>
      </c>
      <c r="M134" s="325"/>
      <c r="N134" s="60"/>
      <c r="O134" s="114">
        <f t="shared" si="160"/>
        <v>0</v>
      </c>
      <c r="P134" s="111"/>
    </row>
    <row r="135" spans="1:16" ht="36" hidden="1" customHeight="1" x14ac:dyDescent="0.25">
      <c r="A135" s="38">
        <v>2314</v>
      </c>
      <c r="B135" s="57" t="s">
        <v>291</v>
      </c>
      <c r="C135" s="58">
        <f t="shared" si="98"/>
        <v>0</v>
      </c>
      <c r="D135" s="231">
        <v>0</v>
      </c>
      <c r="E135" s="528"/>
      <c r="F135" s="486">
        <f t="shared" si="157"/>
        <v>0</v>
      </c>
      <c r="G135" s="231"/>
      <c r="H135" s="263"/>
      <c r="I135" s="114">
        <f t="shared" si="158"/>
        <v>0</v>
      </c>
      <c r="J135" s="263"/>
      <c r="K135" s="60"/>
      <c r="L135" s="114">
        <f t="shared" si="159"/>
        <v>0</v>
      </c>
      <c r="M135" s="325"/>
      <c r="N135" s="60"/>
      <c r="O135" s="114">
        <f t="shared" si="160"/>
        <v>0</v>
      </c>
      <c r="P135" s="111"/>
    </row>
    <row r="136" spans="1:16" hidden="1" x14ac:dyDescent="0.25">
      <c r="A136" s="112">
        <v>2320</v>
      </c>
      <c r="B136" s="57" t="s">
        <v>118</v>
      </c>
      <c r="C136" s="58">
        <f t="shared" si="98"/>
        <v>0</v>
      </c>
      <c r="D136" s="232">
        <f>SUM(D137:D139)</f>
        <v>0</v>
      </c>
      <c r="E136" s="529">
        <f t="shared" ref="E136:F136" si="161">SUM(E137:E139)</f>
        <v>0</v>
      </c>
      <c r="F136" s="486">
        <f t="shared" si="161"/>
        <v>0</v>
      </c>
      <c r="G136" s="232">
        <f>SUM(G137:G139)</f>
        <v>0</v>
      </c>
      <c r="H136" s="121">
        <f t="shared" ref="H136:I136" si="162">SUM(H137:H139)</f>
        <v>0</v>
      </c>
      <c r="I136" s="114">
        <f t="shared" si="162"/>
        <v>0</v>
      </c>
      <c r="J136" s="121">
        <f>SUM(J137:J139)</f>
        <v>0</v>
      </c>
      <c r="K136" s="113">
        <f t="shared" ref="K136:L136" si="163">SUM(K137:K139)</f>
        <v>0</v>
      </c>
      <c r="L136" s="114">
        <f t="shared" si="163"/>
        <v>0</v>
      </c>
      <c r="M136" s="58">
        <f>SUM(M137:M139)</f>
        <v>0</v>
      </c>
      <c r="N136" s="113">
        <f t="shared" ref="N136:O136" si="164">SUM(N137:N139)</f>
        <v>0</v>
      </c>
      <c r="O136" s="114">
        <f t="shared" si="164"/>
        <v>0</v>
      </c>
      <c r="P136" s="111"/>
    </row>
    <row r="137" spans="1:16" hidden="1" x14ac:dyDescent="0.25">
      <c r="A137" s="38">
        <v>2321</v>
      </c>
      <c r="B137" s="57" t="s">
        <v>119</v>
      </c>
      <c r="C137" s="58">
        <f t="shared" si="98"/>
        <v>0</v>
      </c>
      <c r="D137" s="231">
        <v>0</v>
      </c>
      <c r="E137" s="528"/>
      <c r="F137" s="486">
        <f t="shared" ref="F137:F140" si="165">D137+E137</f>
        <v>0</v>
      </c>
      <c r="G137" s="231"/>
      <c r="H137" s="263"/>
      <c r="I137" s="114">
        <f t="shared" ref="I137:I140" si="166">G137+H137</f>
        <v>0</v>
      </c>
      <c r="J137" s="263"/>
      <c r="K137" s="60"/>
      <c r="L137" s="114">
        <f t="shared" ref="L137:L140" si="167">J137+K137</f>
        <v>0</v>
      </c>
      <c r="M137" s="325"/>
      <c r="N137" s="60"/>
      <c r="O137" s="114">
        <f t="shared" ref="O137:O140" si="168">M137+N137</f>
        <v>0</v>
      </c>
      <c r="P137" s="111"/>
    </row>
    <row r="138" spans="1:16" hidden="1" x14ac:dyDescent="0.25">
      <c r="A138" s="38">
        <v>2322</v>
      </c>
      <c r="B138" s="57" t="s">
        <v>120</v>
      </c>
      <c r="C138" s="58">
        <f t="shared" si="98"/>
        <v>0</v>
      </c>
      <c r="D138" s="231">
        <v>0</v>
      </c>
      <c r="E138" s="528"/>
      <c r="F138" s="486">
        <f t="shared" si="165"/>
        <v>0</v>
      </c>
      <c r="G138" s="231"/>
      <c r="H138" s="263"/>
      <c r="I138" s="114">
        <f t="shared" si="166"/>
        <v>0</v>
      </c>
      <c r="J138" s="263"/>
      <c r="K138" s="60"/>
      <c r="L138" s="114">
        <f t="shared" si="167"/>
        <v>0</v>
      </c>
      <c r="M138" s="325"/>
      <c r="N138" s="60"/>
      <c r="O138" s="114">
        <f t="shared" si="168"/>
        <v>0</v>
      </c>
      <c r="P138" s="111"/>
    </row>
    <row r="139" spans="1:16" ht="10.5" hidden="1" customHeight="1" x14ac:dyDescent="0.25">
      <c r="A139" s="38">
        <v>2329</v>
      </c>
      <c r="B139" s="57" t="s">
        <v>121</v>
      </c>
      <c r="C139" s="58">
        <f t="shared" si="98"/>
        <v>0</v>
      </c>
      <c r="D139" s="231">
        <v>0</v>
      </c>
      <c r="E139" s="528"/>
      <c r="F139" s="486">
        <f t="shared" si="165"/>
        <v>0</v>
      </c>
      <c r="G139" s="231"/>
      <c r="H139" s="263"/>
      <c r="I139" s="114">
        <f t="shared" si="166"/>
        <v>0</v>
      </c>
      <c r="J139" s="263"/>
      <c r="K139" s="60"/>
      <c r="L139" s="114">
        <f t="shared" si="167"/>
        <v>0</v>
      </c>
      <c r="M139" s="325"/>
      <c r="N139" s="60"/>
      <c r="O139" s="114">
        <f t="shared" si="168"/>
        <v>0</v>
      </c>
      <c r="P139" s="111"/>
    </row>
    <row r="140" spans="1:16" hidden="1" x14ac:dyDescent="0.25">
      <c r="A140" s="112">
        <v>2330</v>
      </c>
      <c r="B140" s="57" t="s">
        <v>122</v>
      </c>
      <c r="C140" s="58">
        <f t="shared" si="98"/>
        <v>0</v>
      </c>
      <c r="D140" s="231">
        <v>0</v>
      </c>
      <c r="E140" s="528"/>
      <c r="F140" s="486">
        <f t="shared" si="165"/>
        <v>0</v>
      </c>
      <c r="G140" s="231"/>
      <c r="H140" s="263"/>
      <c r="I140" s="114">
        <f t="shared" si="166"/>
        <v>0</v>
      </c>
      <c r="J140" s="263"/>
      <c r="K140" s="60"/>
      <c r="L140" s="114">
        <f t="shared" si="167"/>
        <v>0</v>
      </c>
      <c r="M140" s="325"/>
      <c r="N140" s="60"/>
      <c r="O140" s="114">
        <f t="shared" si="168"/>
        <v>0</v>
      </c>
      <c r="P140" s="111"/>
    </row>
    <row r="141" spans="1:16" ht="48" hidden="1" x14ac:dyDescent="0.25">
      <c r="A141" s="112">
        <v>2340</v>
      </c>
      <c r="B141" s="57" t="s">
        <v>302</v>
      </c>
      <c r="C141" s="58">
        <f t="shared" si="98"/>
        <v>0</v>
      </c>
      <c r="D141" s="232">
        <f>SUM(D142:D143)</f>
        <v>0</v>
      </c>
      <c r="E141" s="529">
        <f t="shared" ref="E141:F141" si="169">SUM(E142:E143)</f>
        <v>0</v>
      </c>
      <c r="F141" s="486">
        <f t="shared" si="169"/>
        <v>0</v>
      </c>
      <c r="G141" s="232">
        <f>SUM(G142:G143)</f>
        <v>0</v>
      </c>
      <c r="H141" s="121">
        <f t="shared" ref="H141:I141" si="170">SUM(H142:H143)</f>
        <v>0</v>
      </c>
      <c r="I141" s="114">
        <f t="shared" si="170"/>
        <v>0</v>
      </c>
      <c r="J141" s="121">
        <f>SUM(J142:J143)</f>
        <v>0</v>
      </c>
      <c r="K141" s="113">
        <f t="shared" ref="K141:L141" si="171">SUM(K142:K143)</f>
        <v>0</v>
      </c>
      <c r="L141" s="114">
        <f t="shared" si="171"/>
        <v>0</v>
      </c>
      <c r="M141" s="58">
        <f>SUM(M142:M143)</f>
        <v>0</v>
      </c>
      <c r="N141" s="113">
        <f t="shared" ref="N141:O141" si="172">SUM(N142:N143)</f>
        <v>0</v>
      </c>
      <c r="O141" s="114">
        <f t="shared" si="172"/>
        <v>0</v>
      </c>
      <c r="P141" s="111"/>
    </row>
    <row r="142" spans="1:16" hidden="1" x14ac:dyDescent="0.25">
      <c r="A142" s="38">
        <v>2341</v>
      </c>
      <c r="B142" s="57" t="s">
        <v>123</v>
      </c>
      <c r="C142" s="58">
        <f t="shared" si="98"/>
        <v>0</v>
      </c>
      <c r="D142" s="231">
        <v>0</v>
      </c>
      <c r="E142" s="528"/>
      <c r="F142" s="486">
        <f t="shared" ref="F142:F143" si="173">D142+E142</f>
        <v>0</v>
      </c>
      <c r="G142" s="231"/>
      <c r="H142" s="263"/>
      <c r="I142" s="114">
        <f t="shared" ref="I142:I143" si="174">G142+H142</f>
        <v>0</v>
      </c>
      <c r="J142" s="263"/>
      <c r="K142" s="60"/>
      <c r="L142" s="114">
        <f t="shared" ref="L142:L143" si="175">J142+K142</f>
        <v>0</v>
      </c>
      <c r="M142" s="325"/>
      <c r="N142" s="60"/>
      <c r="O142" s="114">
        <f t="shared" ref="O142:O143" si="176">M142+N142</f>
        <v>0</v>
      </c>
      <c r="P142" s="111"/>
    </row>
    <row r="143" spans="1:16" ht="24" hidden="1" x14ac:dyDescent="0.25">
      <c r="A143" s="38">
        <v>2344</v>
      </c>
      <c r="B143" s="57" t="s">
        <v>124</v>
      </c>
      <c r="C143" s="58">
        <f t="shared" si="98"/>
        <v>0</v>
      </c>
      <c r="D143" s="231">
        <v>0</v>
      </c>
      <c r="E143" s="528"/>
      <c r="F143" s="486">
        <f t="shared" si="173"/>
        <v>0</v>
      </c>
      <c r="G143" s="231"/>
      <c r="H143" s="263"/>
      <c r="I143" s="114">
        <f t="shared" si="174"/>
        <v>0</v>
      </c>
      <c r="J143" s="263"/>
      <c r="K143" s="60"/>
      <c r="L143" s="114">
        <f t="shared" si="175"/>
        <v>0</v>
      </c>
      <c r="M143" s="325"/>
      <c r="N143" s="60"/>
      <c r="O143" s="114">
        <f t="shared" si="176"/>
        <v>0</v>
      </c>
      <c r="P143" s="111"/>
    </row>
    <row r="144" spans="1:16" ht="24" hidden="1" x14ac:dyDescent="0.25">
      <c r="A144" s="107">
        <v>2350</v>
      </c>
      <c r="B144" s="78" t="s">
        <v>125</v>
      </c>
      <c r="C144" s="84">
        <f t="shared" si="98"/>
        <v>0</v>
      </c>
      <c r="D144" s="132">
        <f>SUM(D145:D150)</f>
        <v>0</v>
      </c>
      <c r="E144" s="524">
        <f t="shared" ref="E144:F144" si="177">SUM(E145:E150)</f>
        <v>0</v>
      </c>
      <c r="F144" s="525">
        <f t="shared" si="177"/>
        <v>0</v>
      </c>
      <c r="G144" s="132">
        <f>SUM(G145:G150)</f>
        <v>0</v>
      </c>
      <c r="H144" s="207">
        <f t="shared" ref="H144:I144" si="178">SUM(H145:H150)</f>
        <v>0</v>
      </c>
      <c r="I144" s="109">
        <f t="shared" si="178"/>
        <v>0</v>
      </c>
      <c r="J144" s="207">
        <f>SUM(J145:J150)</f>
        <v>0</v>
      </c>
      <c r="K144" s="108">
        <f t="shared" ref="K144:L144" si="179">SUM(K145:K150)</f>
        <v>0</v>
      </c>
      <c r="L144" s="109">
        <f t="shared" si="179"/>
        <v>0</v>
      </c>
      <c r="M144" s="84">
        <f>SUM(M145:M150)</f>
        <v>0</v>
      </c>
      <c r="N144" s="108">
        <f t="shared" ref="N144:O144" si="180">SUM(N145:N150)</f>
        <v>0</v>
      </c>
      <c r="O144" s="109">
        <f t="shared" si="180"/>
        <v>0</v>
      </c>
      <c r="P144" s="116"/>
    </row>
    <row r="145" spans="1:16" hidden="1" x14ac:dyDescent="0.25">
      <c r="A145" s="33">
        <v>2351</v>
      </c>
      <c r="B145" s="52" t="s">
        <v>126</v>
      </c>
      <c r="C145" s="53">
        <f t="shared" si="98"/>
        <v>0</v>
      </c>
      <c r="D145" s="230">
        <v>0</v>
      </c>
      <c r="E145" s="526"/>
      <c r="F145" s="527">
        <f t="shared" ref="F145:F150" si="181">D145+E145</f>
        <v>0</v>
      </c>
      <c r="G145" s="230"/>
      <c r="H145" s="262"/>
      <c r="I145" s="120">
        <f t="shared" ref="I145:I150" si="182">G145+H145</f>
        <v>0</v>
      </c>
      <c r="J145" s="262"/>
      <c r="K145" s="55"/>
      <c r="L145" s="120">
        <f t="shared" ref="L145:L150" si="183">J145+K145</f>
        <v>0</v>
      </c>
      <c r="M145" s="324"/>
      <c r="N145" s="55"/>
      <c r="O145" s="120">
        <f t="shared" ref="O145:O150" si="184">M145+N145</f>
        <v>0</v>
      </c>
      <c r="P145" s="110"/>
    </row>
    <row r="146" spans="1:16" hidden="1" x14ac:dyDescent="0.25">
      <c r="A146" s="38">
        <v>2352</v>
      </c>
      <c r="B146" s="57" t="s">
        <v>127</v>
      </c>
      <c r="C146" s="58">
        <f t="shared" si="98"/>
        <v>0</v>
      </c>
      <c r="D146" s="231">
        <v>0</v>
      </c>
      <c r="E146" s="528"/>
      <c r="F146" s="486">
        <f t="shared" si="181"/>
        <v>0</v>
      </c>
      <c r="G146" s="231"/>
      <c r="H146" s="263"/>
      <c r="I146" s="114">
        <f t="shared" si="182"/>
        <v>0</v>
      </c>
      <c r="J146" s="263"/>
      <c r="K146" s="60"/>
      <c r="L146" s="114">
        <f t="shared" si="183"/>
        <v>0</v>
      </c>
      <c r="M146" s="325"/>
      <c r="N146" s="60"/>
      <c r="O146" s="114">
        <f t="shared" si="184"/>
        <v>0</v>
      </c>
      <c r="P146" s="111"/>
    </row>
    <row r="147" spans="1:16" ht="24" hidden="1" x14ac:dyDescent="0.25">
      <c r="A147" s="38">
        <v>2353</v>
      </c>
      <c r="B147" s="57" t="s">
        <v>128</v>
      </c>
      <c r="C147" s="58">
        <f t="shared" si="98"/>
        <v>0</v>
      </c>
      <c r="D147" s="231">
        <v>0</v>
      </c>
      <c r="E147" s="528"/>
      <c r="F147" s="486">
        <f t="shared" si="181"/>
        <v>0</v>
      </c>
      <c r="G147" s="231"/>
      <c r="H147" s="263"/>
      <c r="I147" s="114">
        <f t="shared" si="182"/>
        <v>0</v>
      </c>
      <c r="J147" s="263"/>
      <c r="K147" s="60"/>
      <c r="L147" s="114">
        <f t="shared" si="183"/>
        <v>0</v>
      </c>
      <c r="M147" s="325"/>
      <c r="N147" s="60"/>
      <c r="O147" s="114">
        <f t="shared" si="184"/>
        <v>0</v>
      </c>
      <c r="P147" s="111"/>
    </row>
    <row r="148" spans="1:16" ht="24" hidden="1" x14ac:dyDescent="0.25">
      <c r="A148" s="38">
        <v>2354</v>
      </c>
      <c r="B148" s="57" t="s">
        <v>129</v>
      </c>
      <c r="C148" s="58">
        <f t="shared" si="98"/>
        <v>0</v>
      </c>
      <c r="D148" s="231">
        <v>0</v>
      </c>
      <c r="E148" s="528"/>
      <c r="F148" s="486">
        <f t="shared" si="181"/>
        <v>0</v>
      </c>
      <c r="G148" s="231"/>
      <c r="H148" s="263"/>
      <c r="I148" s="114">
        <f t="shared" si="182"/>
        <v>0</v>
      </c>
      <c r="J148" s="263"/>
      <c r="K148" s="60"/>
      <c r="L148" s="114">
        <f t="shared" si="183"/>
        <v>0</v>
      </c>
      <c r="M148" s="325"/>
      <c r="N148" s="60"/>
      <c r="O148" s="114">
        <f t="shared" si="184"/>
        <v>0</v>
      </c>
      <c r="P148" s="111"/>
    </row>
    <row r="149" spans="1:16" ht="24" hidden="1" x14ac:dyDescent="0.25">
      <c r="A149" s="38">
        <v>2355</v>
      </c>
      <c r="B149" s="57" t="s">
        <v>130</v>
      </c>
      <c r="C149" s="58">
        <f t="shared" ref="C149:C212" si="185">F149+I149+L149+O149</f>
        <v>0</v>
      </c>
      <c r="D149" s="231">
        <v>0</v>
      </c>
      <c r="E149" s="528"/>
      <c r="F149" s="486">
        <f t="shared" si="181"/>
        <v>0</v>
      </c>
      <c r="G149" s="231"/>
      <c r="H149" s="263"/>
      <c r="I149" s="114">
        <f t="shared" si="182"/>
        <v>0</v>
      </c>
      <c r="J149" s="263"/>
      <c r="K149" s="60"/>
      <c r="L149" s="114">
        <f t="shared" si="183"/>
        <v>0</v>
      </c>
      <c r="M149" s="325"/>
      <c r="N149" s="60"/>
      <c r="O149" s="114">
        <f t="shared" si="184"/>
        <v>0</v>
      </c>
      <c r="P149" s="111"/>
    </row>
    <row r="150" spans="1:16" ht="24" hidden="1" x14ac:dyDescent="0.25">
      <c r="A150" s="38">
        <v>2359</v>
      </c>
      <c r="B150" s="57" t="s">
        <v>131</v>
      </c>
      <c r="C150" s="58">
        <f t="shared" si="185"/>
        <v>0</v>
      </c>
      <c r="D150" s="231">
        <v>0</v>
      </c>
      <c r="E150" s="528"/>
      <c r="F150" s="486">
        <f t="shared" si="181"/>
        <v>0</v>
      </c>
      <c r="G150" s="231"/>
      <c r="H150" s="263"/>
      <c r="I150" s="114">
        <f t="shared" si="182"/>
        <v>0</v>
      </c>
      <c r="J150" s="263"/>
      <c r="K150" s="60"/>
      <c r="L150" s="114">
        <f t="shared" si="183"/>
        <v>0</v>
      </c>
      <c r="M150" s="325"/>
      <c r="N150" s="60"/>
      <c r="O150" s="114">
        <f t="shared" si="184"/>
        <v>0</v>
      </c>
      <c r="P150" s="111"/>
    </row>
    <row r="151" spans="1:16" ht="24.75" hidden="1" customHeight="1" x14ac:dyDescent="0.25">
      <c r="A151" s="112">
        <v>2360</v>
      </c>
      <c r="B151" s="57" t="s">
        <v>132</v>
      </c>
      <c r="C151" s="58">
        <f t="shared" si="185"/>
        <v>0</v>
      </c>
      <c r="D151" s="232">
        <f>SUM(D152:D158)</f>
        <v>0</v>
      </c>
      <c r="E151" s="529">
        <f t="shared" ref="E151:F151" si="186">SUM(E152:E158)</f>
        <v>0</v>
      </c>
      <c r="F151" s="486">
        <f t="shared" si="186"/>
        <v>0</v>
      </c>
      <c r="G151" s="232">
        <f>SUM(G152:G158)</f>
        <v>0</v>
      </c>
      <c r="H151" s="121">
        <f t="shared" ref="H151:I151" si="187">SUM(H152:H158)</f>
        <v>0</v>
      </c>
      <c r="I151" s="114">
        <f t="shared" si="187"/>
        <v>0</v>
      </c>
      <c r="J151" s="121">
        <f>SUM(J152:J158)</f>
        <v>0</v>
      </c>
      <c r="K151" s="113">
        <f t="shared" ref="K151:L151" si="188">SUM(K152:K158)</f>
        <v>0</v>
      </c>
      <c r="L151" s="114">
        <f t="shared" si="188"/>
        <v>0</v>
      </c>
      <c r="M151" s="58">
        <f>SUM(M152:M158)</f>
        <v>0</v>
      </c>
      <c r="N151" s="113">
        <f t="shared" ref="N151:O151" si="189">SUM(N152:N158)</f>
        <v>0</v>
      </c>
      <c r="O151" s="114">
        <f t="shared" si="189"/>
        <v>0</v>
      </c>
      <c r="P151" s="111"/>
    </row>
    <row r="152" spans="1:16" hidden="1" x14ac:dyDescent="0.25">
      <c r="A152" s="37">
        <v>2361</v>
      </c>
      <c r="B152" s="57" t="s">
        <v>133</v>
      </c>
      <c r="C152" s="58">
        <f t="shared" si="185"/>
        <v>0</v>
      </c>
      <c r="D152" s="231">
        <v>0</v>
      </c>
      <c r="E152" s="528"/>
      <c r="F152" s="486">
        <f t="shared" ref="F152:F159" si="190">D152+E152</f>
        <v>0</v>
      </c>
      <c r="G152" s="231"/>
      <c r="H152" s="263"/>
      <c r="I152" s="114">
        <f t="shared" ref="I152:I159" si="191">G152+H152</f>
        <v>0</v>
      </c>
      <c r="J152" s="263"/>
      <c r="K152" s="60"/>
      <c r="L152" s="114">
        <f t="shared" ref="L152:L159" si="192">J152+K152</f>
        <v>0</v>
      </c>
      <c r="M152" s="325"/>
      <c r="N152" s="60"/>
      <c r="O152" s="114">
        <f t="shared" ref="O152:O159" si="193">M152+N152</f>
        <v>0</v>
      </c>
      <c r="P152" s="111"/>
    </row>
    <row r="153" spans="1:16" ht="24" hidden="1" x14ac:dyDescent="0.25">
      <c r="A153" s="37">
        <v>2362</v>
      </c>
      <c r="B153" s="57" t="s">
        <v>134</v>
      </c>
      <c r="C153" s="58">
        <f t="shared" si="185"/>
        <v>0</v>
      </c>
      <c r="D153" s="231">
        <v>0</v>
      </c>
      <c r="E153" s="528"/>
      <c r="F153" s="486">
        <f t="shared" si="190"/>
        <v>0</v>
      </c>
      <c r="G153" s="231"/>
      <c r="H153" s="263"/>
      <c r="I153" s="114">
        <f t="shared" si="191"/>
        <v>0</v>
      </c>
      <c r="J153" s="263"/>
      <c r="K153" s="60"/>
      <c r="L153" s="114">
        <f t="shared" si="192"/>
        <v>0</v>
      </c>
      <c r="M153" s="325"/>
      <c r="N153" s="60"/>
      <c r="O153" s="114">
        <f t="shared" si="193"/>
        <v>0</v>
      </c>
      <c r="P153" s="111"/>
    </row>
    <row r="154" spans="1:16" hidden="1" x14ac:dyDescent="0.25">
      <c r="A154" s="37">
        <v>2363</v>
      </c>
      <c r="B154" s="57" t="s">
        <v>135</v>
      </c>
      <c r="C154" s="58">
        <f t="shared" si="185"/>
        <v>0</v>
      </c>
      <c r="D154" s="231">
        <v>0</v>
      </c>
      <c r="E154" s="528"/>
      <c r="F154" s="486">
        <f t="shared" si="190"/>
        <v>0</v>
      </c>
      <c r="G154" s="231"/>
      <c r="H154" s="263"/>
      <c r="I154" s="114">
        <f t="shared" si="191"/>
        <v>0</v>
      </c>
      <c r="J154" s="263"/>
      <c r="K154" s="60"/>
      <c r="L154" s="114">
        <f t="shared" si="192"/>
        <v>0</v>
      </c>
      <c r="M154" s="325"/>
      <c r="N154" s="60"/>
      <c r="O154" s="114">
        <f t="shared" si="193"/>
        <v>0</v>
      </c>
      <c r="P154" s="111"/>
    </row>
    <row r="155" spans="1:16" hidden="1" x14ac:dyDescent="0.25">
      <c r="A155" s="37">
        <v>2364</v>
      </c>
      <c r="B155" s="57" t="s">
        <v>136</v>
      </c>
      <c r="C155" s="58">
        <f t="shared" si="185"/>
        <v>0</v>
      </c>
      <c r="D155" s="231">
        <v>0</v>
      </c>
      <c r="E155" s="528"/>
      <c r="F155" s="486">
        <f t="shared" si="190"/>
        <v>0</v>
      </c>
      <c r="G155" s="231"/>
      <c r="H155" s="263"/>
      <c r="I155" s="114">
        <f t="shared" si="191"/>
        <v>0</v>
      </c>
      <c r="J155" s="263"/>
      <c r="K155" s="60"/>
      <c r="L155" s="114">
        <f t="shared" si="192"/>
        <v>0</v>
      </c>
      <c r="M155" s="325"/>
      <c r="N155" s="60"/>
      <c r="O155" s="114">
        <f t="shared" si="193"/>
        <v>0</v>
      </c>
      <c r="P155" s="111"/>
    </row>
    <row r="156" spans="1:16" ht="12.75" hidden="1" customHeight="1" x14ac:dyDescent="0.25">
      <c r="A156" s="37">
        <v>2365</v>
      </c>
      <c r="B156" s="57" t="s">
        <v>137</v>
      </c>
      <c r="C156" s="58">
        <f t="shared" si="185"/>
        <v>0</v>
      </c>
      <c r="D156" s="231">
        <v>0</v>
      </c>
      <c r="E156" s="528"/>
      <c r="F156" s="486">
        <f t="shared" si="190"/>
        <v>0</v>
      </c>
      <c r="G156" s="231"/>
      <c r="H156" s="263"/>
      <c r="I156" s="114">
        <f t="shared" si="191"/>
        <v>0</v>
      </c>
      <c r="J156" s="263"/>
      <c r="K156" s="60"/>
      <c r="L156" s="114">
        <f t="shared" si="192"/>
        <v>0</v>
      </c>
      <c r="M156" s="325"/>
      <c r="N156" s="60"/>
      <c r="O156" s="114">
        <f t="shared" si="193"/>
        <v>0</v>
      </c>
      <c r="P156" s="111"/>
    </row>
    <row r="157" spans="1:16" ht="36" hidden="1" x14ac:dyDescent="0.25">
      <c r="A157" s="37">
        <v>2366</v>
      </c>
      <c r="B157" s="57" t="s">
        <v>138</v>
      </c>
      <c r="C157" s="58">
        <f t="shared" si="185"/>
        <v>0</v>
      </c>
      <c r="D157" s="231">
        <v>0</v>
      </c>
      <c r="E157" s="528"/>
      <c r="F157" s="486">
        <f t="shared" si="190"/>
        <v>0</v>
      </c>
      <c r="G157" s="231"/>
      <c r="H157" s="263"/>
      <c r="I157" s="114">
        <f t="shared" si="191"/>
        <v>0</v>
      </c>
      <c r="J157" s="263"/>
      <c r="K157" s="60"/>
      <c r="L157" s="114">
        <f t="shared" si="192"/>
        <v>0</v>
      </c>
      <c r="M157" s="325"/>
      <c r="N157" s="60"/>
      <c r="O157" s="114">
        <f t="shared" si="193"/>
        <v>0</v>
      </c>
      <c r="P157" s="111"/>
    </row>
    <row r="158" spans="1:16" ht="48" hidden="1" x14ac:dyDescent="0.25">
      <c r="A158" s="37">
        <v>2369</v>
      </c>
      <c r="B158" s="57" t="s">
        <v>139</v>
      </c>
      <c r="C158" s="58">
        <f t="shared" si="185"/>
        <v>0</v>
      </c>
      <c r="D158" s="231">
        <v>0</v>
      </c>
      <c r="E158" s="528"/>
      <c r="F158" s="486">
        <f t="shared" si="190"/>
        <v>0</v>
      </c>
      <c r="G158" s="231"/>
      <c r="H158" s="263"/>
      <c r="I158" s="114">
        <f t="shared" si="191"/>
        <v>0</v>
      </c>
      <c r="J158" s="263"/>
      <c r="K158" s="60"/>
      <c r="L158" s="114">
        <f t="shared" si="192"/>
        <v>0</v>
      </c>
      <c r="M158" s="325"/>
      <c r="N158" s="60"/>
      <c r="O158" s="114">
        <f t="shared" si="193"/>
        <v>0</v>
      </c>
      <c r="P158" s="111"/>
    </row>
    <row r="159" spans="1:16" hidden="1" x14ac:dyDescent="0.25">
      <c r="A159" s="107">
        <v>2370</v>
      </c>
      <c r="B159" s="78" t="s">
        <v>140</v>
      </c>
      <c r="C159" s="84">
        <f t="shared" si="185"/>
        <v>0</v>
      </c>
      <c r="D159" s="233">
        <v>0</v>
      </c>
      <c r="E159" s="530"/>
      <c r="F159" s="525">
        <f t="shared" si="190"/>
        <v>0</v>
      </c>
      <c r="G159" s="233"/>
      <c r="H159" s="264"/>
      <c r="I159" s="109">
        <f t="shared" si="191"/>
        <v>0</v>
      </c>
      <c r="J159" s="264"/>
      <c r="K159" s="115"/>
      <c r="L159" s="109">
        <f t="shared" si="192"/>
        <v>0</v>
      </c>
      <c r="M159" s="326"/>
      <c r="N159" s="115"/>
      <c r="O159" s="109">
        <f t="shared" si="193"/>
        <v>0</v>
      </c>
      <c r="P159" s="116"/>
    </row>
    <row r="160" spans="1:16" hidden="1" x14ac:dyDescent="0.25">
      <c r="A160" s="107">
        <v>2380</v>
      </c>
      <c r="B160" s="78" t="s">
        <v>141</v>
      </c>
      <c r="C160" s="84">
        <f t="shared" si="185"/>
        <v>0</v>
      </c>
      <c r="D160" s="132">
        <f>SUM(D161:D162)</f>
        <v>0</v>
      </c>
      <c r="E160" s="524">
        <f t="shared" ref="E160:F160" si="194">SUM(E161:E162)</f>
        <v>0</v>
      </c>
      <c r="F160" s="525">
        <f t="shared" si="194"/>
        <v>0</v>
      </c>
      <c r="G160" s="132">
        <f>SUM(G161:G162)</f>
        <v>0</v>
      </c>
      <c r="H160" s="207">
        <f t="shared" ref="H160:I160" si="195">SUM(H161:H162)</f>
        <v>0</v>
      </c>
      <c r="I160" s="109">
        <f t="shared" si="195"/>
        <v>0</v>
      </c>
      <c r="J160" s="207">
        <f>SUM(J161:J162)</f>
        <v>0</v>
      </c>
      <c r="K160" s="108">
        <f t="shared" ref="K160:L160" si="196">SUM(K161:K162)</f>
        <v>0</v>
      </c>
      <c r="L160" s="109">
        <f t="shared" si="196"/>
        <v>0</v>
      </c>
      <c r="M160" s="84">
        <f>SUM(M161:M162)</f>
        <v>0</v>
      </c>
      <c r="N160" s="108">
        <f t="shared" ref="N160:O160" si="197">SUM(N161:N162)</f>
        <v>0</v>
      </c>
      <c r="O160" s="109">
        <f t="shared" si="197"/>
        <v>0</v>
      </c>
      <c r="P160" s="116"/>
    </row>
    <row r="161" spans="1:16" hidden="1" x14ac:dyDescent="0.25">
      <c r="A161" s="32">
        <v>2381</v>
      </c>
      <c r="B161" s="52" t="s">
        <v>142</v>
      </c>
      <c r="C161" s="53">
        <f t="shared" si="185"/>
        <v>0</v>
      </c>
      <c r="D161" s="230">
        <v>0</v>
      </c>
      <c r="E161" s="526"/>
      <c r="F161" s="527">
        <f t="shared" ref="F161:F164" si="198">D161+E161</f>
        <v>0</v>
      </c>
      <c r="G161" s="230"/>
      <c r="H161" s="262"/>
      <c r="I161" s="120">
        <f t="shared" ref="I161:I164" si="199">G161+H161</f>
        <v>0</v>
      </c>
      <c r="J161" s="262"/>
      <c r="K161" s="55"/>
      <c r="L161" s="120">
        <f t="shared" ref="L161:L164" si="200">J161+K161</f>
        <v>0</v>
      </c>
      <c r="M161" s="324"/>
      <c r="N161" s="55"/>
      <c r="O161" s="120">
        <f t="shared" ref="O161:O164" si="201">M161+N161</f>
        <v>0</v>
      </c>
      <c r="P161" s="110"/>
    </row>
    <row r="162" spans="1:16" ht="24" hidden="1" x14ac:dyDescent="0.25">
      <c r="A162" s="37">
        <v>2389</v>
      </c>
      <c r="B162" s="57" t="s">
        <v>143</v>
      </c>
      <c r="C162" s="58">
        <f t="shared" si="185"/>
        <v>0</v>
      </c>
      <c r="D162" s="231">
        <v>0</v>
      </c>
      <c r="E162" s="528"/>
      <c r="F162" s="486">
        <f t="shared" si="198"/>
        <v>0</v>
      </c>
      <c r="G162" s="231"/>
      <c r="H162" s="263"/>
      <c r="I162" s="114">
        <f t="shared" si="199"/>
        <v>0</v>
      </c>
      <c r="J162" s="263"/>
      <c r="K162" s="60"/>
      <c r="L162" s="114">
        <f t="shared" si="200"/>
        <v>0</v>
      </c>
      <c r="M162" s="325"/>
      <c r="N162" s="60"/>
      <c r="O162" s="114">
        <f t="shared" si="201"/>
        <v>0</v>
      </c>
      <c r="P162" s="111"/>
    </row>
    <row r="163" spans="1:16" x14ac:dyDescent="0.25">
      <c r="A163" s="107">
        <v>2390</v>
      </c>
      <c r="B163" s="78" t="s">
        <v>144</v>
      </c>
      <c r="C163" s="84">
        <f t="shared" si="185"/>
        <v>600</v>
      </c>
      <c r="D163" s="233">
        <v>600</v>
      </c>
      <c r="E163" s="530"/>
      <c r="F163" s="525">
        <f t="shared" si="198"/>
        <v>600</v>
      </c>
      <c r="G163" s="233"/>
      <c r="H163" s="264"/>
      <c r="I163" s="109">
        <f t="shared" si="199"/>
        <v>0</v>
      </c>
      <c r="J163" s="264"/>
      <c r="K163" s="115"/>
      <c r="L163" s="109">
        <f t="shared" si="200"/>
        <v>0</v>
      </c>
      <c r="M163" s="326"/>
      <c r="N163" s="115"/>
      <c r="O163" s="109">
        <f t="shared" si="201"/>
        <v>0</v>
      </c>
      <c r="P163" s="116"/>
    </row>
    <row r="164" spans="1:16" hidden="1" x14ac:dyDescent="0.25">
      <c r="A164" s="45">
        <v>2400</v>
      </c>
      <c r="B164" s="105" t="s">
        <v>145</v>
      </c>
      <c r="C164" s="46">
        <f t="shared" si="185"/>
        <v>0</v>
      </c>
      <c r="D164" s="235">
        <v>0</v>
      </c>
      <c r="E164" s="532"/>
      <c r="F164" s="490">
        <f t="shared" si="198"/>
        <v>0</v>
      </c>
      <c r="G164" s="235"/>
      <c r="H164" s="266"/>
      <c r="I164" s="117">
        <f t="shared" si="199"/>
        <v>0</v>
      </c>
      <c r="J164" s="266"/>
      <c r="K164" s="122"/>
      <c r="L164" s="117">
        <f t="shared" si="200"/>
        <v>0</v>
      </c>
      <c r="M164" s="327"/>
      <c r="N164" s="122"/>
      <c r="O164" s="117">
        <f t="shared" si="201"/>
        <v>0</v>
      </c>
      <c r="P164" s="123"/>
    </row>
    <row r="165" spans="1:16" ht="24" hidden="1" x14ac:dyDescent="0.25">
      <c r="A165" s="45">
        <v>2500</v>
      </c>
      <c r="B165" s="105" t="s">
        <v>146</v>
      </c>
      <c r="C165" s="46">
        <f t="shared" si="185"/>
        <v>0</v>
      </c>
      <c r="D165" s="229">
        <f>SUM(D166,D171)</f>
        <v>0</v>
      </c>
      <c r="E165" s="523">
        <f t="shared" ref="E165:O165" si="202">SUM(E166,E171)</f>
        <v>0</v>
      </c>
      <c r="F165" s="490">
        <f t="shared" si="202"/>
        <v>0</v>
      </c>
      <c r="G165" s="229">
        <f t="shared" si="202"/>
        <v>0</v>
      </c>
      <c r="H165" s="106">
        <f t="shared" si="202"/>
        <v>0</v>
      </c>
      <c r="I165" s="117">
        <f t="shared" si="202"/>
        <v>0</v>
      </c>
      <c r="J165" s="106">
        <f t="shared" si="202"/>
        <v>0</v>
      </c>
      <c r="K165" s="50">
        <f t="shared" si="202"/>
        <v>0</v>
      </c>
      <c r="L165" s="117">
        <f t="shared" si="202"/>
        <v>0</v>
      </c>
      <c r="M165" s="130">
        <f t="shared" si="202"/>
        <v>0</v>
      </c>
      <c r="N165" s="131">
        <f t="shared" si="202"/>
        <v>0</v>
      </c>
      <c r="O165" s="294">
        <f t="shared" si="202"/>
        <v>0</v>
      </c>
      <c r="P165" s="348"/>
    </row>
    <row r="166" spans="1:16" ht="16.5" hidden="1" customHeight="1" x14ac:dyDescent="0.25">
      <c r="A166" s="833">
        <v>2510</v>
      </c>
      <c r="B166" s="52" t="s">
        <v>147</v>
      </c>
      <c r="C166" s="53">
        <f t="shared" si="185"/>
        <v>0</v>
      </c>
      <c r="D166" s="234">
        <f>SUM(D167:D170)</f>
        <v>0</v>
      </c>
      <c r="E166" s="531">
        <f t="shared" ref="E166:O166" si="203">SUM(E167:E170)</f>
        <v>0</v>
      </c>
      <c r="F166" s="527">
        <f t="shared" si="203"/>
        <v>0</v>
      </c>
      <c r="G166" s="234">
        <f t="shared" si="203"/>
        <v>0</v>
      </c>
      <c r="H166" s="265">
        <f t="shared" si="203"/>
        <v>0</v>
      </c>
      <c r="I166" s="120">
        <f t="shared" si="203"/>
        <v>0</v>
      </c>
      <c r="J166" s="265">
        <f t="shared" si="203"/>
        <v>0</v>
      </c>
      <c r="K166" s="119">
        <f t="shared" si="203"/>
        <v>0</v>
      </c>
      <c r="L166" s="120">
        <f t="shared" si="203"/>
        <v>0</v>
      </c>
      <c r="M166" s="64">
        <f t="shared" si="203"/>
        <v>0</v>
      </c>
      <c r="N166" s="304">
        <f t="shared" si="203"/>
        <v>0</v>
      </c>
      <c r="O166" s="309">
        <f t="shared" si="203"/>
        <v>0</v>
      </c>
      <c r="P166" s="155"/>
    </row>
    <row r="167" spans="1:16" ht="24" hidden="1" x14ac:dyDescent="0.25">
      <c r="A167" s="38">
        <v>2512</v>
      </c>
      <c r="B167" s="57" t="s">
        <v>148</v>
      </c>
      <c r="C167" s="58">
        <f t="shared" si="185"/>
        <v>0</v>
      </c>
      <c r="D167" s="231">
        <v>0</v>
      </c>
      <c r="E167" s="528"/>
      <c r="F167" s="486">
        <f t="shared" ref="F167:F172" si="204">D167+E167</f>
        <v>0</v>
      </c>
      <c r="G167" s="231"/>
      <c r="H167" s="263"/>
      <c r="I167" s="114">
        <f t="shared" ref="I167:I172" si="205">G167+H167</f>
        <v>0</v>
      </c>
      <c r="J167" s="263"/>
      <c r="K167" s="60"/>
      <c r="L167" s="114">
        <f t="shared" ref="L167:L172" si="206">J167+K167</f>
        <v>0</v>
      </c>
      <c r="M167" s="325"/>
      <c r="N167" s="60"/>
      <c r="O167" s="114">
        <f t="shared" ref="O167:O172" si="207">M167+N167</f>
        <v>0</v>
      </c>
      <c r="P167" s="111"/>
    </row>
    <row r="168" spans="1:16" ht="36" hidden="1" x14ac:dyDescent="0.25">
      <c r="A168" s="38">
        <v>2513</v>
      </c>
      <c r="B168" s="57" t="s">
        <v>149</v>
      </c>
      <c r="C168" s="58">
        <f t="shared" si="185"/>
        <v>0</v>
      </c>
      <c r="D168" s="231">
        <v>0</v>
      </c>
      <c r="E168" s="528"/>
      <c r="F168" s="486">
        <f t="shared" si="204"/>
        <v>0</v>
      </c>
      <c r="G168" s="231"/>
      <c r="H168" s="263"/>
      <c r="I168" s="114">
        <f t="shared" si="205"/>
        <v>0</v>
      </c>
      <c r="J168" s="263"/>
      <c r="K168" s="60"/>
      <c r="L168" s="114">
        <f t="shared" si="206"/>
        <v>0</v>
      </c>
      <c r="M168" s="325"/>
      <c r="N168" s="60"/>
      <c r="O168" s="114">
        <f t="shared" si="207"/>
        <v>0</v>
      </c>
      <c r="P168" s="111"/>
    </row>
    <row r="169" spans="1:16" ht="24" hidden="1" x14ac:dyDescent="0.25">
      <c r="A169" s="38">
        <v>2515</v>
      </c>
      <c r="B169" s="57" t="s">
        <v>150</v>
      </c>
      <c r="C169" s="58">
        <f t="shared" si="185"/>
        <v>0</v>
      </c>
      <c r="D169" s="231">
        <v>0</v>
      </c>
      <c r="E169" s="528"/>
      <c r="F169" s="486">
        <f t="shared" si="204"/>
        <v>0</v>
      </c>
      <c r="G169" s="231"/>
      <c r="H169" s="263"/>
      <c r="I169" s="114">
        <f t="shared" si="205"/>
        <v>0</v>
      </c>
      <c r="J169" s="263"/>
      <c r="K169" s="60"/>
      <c r="L169" s="114">
        <f t="shared" si="206"/>
        <v>0</v>
      </c>
      <c r="M169" s="325"/>
      <c r="N169" s="60"/>
      <c r="O169" s="114">
        <f t="shared" si="207"/>
        <v>0</v>
      </c>
      <c r="P169" s="111"/>
    </row>
    <row r="170" spans="1:16" ht="24" hidden="1" x14ac:dyDescent="0.25">
      <c r="A170" s="38">
        <v>2519</v>
      </c>
      <c r="B170" s="57" t="s">
        <v>151</v>
      </c>
      <c r="C170" s="58">
        <f t="shared" si="185"/>
        <v>0</v>
      </c>
      <c r="D170" s="231">
        <v>0</v>
      </c>
      <c r="E170" s="528"/>
      <c r="F170" s="486">
        <f t="shared" si="204"/>
        <v>0</v>
      </c>
      <c r="G170" s="231"/>
      <c r="H170" s="263"/>
      <c r="I170" s="114">
        <f t="shared" si="205"/>
        <v>0</v>
      </c>
      <c r="J170" s="263"/>
      <c r="K170" s="60"/>
      <c r="L170" s="114">
        <f t="shared" si="206"/>
        <v>0</v>
      </c>
      <c r="M170" s="325"/>
      <c r="N170" s="60"/>
      <c r="O170" s="114">
        <f t="shared" si="207"/>
        <v>0</v>
      </c>
      <c r="P170" s="111"/>
    </row>
    <row r="171" spans="1:16" ht="24" hidden="1" x14ac:dyDescent="0.25">
      <c r="A171" s="112">
        <v>2520</v>
      </c>
      <c r="B171" s="57" t="s">
        <v>152</v>
      </c>
      <c r="C171" s="58">
        <f t="shared" si="185"/>
        <v>0</v>
      </c>
      <c r="D171" s="231">
        <v>0</v>
      </c>
      <c r="E171" s="528"/>
      <c r="F171" s="486">
        <f t="shared" si="204"/>
        <v>0</v>
      </c>
      <c r="G171" s="231"/>
      <c r="H171" s="263"/>
      <c r="I171" s="114">
        <f t="shared" si="205"/>
        <v>0</v>
      </c>
      <c r="J171" s="263"/>
      <c r="K171" s="60"/>
      <c r="L171" s="114">
        <f t="shared" si="206"/>
        <v>0</v>
      </c>
      <c r="M171" s="325"/>
      <c r="N171" s="60"/>
      <c r="O171" s="114">
        <f t="shared" si="207"/>
        <v>0</v>
      </c>
      <c r="P171" s="111"/>
    </row>
    <row r="172" spans="1:16" s="124" customFormat="1" ht="36" hidden="1" customHeight="1" x14ac:dyDescent="0.25">
      <c r="A172" s="17">
        <v>2800</v>
      </c>
      <c r="B172" s="52" t="s">
        <v>153</v>
      </c>
      <c r="C172" s="53">
        <f t="shared" si="185"/>
        <v>0</v>
      </c>
      <c r="D172" s="214">
        <v>0</v>
      </c>
      <c r="E172" s="483"/>
      <c r="F172" s="484">
        <f t="shared" si="204"/>
        <v>0</v>
      </c>
      <c r="G172" s="214"/>
      <c r="H172" s="249"/>
      <c r="I172" s="356">
        <f t="shared" si="205"/>
        <v>0</v>
      </c>
      <c r="J172" s="249"/>
      <c r="K172" s="35"/>
      <c r="L172" s="356">
        <f t="shared" si="206"/>
        <v>0</v>
      </c>
      <c r="M172" s="315"/>
      <c r="N172" s="35"/>
      <c r="O172" s="356">
        <f t="shared" si="207"/>
        <v>0</v>
      </c>
      <c r="P172" s="36"/>
    </row>
    <row r="173" spans="1:16" hidden="1" x14ac:dyDescent="0.25">
      <c r="A173" s="101">
        <v>3000</v>
      </c>
      <c r="B173" s="101" t="s">
        <v>154</v>
      </c>
      <c r="C173" s="102">
        <f t="shared" si="185"/>
        <v>0</v>
      </c>
      <c r="D173" s="228">
        <f>SUM(D174,D184)</f>
        <v>0</v>
      </c>
      <c r="E173" s="521">
        <f t="shared" ref="E173:F173" si="208">SUM(E174,E184)</f>
        <v>0</v>
      </c>
      <c r="F173" s="522">
        <f t="shared" si="208"/>
        <v>0</v>
      </c>
      <c r="G173" s="228">
        <f>SUM(G174,G184)</f>
        <v>0</v>
      </c>
      <c r="H173" s="261">
        <f t="shared" ref="H173:I173" si="209">SUM(H174,H184)</f>
        <v>0</v>
      </c>
      <c r="I173" s="104">
        <f t="shared" si="209"/>
        <v>0</v>
      </c>
      <c r="J173" s="261">
        <f>SUM(J174,J184)</f>
        <v>0</v>
      </c>
      <c r="K173" s="103">
        <f t="shared" ref="K173:L173" si="210">SUM(K174,K184)</f>
        <v>0</v>
      </c>
      <c r="L173" s="104">
        <f t="shared" si="210"/>
        <v>0</v>
      </c>
      <c r="M173" s="102">
        <f>SUM(M174,M184)</f>
        <v>0</v>
      </c>
      <c r="N173" s="103">
        <f t="shared" ref="N173:O173" si="211">SUM(N174,N184)</f>
        <v>0</v>
      </c>
      <c r="O173" s="104">
        <f t="shared" si="211"/>
        <v>0</v>
      </c>
      <c r="P173" s="347"/>
    </row>
    <row r="174" spans="1:16" ht="24" hidden="1" x14ac:dyDescent="0.25">
      <c r="A174" s="45">
        <v>3200</v>
      </c>
      <c r="B174" s="125" t="s">
        <v>155</v>
      </c>
      <c r="C174" s="46">
        <f t="shared" si="185"/>
        <v>0</v>
      </c>
      <c r="D174" s="229">
        <f>SUM(D175,D179)</f>
        <v>0</v>
      </c>
      <c r="E174" s="523">
        <f t="shared" ref="E174:O174" si="212">SUM(E175,E179)</f>
        <v>0</v>
      </c>
      <c r="F174" s="490">
        <f t="shared" si="212"/>
        <v>0</v>
      </c>
      <c r="G174" s="229">
        <f t="shared" si="212"/>
        <v>0</v>
      </c>
      <c r="H174" s="106">
        <f t="shared" si="212"/>
        <v>0</v>
      </c>
      <c r="I174" s="117">
        <f t="shared" si="212"/>
        <v>0</v>
      </c>
      <c r="J174" s="106">
        <f t="shared" si="212"/>
        <v>0</v>
      </c>
      <c r="K174" s="50">
        <f t="shared" si="212"/>
        <v>0</v>
      </c>
      <c r="L174" s="117">
        <f t="shared" si="212"/>
        <v>0</v>
      </c>
      <c r="M174" s="130">
        <f t="shared" si="212"/>
        <v>0</v>
      </c>
      <c r="N174" s="131">
        <f t="shared" si="212"/>
        <v>0</v>
      </c>
      <c r="O174" s="294">
        <f t="shared" si="212"/>
        <v>0</v>
      </c>
      <c r="P174" s="348"/>
    </row>
    <row r="175" spans="1:16" ht="36" hidden="1" x14ac:dyDescent="0.25">
      <c r="A175" s="833">
        <v>3260</v>
      </c>
      <c r="B175" s="52" t="s">
        <v>156</v>
      </c>
      <c r="C175" s="53">
        <f t="shared" si="185"/>
        <v>0</v>
      </c>
      <c r="D175" s="234">
        <f>SUM(D176:D178)</f>
        <v>0</v>
      </c>
      <c r="E175" s="531">
        <f t="shared" ref="E175:F175" si="213">SUM(E176:E178)</f>
        <v>0</v>
      </c>
      <c r="F175" s="527">
        <f t="shared" si="213"/>
        <v>0</v>
      </c>
      <c r="G175" s="234">
        <f>SUM(G176:G178)</f>
        <v>0</v>
      </c>
      <c r="H175" s="265">
        <f t="shared" ref="H175:I175" si="214">SUM(H176:H178)</f>
        <v>0</v>
      </c>
      <c r="I175" s="120">
        <f t="shared" si="214"/>
        <v>0</v>
      </c>
      <c r="J175" s="265">
        <f>SUM(J176:J178)</f>
        <v>0</v>
      </c>
      <c r="K175" s="119">
        <f t="shared" ref="K175:L175" si="215">SUM(K176:K178)</f>
        <v>0</v>
      </c>
      <c r="L175" s="120">
        <f t="shared" si="215"/>
        <v>0</v>
      </c>
      <c r="M175" s="53">
        <f>SUM(M176:M178)</f>
        <v>0</v>
      </c>
      <c r="N175" s="119">
        <f t="shared" ref="N175:O175" si="216">SUM(N176:N178)</f>
        <v>0</v>
      </c>
      <c r="O175" s="120">
        <f t="shared" si="216"/>
        <v>0</v>
      </c>
      <c r="P175" s="110"/>
    </row>
    <row r="176" spans="1:16" ht="24" hidden="1" x14ac:dyDescent="0.25">
      <c r="A176" s="38">
        <v>3261</v>
      </c>
      <c r="B176" s="57" t="s">
        <v>157</v>
      </c>
      <c r="C176" s="58">
        <f t="shared" si="185"/>
        <v>0</v>
      </c>
      <c r="D176" s="231">
        <v>0</v>
      </c>
      <c r="E176" s="528"/>
      <c r="F176" s="486">
        <f t="shared" ref="F176:F178" si="217">D176+E176</f>
        <v>0</v>
      </c>
      <c r="G176" s="231"/>
      <c r="H176" s="263"/>
      <c r="I176" s="114">
        <f t="shared" ref="I176:I178" si="218">G176+H176</f>
        <v>0</v>
      </c>
      <c r="J176" s="263"/>
      <c r="K176" s="60"/>
      <c r="L176" s="114">
        <f t="shared" ref="L176:L178" si="219">J176+K176</f>
        <v>0</v>
      </c>
      <c r="M176" s="325"/>
      <c r="N176" s="60"/>
      <c r="O176" s="114">
        <f t="shared" ref="O176:O178" si="220">M176+N176</f>
        <v>0</v>
      </c>
      <c r="P176" s="111"/>
    </row>
    <row r="177" spans="1:16" ht="36" hidden="1" x14ac:dyDescent="0.25">
      <c r="A177" s="38">
        <v>3262</v>
      </c>
      <c r="B177" s="57" t="s">
        <v>158</v>
      </c>
      <c r="C177" s="58">
        <f t="shared" si="185"/>
        <v>0</v>
      </c>
      <c r="D177" s="231">
        <v>0</v>
      </c>
      <c r="E177" s="528"/>
      <c r="F177" s="486">
        <f t="shared" si="217"/>
        <v>0</v>
      </c>
      <c r="G177" s="231"/>
      <c r="H177" s="263"/>
      <c r="I177" s="114">
        <f t="shared" si="218"/>
        <v>0</v>
      </c>
      <c r="J177" s="263"/>
      <c r="K177" s="60"/>
      <c r="L177" s="114">
        <f t="shared" si="219"/>
        <v>0</v>
      </c>
      <c r="M177" s="325"/>
      <c r="N177" s="60"/>
      <c r="O177" s="114">
        <f t="shared" si="220"/>
        <v>0</v>
      </c>
      <c r="P177" s="111"/>
    </row>
    <row r="178" spans="1:16" ht="24" hidden="1" x14ac:dyDescent="0.25">
      <c r="A178" s="38">
        <v>3263</v>
      </c>
      <c r="B178" s="57" t="s">
        <v>159</v>
      </c>
      <c r="C178" s="58">
        <f t="shared" si="185"/>
        <v>0</v>
      </c>
      <c r="D178" s="231">
        <v>0</v>
      </c>
      <c r="E178" s="528"/>
      <c r="F178" s="486">
        <f t="shared" si="217"/>
        <v>0</v>
      </c>
      <c r="G178" s="231"/>
      <c r="H178" s="263"/>
      <c r="I178" s="114">
        <f t="shared" si="218"/>
        <v>0</v>
      </c>
      <c r="J178" s="263"/>
      <c r="K178" s="60"/>
      <c r="L178" s="114">
        <f t="shared" si="219"/>
        <v>0</v>
      </c>
      <c r="M178" s="325"/>
      <c r="N178" s="60"/>
      <c r="O178" s="114">
        <f t="shared" si="220"/>
        <v>0</v>
      </c>
      <c r="P178" s="111"/>
    </row>
    <row r="179" spans="1:16" ht="84" hidden="1" x14ac:dyDescent="0.25">
      <c r="A179" s="833">
        <v>3290</v>
      </c>
      <c r="B179" s="52" t="s">
        <v>286</v>
      </c>
      <c r="C179" s="127">
        <f t="shared" si="185"/>
        <v>0</v>
      </c>
      <c r="D179" s="234">
        <f>SUM(D180:D183)</f>
        <v>0</v>
      </c>
      <c r="E179" s="531">
        <f t="shared" ref="E179:O179" si="221">SUM(E180:E183)</f>
        <v>0</v>
      </c>
      <c r="F179" s="527">
        <f t="shared" si="221"/>
        <v>0</v>
      </c>
      <c r="G179" s="234">
        <f t="shared" si="221"/>
        <v>0</v>
      </c>
      <c r="H179" s="265">
        <f t="shared" si="221"/>
        <v>0</v>
      </c>
      <c r="I179" s="120">
        <f t="shared" si="221"/>
        <v>0</v>
      </c>
      <c r="J179" s="265">
        <f t="shared" si="221"/>
        <v>0</v>
      </c>
      <c r="K179" s="119">
        <f t="shared" si="221"/>
        <v>0</v>
      </c>
      <c r="L179" s="120">
        <f t="shared" si="221"/>
        <v>0</v>
      </c>
      <c r="M179" s="127">
        <f t="shared" si="221"/>
        <v>0</v>
      </c>
      <c r="N179" s="305">
        <f t="shared" si="221"/>
        <v>0</v>
      </c>
      <c r="O179" s="310">
        <f t="shared" si="221"/>
        <v>0</v>
      </c>
      <c r="P179" s="158"/>
    </row>
    <row r="180" spans="1:16" ht="72" hidden="1" x14ac:dyDescent="0.25">
      <c r="A180" s="38">
        <v>3291</v>
      </c>
      <c r="B180" s="57" t="s">
        <v>160</v>
      </c>
      <c r="C180" s="58">
        <f t="shared" si="185"/>
        <v>0</v>
      </c>
      <c r="D180" s="231">
        <v>0</v>
      </c>
      <c r="E180" s="528"/>
      <c r="F180" s="486">
        <f t="shared" ref="F180:F183" si="222">D180+E180</f>
        <v>0</v>
      </c>
      <c r="G180" s="231"/>
      <c r="H180" s="263"/>
      <c r="I180" s="114">
        <f t="shared" ref="I180:I183" si="223">G180+H180</f>
        <v>0</v>
      </c>
      <c r="J180" s="263"/>
      <c r="K180" s="60"/>
      <c r="L180" s="114">
        <f t="shared" ref="L180:L183" si="224">J180+K180</f>
        <v>0</v>
      </c>
      <c r="M180" s="325"/>
      <c r="N180" s="60"/>
      <c r="O180" s="114">
        <f t="shared" ref="O180:O183" si="225">M180+N180</f>
        <v>0</v>
      </c>
      <c r="P180" s="111"/>
    </row>
    <row r="181" spans="1:16" ht="72" hidden="1" x14ac:dyDescent="0.25">
      <c r="A181" s="38">
        <v>3292</v>
      </c>
      <c r="B181" s="57" t="s">
        <v>161</v>
      </c>
      <c r="C181" s="58">
        <f t="shared" si="185"/>
        <v>0</v>
      </c>
      <c r="D181" s="231">
        <v>0</v>
      </c>
      <c r="E181" s="528"/>
      <c r="F181" s="486">
        <f t="shared" si="222"/>
        <v>0</v>
      </c>
      <c r="G181" s="231"/>
      <c r="H181" s="263"/>
      <c r="I181" s="114">
        <f t="shared" si="223"/>
        <v>0</v>
      </c>
      <c r="J181" s="263"/>
      <c r="K181" s="60"/>
      <c r="L181" s="114">
        <f t="shared" si="224"/>
        <v>0</v>
      </c>
      <c r="M181" s="325"/>
      <c r="N181" s="60"/>
      <c r="O181" s="114">
        <f t="shared" si="225"/>
        <v>0</v>
      </c>
      <c r="P181" s="111"/>
    </row>
    <row r="182" spans="1:16" ht="72" hidden="1" x14ac:dyDescent="0.25">
      <c r="A182" s="38">
        <v>3293</v>
      </c>
      <c r="B182" s="57" t="s">
        <v>162</v>
      </c>
      <c r="C182" s="58">
        <f t="shared" si="185"/>
        <v>0</v>
      </c>
      <c r="D182" s="231">
        <v>0</v>
      </c>
      <c r="E182" s="528"/>
      <c r="F182" s="486">
        <f t="shared" si="222"/>
        <v>0</v>
      </c>
      <c r="G182" s="231"/>
      <c r="H182" s="263"/>
      <c r="I182" s="114">
        <f t="shared" si="223"/>
        <v>0</v>
      </c>
      <c r="J182" s="263"/>
      <c r="K182" s="60"/>
      <c r="L182" s="114">
        <f t="shared" si="224"/>
        <v>0</v>
      </c>
      <c r="M182" s="325"/>
      <c r="N182" s="60"/>
      <c r="O182" s="114">
        <f t="shared" si="225"/>
        <v>0</v>
      </c>
      <c r="P182" s="111"/>
    </row>
    <row r="183" spans="1:16" ht="60" hidden="1" x14ac:dyDescent="0.25">
      <c r="A183" s="128">
        <v>3294</v>
      </c>
      <c r="B183" s="57" t="s">
        <v>163</v>
      </c>
      <c r="C183" s="127">
        <f t="shared" si="185"/>
        <v>0</v>
      </c>
      <c r="D183" s="236">
        <v>0</v>
      </c>
      <c r="E183" s="533"/>
      <c r="F183" s="534">
        <f t="shared" si="222"/>
        <v>0</v>
      </c>
      <c r="G183" s="236"/>
      <c r="H183" s="267"/>
      <c r="I183" s="310">
        <f t="shared" si="223"/>
        <v>0</v>
      </c>
      <c r="J183" s="267"/>
      <c r="K183" s="129"/>
      <c r="L183" s="310">
        <f t="shared" si="224"/>
        <v>0</v>
      </c>
      <c r="M183" s="328"/>
      <c r="N183" s="129"/>
      <c r="O183" s="310">
        <f t="shared" si="225"/>
        <v>0</v>
      </c>
      <c r="P183" s="158"/>
    </row>
    <row r="184" spans="1:16" ht="48" hidden="1" x14ac:dyDescent="0.25">
      <c r="A184" s="69">
        <v>3300</v>
      </c>
      <c r="B184" s="125" t="s">
        <v>164</v>
      </c>
      <c r="C184" s="130">
        <f t="shared" si="185"/>
        <v>0</v>
      </c>
      <c r="D184" s="237">
        <f>SUM(D185:D186)</f>
        <v>0</v>
      </c>
      <c r="E184" s="535">
        <f t="shared" ref="E184:O184" si="226">SUM(E185:E186)</f>
        <v>0</v>
      </c>
      <c r="F184" s="536">
        <f t="shared" si="226"/>
        <v>0</v>
      </c>
      <c r="G184" s="237">
        <f t="shared" si="226"/>
        <v>0</v>
      </c>
      <c r="H184" s="268">
        <f t="shared" si="226"/>
        <v>0</v>
      </c>
      <c r="I184" s="294">
        <f t="shared" si="226"/>
        <v>0</v>
      </c>
      <c r="J184" s="268">
        <f t="shared" si="226"/>
        <v>0</v>
      </c>
      <c r="K184" s="131">
        <f t="shared" si="226"/>
        <v>0</v>
      </c>
      <c r="L184" s="294">
        <f t="shared" si="226"/>
        <v>0</v>
      </c>
      <c r="M184" s="130">
        <f t="shared" si="226"/>
        <v>0</v>
      </c>
      <c r="N184" s="131">
        <f t="shared" si="226"/>
        <v>0</v>
      </c>
      <c r="O184" s="294">
        <f t="shared" si="226"/>
        <v>0</v>
      </c>
      <c r="P184" s="348"/>
    </row>
    <row r="185" spans="1:16" ht="48" hidden="1" x14ac:dyDescent="0.25">
      <c r="A185" s="77">
        <v>3310</v>
      </c>
      <c r="B185" s="78" t="s">
        <v>165</v>
      </c>
      <c r="C185" s="84">
        <f t="shared" si="185"/>
        <v>0</v>
      </c>
      <c r="D185" s="233">
        <v>0</v>
      </c>
      <c r="E185" s="530"/>
      <c r="F185" s="525">
        <f t="shared" ref="F185:F186" si="227">D185+E185</f>
        <v>0</v>
      </c>
      <c r="G185" s="233"/>
      <c r="H185" s="264"/>
      <c r="I185" s="109">
        <f t="shared" ref="I185:I186" si="228">G185+H185</f>
        <v>0</v>
      </c>
      <c r="J185" s="264"/>
      <c r="K185" s="115"/>
      <c r="L185" s="109">
        <f t="shared" ref="L185:L186" si="229">J185+K185</f>
        <v>0</v>
      </c>
      <c r="M185" s="326"/>
      <c r="N185" s="115"/>
      <c r="O185" s="109">
        <f t="shared" ref="O185:O186" si="230">M185+N185</f>
        <v>0</v>
      </c>
      <c r="P185" s="116"/>
    </row>
    <row r="186" spans="1:16" ht="48.75" hidden="1" customHeight="1" x14ac:dyDescent="0.25">
      <c r="A186" s="33">
        <v>3320</v>
      </c>
      <c r="B186" s="52" t="s">
        <v>166</v>
      </c>
      <c r="C186" s="53">
        <f t="shared" si="185"/>
        <v>0</v>
      </c>
      <c r="D186" s="230">
        <v>0</v>
      </c>
      <c r="E186" s="526"/>
      <c r="F186" s="527">
        <f t="shared" si="227"/>
        <v>0</v>
      </c>
      <c r="G186" s="230"/>
      <c r="H186" s="262"/>
      <c r="I186" s="120">
        <f t="shared" si="228"/>
        <v>0</v>
      </c>
      <c r="J186" s="262"/>
      <c r="K186" s="55"/>
      <c r="L186" s="120">
        <f t="shared" si="229"/>
        <v>0</v>
      </c>
      <c r="M186" s="324"/>
      <c r="N186" s="55"/>
      <c r="O186" s="120">
        <f t="shared" si="230"/>
        <v>0</v>
      </c>
      <c r="P186" s="110"/>
    </row>
    <row r="187" spans="1:16" hidden="1" x14ac:dyDescent="0.25">
      <c r="A187" s="133">
        <v>4000</v>
      </c>
      <c r="B187" s="101" t="s">
        <v>167</v>
      </c>
      <c r="C187" s="102">
        <f t="shared" si="185"/>
        <v>0</v>
      </c>
      <c r="D187" s="228">
        <f>SUM(D188,D191)</f>
        <v>0</v>
      </c>
      <c r="E187" s="521">
        <f t="shared" ref="E187:F187" si="231">SUM(E188,E191)</f>
        <v>0</v>
      </c>
      <c r="F187" s="522">
        <f t="shared" si="231"/>
        <v>0</v>
      </c>
      <c r="G187" s="228">
        <f>SUM(G188,G191)</f>
        <v>0</v>
      </c>
      <c r="H187" s="261">
        <f t="shared" ref="H187:I187" si="232">SUM(H188,H191)</f>
        <v>0</v>
      </c>
      <c r="I187" s="104">
        <f t="shared" si="232"/>
        <v>0</v>
      </c>
      <c r="J187" s="261">
        <f>SUM(J188,J191)</f>
        <v>0</v>
      </c>
      <c r="K187" s="103">
        <f t="shared" ref="K187:L187" si="233">SUM(K188,K191)</f>
        <v>0</v>
      </c>
      <c r="L187" s="104">
        <f t="shared" si="233"/>
        <v>0</v>
      </c>
      <c r="M187" s="102">
        <f>SUM(M188,M191)</f>
        <v>0</v>
      </c>
      <c r="N187" s="103">
        <f t="shared" ref="N187:O187" si="234">SUM(N188,N191)</f>
        <v>0</v>
      </c>
      <c r="O187" s="104">
        <f t="shared" si="234"/>
        <v>0</v>
      </c>
      <c r="P187" s="347"/>
    </row>
    <row r="188" spans="1:16" ht="24" hidden="1" x14ac:dyDescent="0.25">
      <c r="A188" s="134">
        <v>4200</v>
      </c>
      <c r="B188" s="105" t="s">
        <v>168</v>
      </c>
      <c r="C188" s="46">
        <f t="shared" si="185"/>
        <v>0</v>
      </c>
      <c r="D188" s="229">
        <f>SUM(D189,D190)</f>
        <v>0</v>
      </c>
      <c r="E188" s="523">
        <f t="shared" ref="E188:F188" si="235">SUM(E189,E190)</f>
        <v>0</v>
      </c>
      <c r="F188" s="490">
        <f t="shared" si="235"/>
        <v>0</v>
      </c>
      <c r="G188" s="229">
        <f>SUM(G189,G190)</f>
        <v>0</v>
      </c>
      <c r="H188" s="106">
        <f t="shared" ref="H188:I188" si="236">SUM(H189,H190)</f>
        <v>0</v>
      </c>
      <c r="I188" s="117">
        <f t="shared" si="236"/>
        <v>0</v>
      </c>
      <c r="J188" s="106">
        <f>SUM(J189,J190)</f>
        <v>0</v>
      </c>
      <c r="K188" s="50">
        <f t="shared" ref="K188:L188" si="237">SUM(K189,K190)</f>
        <v>0</v>
      </c>
      <c r="L188" s="117">
        <f t="shared" si="237"/>
        <v>0</v>
      </c>
      <c r="M188" s="46">
        <f>SUM(M189,M190)</f>
        <v>0</v>
      </c>
      <c r="N188" s="50">
        <f t="shared" ref="N188:O188" si="238">SUM(N189,N190)</f>
        <v>0</v>
      </c>
      <c r="O188" s="117">
        <f t="shared" si="238"/>
        <v>0</v>
      </c>
      <c r="P188" s="123"/>
    </row>
    <row r="189" spans="1:16" ht="36" hidden="1" x14ac:dyDescent="0.25">
      <c r="A189" s="833">
        <v>4240</v>
      </c>
      <c r="B189" s="52" t="s">
        <v>169</v>
      </c>
      <c r="C189" s="53">
        <f t="shared" si="185"/>
        <v>0</v>
      </c>
      <c r="D189" s="230">
        <v>0</v>
      </c>
      <c r="E189" s="526"/>
      <c r="F189" s="527">
        <f t="shared" ref="F189:F190" si="239">D189+E189</f>
        <v>0</v>
      </c>
      <c r="G189" s="230"/>
      <c r="H189" s="262"/>
      <c r="I189" s="120">
        <f t="shared" ref="I189:I190" si="240">G189+H189</f>
        <v>0</v>
      </c>
      <c r="J189" s="262"/>
      <c r="K189" s="55"/>
      <c r="L189" s="120">
        <f t="shared" ref="L189:L190" si="241">J189+K189</f>
        <v>0</v>
      </c>
      <c r="M189" s="324"/>
      <c r="N189" s="55"/>
      <c r="O189" s="120">
        <f t="shared" ref="O189:O190" si="242">M189+N189</f>
        <v>0</v>
      </c>
      <c r="P189" s="110"/>
    </row>
    <row r="190" spans="1:16" ht="24" hidden="1" x14ac:dyDescent="0.25">
      <c r="A190" s="112">
        <v>4250</v>
      </c>
      <c r="B190" s="57" t="s">
        <v>170</v>
      </c>
      <c r="C190" s="58">
        <f t="shared" si="185"/>
        <v>0</v>
      </c>
      <c r="D190" s="231">
        <v>0</v>
      </c>
      <c r="E190" s="528"/>
      <c r="F190" s="486">
        <f t="shared" si="239"/>
        <v>0</v>
      </c>
      <c r="G190" s="231"/>
      <c r="H190" s="263"/>
      <c r="I190" s="114">
        <f t="shared" si="240"/>
        <v>0</v>
      </c>
      <c r="J190" s="263"/>
      <c r="K190" s="60"/>
      <c r="L190" s="114">
        <f t="shared" si="241"/>
        <v>0</v>
      </c>
      <c r="M190" s="325"/>
      <c r="N190" s="60"/>
      <c r="O190" s="114">
        <f t="shared" si="242"/>
        <v>0</v>
      </c>
      <c r="P190" s="111"/>
    </row>
    <row r="191" spans="1:16" hidden="1" x14ac:dyDescent="0.25">
      <c r="A191" s="45">
        <v>4300</v>
      </c>
      <c r="B191" s="105" t="s">
        <v>171</v>
      </c>
      <c r="C191" s="46">
        <f t="shared" si="185"/>
        <v>0</v>
      </c>
      <c r="D191" s="229">
        <f>SUM(D192)</f>
        <v>0</v>
      </c>
      <c r="E191" s="523">
        <f t="shared" ref="E191:F191" si="243">SUM(E192)</f>
        <v>0</v>
      </c>
      <c r="F191" s="490">
        <f t="shared" si="243"/>
        <v>0</v>
      </c>
      <c r="G191" s="229">
        <f>SUM(G192)</f>
        <v>0</v>
      </c>
      <c r="H191" s="106">
        <f t="shared" ref="H191:I191" si="244">SUM(H192)</f>
        <v>0</v>
      </c>
      <c r="I191" s="117">
        <f t="shared" si="244"/>
        <v>0</v>
      </c>
      <c r="J191" s="106">
        <f>SUM(J192)</f>
        <v>0</v>
      </c>
      <c r="K191" s="50">
        <f t="shared" ref="K191:L191" si="245">SUM(K192)</f>
        <v>0</v>
      </c>
      <c r="L191" s="117">
        <f t="shared" si="245"/>
        <v>0</v>
      </c>
      <c r="M191" s="46">
        <f>SUM(M192)</f>
        <v>0</v>
      </c>
      <c r="N191" s="50">
        <f t="shared" ref="N191:O191" si="246">SUM(N192)</f>
        <v>0</v>
      </c>
      <c r="O191" s="117">
        <f t="shared" si="246"/>
        <v>0</v>
      </c>
      <c r="P191" s="123"/>
    </row>
    <row r="192" spans="1:16" ht="24" hidden="1" x14ac:dyDescent="0.25">
      <c r="A192" s="833">
        <v>4310</v>
      </c>
      <c r="B192" s="52" t="s">
        <v>172</v>
      </c>
      <c r="C192" s="53">
        <f t="shared" si="185"/>
        <v>0</v>
      </c>
      <c r="D192" s="234">
        <f>SUM(D193:D193)</f>
        <v>0</v>
      </c>
      <c r="E192" s="531">
        <f t="shared" ref="E192:F192" si="247">SUM(E193:E193)</f>
        <v>0</v>
      </c>
      <c r="F192" s="527">
        <f t="shared" si="247"/>
        <v>0</v>
      </c>
      <c r="G192" s="234">
        <f>SUM(G193:G193)</f>
        <v>0</v>
      </c>
      <c r="H192" s="265">
        <f t="shared" ref="H192:I192" si="248">SUM(H193:H193)</f>
        <v>0</v>
      </c>
      <c r="I192" s="120">
        <f t="shared" si="248"/>
        <v>0</v>
      </c>
      <c r="J192" s="265">
        <f>SUM(J193:J193)</f>
        <v>0</v>
      </c>
      <c r="K192" s="119">
        <f t="shared" ref="K192:L192" si="249">SUM(K193:K193)</f>
        <v>0</v>
      </c>
      <c r="L192" s="120">
        <f t="shared" si="249"/>
        <v>0</v>
      </c>
      <c r="M192" s="53">
        <f>SUM(M193:M193)</f>
        <v>0</v>
      </c>
      <c r="N192" s="119">
        <f t="shared" ref="N192:O192" si="250">SUM(N193:N193)</f>
        <v>0</v>
      </c>
      <c r="O192" s="120">
        <f t="shared" si="250"/>
        <v>0</v>
      </c>
      <c r="P192" s="110"/>
    </row>
    <row r="193" spans="1:16" ht="36" hidden="1" x14ac:dyDescent="0.25">
      <c r="A193" s="38">
        <v>4311</v>
      </c>
      <c r="B193" s="57" t="s">
        <v>173</v>
      </c>
      <c r="C193" s="58">
        <f t="shared" si="185"/>
        <v>0</v>
      </c>
      <c r="D193" s="231">
        <v>0</v>
      </c>
      <c r="E193" s="528"/>
      <c r="F193" s="486">
        <f>D193+E193</f>
        <v>0</v>
      </c>
      <c r="G193" s="231"/>
      <c r="H193" s="263"/>
      <c r="I193" s="114">
        <f>G193+H193</f>
        <v>0</v>
      </c>
      <c r="J193" s="263"/>
      <c r="K193" s="60"/>
      <c r="L193" s="114">
        <f>J193+K193</f>
        <v>0</v>
      </c>
      <c r="M193" s="325"/>
      <c r="N193" s="60"/>
      <c r="O193" s="114">
        <f>M193+N193</f>
        <v>0</v>
      </c>
      <c r="P193" s="111"/>
    </row>
    <row r="194" spans="1:16" s="21" customFormat="1" ht="24" x14ac:dyDescent="0.25">
      <c r="A194" s="135"/>
      <c r="B194" s="17" t="s">
        <v>174</v>
      </c>
      <c r="C194" s="98">
        <f t="shared" si="185"/>
        <v>1067779</v>
      </c>
      <c r="D194" s="227">
        <f>SUM(D195,D230,D269)</f>
        <v>1067779</v>
      </c>
      <c r="E194" s="519">
        <f t="shared" ref="E194:F194" si="251">SUM(E195,E230,E269)</f>
        <v>0</v>
      </c>
      <c r="F194" s="520">
        <f t="shared" si="251"/>
        <v>1067779</v>
      </c>
      <c r="G194" s="227">
        <f>SUM(G195,G230,G269)</f>
        <v>0</v>
      </c>
      <c r="H194" s="260">
        <f t="shared" ref="H194:I194" si="252">SUM(H195,H230,H269)</f>
        <v>0</v>
      </c>
      <c r="I194" s="100">
        <f t="shared" si="252"/>
        <v>0</v>
      </c>
      <c r="J194" s="260">
        <f>SUM(J195,J230,J269)</f>
        <v>0</v>
      </c>
      <c r="K194" s="99">
        <f t="shared" ref="K194:L194" si="253">SUM(K195,K230,K269)</f>
        <v>0</v>
      </c>
      <c r="L194" s="100">
        <f t="shared" si="253"/>
        <v>0</v>
      </c>
      <c r="M194" s="329">
        <f>SUM(M195,M230,M269)</f>
        <v>0</v>
      </c>
      <c r="N194" s="306">
        <f t="shared" ref="N194:O194" si="254">SUM(N195,N230,N269)</f>
        <v>0</v>
      </c>
      <c r="O194" s="311">
        <f t="shared" si="254"/>
        <v>0</v>
      </c>
      <c r="P194" s="350"/>
    </row>
    <row r="195" spans="1:16" x14ac:dyDescent="0.25">
      <c r="A195" s="101">
        <v>5000</v>
      </c>
      <c r="B195" s="101" t="s">
        <v>175</v>
      </c>
      <c r="C195" s="102">
        <f t="shared" si="185"/>
        <v>1067779</v>
      </c>
      <c r="D195" s="228">
        <f>D196+D204</f>
        <v>1067779</v>
      </c>
      <c r="E195" s="521">
        <f t="shared" ref="E195:F195" si="255">E196+E204</f>
        <v>0</v>
      </c>
      <c r="F195" s="522">
        <f t="shared" si="255"/>
        <v>1067779</v>
      </c>
      <c r="G195" s="228">
        <f>G196+G204</f>
        <v>0</v>
      </c>
      <c r="H195" s="261">
        <f t="shared" ref="H195:I195" si="256">H196+H204</f>
        <v>0</v>
      </c>
      <c r="I195" s="104">
        <f t="shared" si="256"/>
        <v>0</v>
      </c>
      <c r="J195" s="261">
        <f>J196+J204</f>
        <v>0</v>
      </c>
      <c r="K195" s="103">
        <f t="shared" ref="K195:L195" si="257">K196+K204</f>
        <v>0</v>
      </c>
      <c r="L195" s="104">
        <f t="shared" si="257"/>
        <v>0</v>
      </c>
      <c r="M195" s="102">
        <f>M196+M204</f>
        <v>0</v>
      </c>
      <c r="N195" s="103">
        <f t="shared" ref="N195:O195" si="258">N196+N204</f>
        <v>0</v>
      </c>
      <c r="O195" s="104">
        <f t="shared" si="258"/>
        <v>0</v>
      </c>
      <c r="P195" s="347"/>
    </row>
    <row r="196" spans="1:16" hidden="1" x14ac:dyDescent="0.25">
      <c r="A196" s="45">
        <v>5100</v>
      </c>
      <c r="B196" s="105" t="s">
        <v>176</v>
      </c>
      <c r="C196" s="46">
        <f t="shared" si="185"/>
        <v>0</v>
      </c>
      <c r="D196" s="229">
        <f>D197+D198+D201+D202+D203</f>
        <v>0</v>
      </c>
      <c r="E196" s="523">
        <f t="shared" ref="E196:F196" si="259">E197+E198+E201+E202+E203</f>
        <v>0</v>
      </c>
      <c r="F196" s="490">
        <f t="shared" si="259"/>
        <v>0</v>
      </c>
      <c r="G196" s="229">
        <f>G197+G198+G201+G202+G203</f>
        <v>0</v>
      </c>
      <c r="H196" s="106">
        <f t="shared" ref="H196:I196" si="260">H197+H198+H201+H202+H203</f>
        <v>0</v>
      </c>
      <c r="I196" s="117">
        <f t="shared" si="260"/>
        <v>0</v>
      </c>
      <c r="J196" s="106">
        <f>J197+J198+J201+J202+J203</f>
        <v>0</v>
      </c>
      <c r="K196" s="50">
        <f t="shared" ref="K196:L196" si="261">K197+K198+K201+K202+K203</f>
        <v>0</v>
      </c>
      <c r="L196" s="117">
        <f t="shared" si="261"/>
        <v>0</v>
      </c>
      <c r="M196" s="46">
        <f>M197+M198+M201+M202+M203</f>
        <v>0</v>
      </c>
      <c r="N196" s="50">
        <f t="shared" ref="N196:O196" si="262">N197+N198+N201+N202+N203</f>
        <v>0</v>
      </c>
      <c r="O196" s="117">
        <f t="shared" si="262"/>
        <v>0</v>
      </c>
      <c r="P196" s="123"/>
    </row>
    <row r="197" spans="1:16" hidden="1" x14ac:dyDescent="0.25">
      <c r="A197" s="833">
        <v>5110</v>
      </c>
      <c r="B197" s="52" t="s">
        <v>177</v>
      </c>
      <c r="C197" s="53">
        <f t="shared" si="185"/>
        <v>0</v>
      </c>
      <c r="D197" s="230">
        <v>0</v>
      </c>
      <c r="E197" s="526"/>
      <c r="F197" s="527">
        <f>D197+E197</f>
        <v>0</v>
      </c>
      <c r="G197" s="230"/>
      <c r="H197" s="262"/>
      <c r="I197" s="120">
        <f>G197+H197</f>
        <v>0</v>
      </c>
      <c r="J197" s="262"/>
      <c r="K197" s="55"/>
      <c r="L197" s="120">
        <f>J197+K197</f>
        <v>0</v>
      </c>
      <c r="M197" s="324"/>
      <c r="N197" s="55"/>
      <c r="O197" s="120">
        <f>M197+N197</f>
        <v>0</v>
      </c>
      <c r="P197" s="110"/>
    </row>
    <row r="198" spans="1:16" ht="24" hidden="1" x14ac:dyDescent="0.25">
      <c r="A198" s="112">
        <v>5120</v>
      </c>
      <c r="B198" s="57" t="s">
        <v>178</v>
      </c>
      <c r="C198" s="58">
        <f t="shared" si="185"/>
        <v>0</v>
      </c>
      <c r="D198" s="232">
        <f>D199+D200</f>
        <v>0</v>
      </c>
      <c r="E198" s="529">
        <f t="shared" ref="E198:F198" si="263">E199+E200</f>
        <v>0</v>
      </c>
      <c r="F198" s="486">
        <f t="shared" si="263"/>
        <v>0</v>
      </c>
      <c r="G198" s="232">
        <f>G199+G200</f>
        <v>0</v>
      </c>
      <c r="H198" s="121">
        <f t="shared" ref="H198:I198" si="264">H199+H200</f>
        <v>0</v>
      </c>
      <c r="I198" s="114">
        <f t="shared" si="264"/>
        <v>0</v>
      </c>
      <c r="J198" s="121">
        <f>J199+J200</f>
        <v>0</v>
      </c>
      <c r="K198" s="113">
        <f t="shared" ref="K198:L198" si="265">K199+K200</f>
        <v>0</v>
      </c>
      <c r="L198" s="114">
        <f t="shared" si="265"/>
        <v>0</v>
      </c>
      <c r="M198" s="58">
        <f>M199+M200</f>
        <v>0</v>
      </c>
      <c r="N198" s="113">
        <f t="shared" ref="N198:O198" si="266">N199+N200</f>
        <v>0</v>
      </c>
      <c r="O198" s="114">
        <f t="shared" si="266"/>
        <v>0</v>
      </c>
      <c r="P198" s="111"/>
    </row>
    <row r="199" spans="1:16" hidden="1" x14ac:dyDescent="0.25">
      <c r="A199" s="38">
        <v>5121</v>
      </c>
      <c r="B199" s="57" t="s">
        <v>179</v>
      </c>
      <c r="C199" s="58">
        <f t="shared" si="185"/>
        <v>0</v>
      </c>
      <c r="D199" s="231">
        <v>0</v>
      </c>
      <c r="E199" s="528"/>
      <c r="F199" s="486">
        <f t="shared" ref="F199:F203" si="267">D199+E199</f>
        <v>0</v>
      </c>
      <c r="G199" s="231"/>
      <c r="H199" s="263"/>
      <c r="I199" s="114">
        <f t="shared" ref="I199:I203" si="268">G199+H199</f>
        <v>0</v>
      </c>
      <c r="J199" s="263"/>
      <c r="K199" s="60"/>
      <c r="L199" s="114">
        <f t="shared" ref="L199:L203" si="269">J199+K199</f>
        <v>0</v>
      </c>
      <c r="M199" s="325"/>
      <c r="N199" s="60"/>
      <c r="O199" s="114">
        <f t="shared" ref="O199:O203" si="270">M199+N199</f>
        <v>0</v>
      </c>
      <c r="P199" s="111"/>
    </row>
    <row r="200" spans="1:16" ht="24" hidden="1" x14ac:dyDescent="0.25">
      <c r="A200" s="38">
        <v>5129</v>
      </c>
      <c r="B200" s="57" t="s">
        <v>180</v>
      </c>
      <c r="C200" s="58">
        <f t="shared" si="185"/>
        <v>0</v>
      </c>
      <c r="D200" s="231">
        <v>0</v>
      </c>
      <c r="E200" s="528"/>
      <c r="F200" s="486">
        <f t="shared" si="267"/>
        <v>0</v>
      </c>
      <c r="G200" s="231"/>
      <c r="H200" s="263"/>
      <c r="I200" s="114">
        <f t="shared" si="268"/>
        <v>0</v>
      </c>
      <c r="J200" s="263"/>
      <c r="K200" s="60"/>
      <c r="L200" s="114">
        <f t="shared" si="269"/>
        <v>0</v>
      </c>
      <c r="M200" s="325"/>
      <c r="N200" s="60"/>
      <c r="O200" s="114">
        <f t="shared" si="270"/>
        <v>0</v>
      </c>
      <c r="P200" s="111"/>
    </row>
    <row r="201" spans="1:16" hidden="1" x14ac:dyDescent="0.25">
      <c r="A201" s="112">
        <v>5130</v>
      </c>
      <c r="B201" s="57" t="s">
        <v>181</v>
      </c>
      <c r="C201" s="58">
        <f t="shared" si="185"/>
        <v>0</v>
      </c>
      <c r="D201" s="231">
        <v>0</v>
      </c>
      <c r="E201" s="528"/>
      <c r="F201" s="486">
        <f t="shared" si="267"/>
        <v>0</v>
      </c>
      <c r="G201" s="231"/>
      <c r="H201" s="263"/>
      <c r="I201" s="114">
        <f t="shared" si="268"/>
        <v>0</v>
      </c>
      <c r="J201" s="263"/>
      <c r="K201" s="60"/>
      <c r="L201" s="114">
        <f t="shared" si="269"/>
        <v>0</v>
      </c>
      <c r="M201" s="325"/>
      <c r="N201" s="60"/>
      <c r="O201" s="114">
        <f t="shared" si="270"/>
        <v>0</v>
      </c>
      <c r="P201" s="111"/>
    </row>
    <row r="202" spans="1:16" hidden="1" x14ac:dyDescent="0.25">
      <c r="A202" s="112">
        <v>5140</v>
      </c>
      <c r="B202" s="57" t="s">
        <v>182</v>
      </c>
      <c r="C202" s="58">
        <f t="shared" si="185"/>
        <v>0</v>
      </c>
      <c r="D202" s="231">
        <v>0</v>
      </c>
      <c r="E202" s="528"/>
      <c r="F202" s="486">
        <f t="shared" si="267"/>
        <v>0</v>
      </c>
      <c r="G202" s="231"/>
      <c r="H202" s="263"/>
      <c r="I202" s="114">
        <f t="shared" si="268"/>
        <v>0</v>
      </c>
      <c r="J202" s="263"/>
      <c r="K202" s="60"/>
      <c r="L202" s="114">
        <f t="shared" si="269"/>
        <v>0</v>
      </c>
      <c r="M202" s="325"/>
      <c r="N202" s="60"/>
      <c r="O202" s="114">
        <f t="shared" si="270"/>
        <v>0</v>
      </c>
      <c r="P202" s="111"/>
    </row>
    <row r="203" spans="1:16" ht="24" hidden="1" x14ac:dyDescent="0.25">
      <c r="A203" s="112">
        <v>5170</v>
      </c>
      <c r="B203" s="57" t="s">
        <v>183</v>
      </c>
      <c r="C203" s="58">
        <f t="shared" si="185"/>
        <v>0</v>
      </c>
      <c r="D203" s="231">
        <v>0</v>
      </c>
      <c r="E203" s="528"/>
      <c r="F203" s="486">
        <f t="shared" si="267"/>
        <v>0</v>
      </c>
      <c r="G203" s="231"/>
      <c r="H203" s="263"/>
      <c r="I203" s="114">
        <f t="shared" si="268"/>
        <v>0</v>
      </c>
      <c r="J203" s="263"/>
      <c r="K203" s="60"/>
      <c r="L203" s="114">
        <f t="shared" si="269"/>
        <v>0</v>
      </c>
      <c r="M203" s="325"/>
      <c r="N203" s="60"/>
      <c r="O203" s="114">
        <f t="shared" si="270"/>
        <v>0</v>
      </c>
      <c r="P203" s="111"/>
    </row>
    <row r="204" spans="1:16" x14ac:dyDescent="0.25">
      <c r="A204" s="45">
        <v>5200</v>
      </c>
      <c r="B204" s="105" t="s">
        <v>184</v>
      </c>
      <c r="C204" s="46">
        <f t="shared" si="185"/>
        <v>1067779</v>
      </c>
      <c r="D204" s="229">
        <f>D205+D215+D216+D225+D226+D227+D229</f>
        <v>1067779</v>
      </c>
      <c r="E204" s="523">
        <f t="shared" ref="E204:F204" si="271">E205+E215+E216+E225+E226+E227+E229</f>
        <v>0</v>
      </c>
      <c r="F204" s="490">
        <f t="shared" si="271"/>
        <v>1067779</v>
      </c>
      <c r="G204" s="229">
        <f>G205+G215+G216+G225+G226+G227+G229</f>
        <v>0</v>
      </c>
      <c r="H204" s="106">
        <f t="shared" ref="H204:I204" si="272">H205+H215+H216+H225+H226+H227+H229</f>
        <v>0</v>
      </c>
      <c r="I204" s="117">
        <f t="shared" si="272"/>
        <v>0</v>
      </c>
      <c r="J204" s="106">
        <f>J205+J215+J216+J225+J226+J227+J229</f>
        <v>0</v>
      </c>
      <c r="K204" s="50">
        <f t="shared" ref="K204:L204" si="273">K205+K215+K216+K225+K226+K227+K229</f>
        <v>0</v>
      </c>
      <c r="L204" s="117">
        <f t="shared" si="273"/>
        <v>0</v>
      </c>
      <c r="M204" s="46">
        <f>M205+M215+M216+M225+M226+M227+M229</f>
        <v>0</v>
      </c>
      <c r="N204" s="50">
        <f t="shared" ref="N204:O204" si="274">N205+N215+N216+N225+N226+N227+N229</f>
        <v>0</v>
      </c>
      <c r="O204" s="117">
        <f t="shared" si="274"/>
        <v>0</v>
      </c>
      <c r="P204" s="123"/>
    </row>
    <row r="205" spans="1:16" hidden="1" x14ac:dyDescent="0.25">
      <c r="A205" s="107">
        <v>5210</v>
      </c>
      <c r="B205" s="78" t="s">
        <v>185</v>
      </c>
      <c r="C205" s="84">
        <f t="shared" si="185"/>
        <v>0</v>
      </c>
      <c r="D205" s="132">
        <f>SUM(D206:D214)</f>
        <v>0</v>
      </c>
      <c r="E205" s="524">
        <f t="shared" ref="E205:F205" si="275">SUM(E206:E214)</f>
        <v>0</v>
      </c>
      <c r="F205" s="525">
        <f t="shared" si="275"/>
        <v>0</v>
      </c>
      <c r="G205" s="132">
        <f>SUM(G206:G214)</f>
        <v>0</v>
      </c>
      <c r="H205" s="207">
        <f t="shared" ref="H205:I205" si="276">SUM(H206:H214)</f>
        <v>0</v>
      </c>
      <c r="I205" s="109">
        <f t="shared" si="276"/>
        <v>0</v>
      </c>
      <c r="J205" s="207">
        <f>SUM(J206:J214)</f>
        <v>0</v>
      </c>
      <c r="K205" s="108">
        <f t="shared" ref="K205:L205" si="277">SUM(K206:K214)</f>
        <v>0</v>
      </c>
      <c r="L205" s="109">
        <f t="shared" si="277"/>
        <v>0</v>
      </c>
      <c r="M205" s="84">
        <f>SUM(M206:M214)</f>
        <v>0</v>
      </c>
      <c r="N205" s="108">
        <f t="shared" ref="N205:O205" si="278">SUM(N206:N214)</f>
        <v>0</v>
      </c>
      <c r="O205" s="109">
        <f t="shared" si="278"/>
        <v>0</v>
      </c>
      <c r="P205" s="116"/>
    </row>
    <row r="206" spans="1:16" hidden="1" x14ac:dyDescent="0.25">
      <c r="A206" s="33">
        <v>5211</v>
      </c>
      <c r="B206" s="52" t="s">
        <v>186</v>
      </c>
      <c r="C206" s="53">
        <f t="shared" si="185"/>
        <v>0</v>
      </c>
      <c r="D206" s="230">
        <v>0</v>
      </c>
      <c r="E206" s="526"/>
      <c r="F206" s="527">
        <f t="shared" ref="F206:F215" si="279">D206+E206</f>
        <v>0</v>
      </c>
      <c r="G206" s="230"/>
      <c r="H206" s="262"/>
      <c r="I206" s="120">
        <f t="shared" ref="I206:I215" si="280">G206+H206</f>
        <v>0</v>
      </c>
      <c r="J206" s="262"/>
      <c r="K206" s="55"/>
      <c r="L206" s="120">
        <f t="shared" ref="L206:L215" si="281">J206+K206</f>
        <v>0</v>
      </c>
      <c r="M206" s="324"/>
      <c r="N206" s="55"/>
      <c r="O206" s="120">
        <f t="shared" ref="O206:O215" si="282">M206+N206</f>
        <v>0</v>
      </c>
      <c r="P206" s="110"/>
    </row>
    <row r="207" spans="1:16" hidden="1" x14ac:dyDescent="0.25">
      <c r="A207" s="38">
        <v>5212</v>
      </c>
      <c r="B207" s="57" t="s">
        <v>187</v>
      </c>
      <c r="C207" s="58">
        <f t="shared" si="185"/>
        <v>0</v>
      </c>
      <c r="D207" s="231">
        <v>0</v>
      </c>
      <c r="E207" s="528"/>
      <c r="F207" s="486">
        <f t="shared" si="279"/>
        <v>0</v>
      </c>
      <c r="G207" s="231"/>
      <c r="H207" s="263"/>
      <c r="I207" s="114">
        <f t="shared" si="280"/>
        <v>0</v>
      </c>
      <c r="J207" s="263"/>
      <c r="K207" s="60"/>
      <c r="L207" s="114">
        <f t="shared" si="281"/>
        <v>0</v>
      </c>
      <c r="M207" s="325"/>
      <c r="N207" s="60"/>
      <c r="O207" s="114">
        <f t="shared" si="282"/>
        <v>0</v>
      </c>
      <c r="P207" s="111"/>
    </row>
    <row r="208" spans="1:16" hidden="1" x14ac:dyDescent="0.25">
      <c r="A208" s="38">
        <v>5213</v>
      </c>
      <c r="B208" s="57" t="s">
        <v>188</v>
      </c>
      <c r="C208" s="58">
        <f t="shared" si="185"/>
        <v>0</v>
      </c>
      <c r="D208" s="231">
        <v>0</v>
      </c>
      <c r="E208" s="528"/>
      <c r="F208" s="486">
        <f t="shared" si="279"/>
        <v>0</v>
      </c>
      <c r="G208" s="231"/>
      <c r="H208" s="263"/>
      <c r="I208" s="114">
        <f t="shared" si="280"/>
        <v>0</v>
      </c>
      <c r="J208" s="263"/>
      <c r="K208" s="60"/>
      <c r="L208" s="114">
        <f t="shared" si="281"/>
        <v>0</v>
      </c>
      <c r="M208" s="325"/>
      <c r="N208" s="60"/>
      <c r="O208" s="114">
        <f t="shared" si="282"/>
        <v>0</v>
      </c>
      <c r="P208" s="111"/>
    </row>
    <row r="209" spans="1:16" hidden="1" x14ac:dyDescent="0.25">
      <c r="A209" s="38">
        <v>5214</v>
      </c>
      <c r="B209" s="57" t="s">
        <v>189</v>
      </c>
      <c r="C209" s="58">
        <f t="shared" si="185"/>
        <v>0</v>
      </c>
      <c r="D209" s="231">
        <v>0</v>
      </c>
      <c r="E209" s="528"/>
      <c r="F209" s="486">
        <f t="shared" si="279"/>
        <v>0</v>
      </c>
      <c r="G209" s="231"/>
      <c r="H209" s="263"/>
      <c r="I209" s="114">
        <f t="shared" si="280"/>
        <v>0</v>
      </c>
      <c r="J209" s="263"/>
      <c r="K209" s="60"/>
      <c r="L209" s="114">
        <f t="shared" si="281"/>
        <v>0</v>
      </c>
      <c r="M209" s="325"/>
      <c r="N209" s="60"/>
      <c r="O209" s="114">
        <f t="shared" si="282"/>
        <v>0</v>
      </c>
      <c r="P209" s="111"/>
    </row>
    <row r="210" spans="1:16" hidden="1" x14ac:dyDescent="0.25">
      <c r="A210" s="38">
        <v>5215</v>
      </c>
      <c r="B210" s="57" t="s">
        <v>190</v>
      </c>
      <c r="C210" s="58">
        <f t="shared" si="185"/>
        <v>0</v>
      </c>
      <c r="D210" s="231">
        <v>0</v>
      </c>
      <c r="E210" s="528"/>
      <c r="F210" s="486">
        <f t="shared" si="279"/>
        <v>0</v>
      </c>
      <c r="G210" s="231"/>
      <c r="H210" s="263"/>
      <c r="I210" s="114">
        <f t="shared" si="280"/>
        <v>0</v>
      </c>
      <c r="J210" s="263"/>
      <c r="K210" s="60"/>
      <c r="L210" s="114">
        <f t="shared" si="281"/>
        <v>0</v>
      </c>
      <c r="M210" s="325"/>
      <c r="N210" s="60"/>
      <c r="O210" s="114">
        <f t="shared" si="282"/>
        <v>0</v>
      </c>
      <c r="P210" s="111"/>
    </row>
    <row r="211" spans="1:16" ht="14.25" hidden="1" customHeight="1" x14ac:dyDescent="0.25">
      <c r="A211" s="38">
        <v>5216</v>
      </c>
      <c r="B211" s="57" t="s">
        <v>191</v>
      </c>
      <c r="C211" s="58">
        <f t="shared" si="185"/>
        <v>0</v>
      </c>
      <c r="D211" s="231">
        <v>0</v>
      </c>
      <c r="E211" s="528"/>
      <c r="F211" s="486">
        <f t="shared" si="279"/>
        <v>0</v>
      </c>
      <c r="G211" s="231"/>
      <c r="H211" s="263"/>
      <c r="I211" s="114">
        <f t="shared" si="280"/>
        <v>0</v>
      </c>
      <c r="J211" s="263"/>
      <c r="K211" s="60"/>
      <c r="L211" s="114">
        <f t="shared" si="281"/>
        <v>0</v>
      </c>
      <c r="M211" s="325"/>
      <c r="N211" s="60"/>
      <c r="O211" s="114">
        <f t="shared" si="282"/>
        <v>0</v>
      </c>
      <c r="P211" s="111"/>
    </row>
    <row r="212" spans="1:16" hidden="1" x14ac:dyDescent="0.25">
      <c r="A212" s="38">
        <v>5217</v>
      </c>
      <c r="B212" s="57" t="s">
        <v>192</v>
      </c>
      <c r="C212" s="58">
        <f t="shared" si="185"/>
        <v>0</v>
      </c>
      <c r="D212" s="231">
        <v>0</v>
      </c>
      <c r="E212" s="528"/>
      <c r="F212" s="486">
        <f t="shared" si="279"/>
        <v>0</v>
      </c>
      <c r="G212" s="231"/>
      <c r="H212" s="263"/>
      <c r="I212" s="114">
        <f t="shared" si="280"/>
        <v>0</v>
      </c>
      <c r="J212" s="263"/>
      <c r="K212" s="60"/>
      <c r="L212" s="114">
        <f t="shared" si="281"/>
        <v>0</v>
      </c>
      <c r="M212" s="325"/>
      <c r="N212" s="60"/>
      <c r="O212" s="114">
        <f t="shared" si="282"/>
        <v>0</v>
      </c>
      <c r="P212" s="111"/>
    </row>
    <row r="213" spans="1:16" hidden="1" x14ac:dyDescent="0.25">
      <c r="A213" s="38">
        <v>5218</v>
      </c>
      <c r="B213" s="57" t="s">
        <v>193</v>
      </c>
      <c r="C213" s="58">
        <f t="shared" ref="C213:C276" si="283">F213+I213+L213+O213</f>
        <v>0</v>
      </c>
      <c r="D213" s="231">
        <v>0</v>
      </c>
      <c r="E213" s="528"/>
      <c r="F213" s="486">
        <f t="shared" si="279"/>
        <v>0</v>
      </c>
      <c r="G213" s="231"/>
      <c r="H213" s="263"/>
      <c r="I213" s="114">
        <f t="shared" si="280"/>
        <v>0</v>
      </c>
      <c r="J213" s="263"/>
      <c r="K213" s="60"/>
      <c r="L213" s="114">
        <f t="shared" si="281"/>
        <v>0</v>
      </c>
      <c r="M213" s="325"/>
      <c r="N213" s="60"/>
      <c r="O213" s="114">
        <f t="shared" si="282"/>
        <v>0</v>
      </c>
      <c r="P213" s="111"/>
    </row>
    <row r="214" spans="1:16" hidden="1" x14ac:dyDescent="0.25">
      <c r="A214" s="38">
        <v>5219</v>
      </c>
      <c r="B214" s="57" t="s">
        <v>194</v>
      </c>
      <c r="C214" s="58">
        <f t="shared" si="283"/>
        <v>0</v>
      </c>
      <c r="D214" s="231">
        <v>0</v>
      </c>
      <c r="E214" s="528"/>
      <c r="F214" s="486">
        <f t="shared" si="279"/>
        <v>0</v>
      </c>
      <c r="G214" s="231"/>
      <c r="H214" s="263"/>
      <c r="I214" s="114">
        <f t="shared" si="280"/>
        <v>0</v>
      </c>
      <c r="J214" s="263"/>
      <c r="K214" s="60"/>
      <c r="L214" s="114">
        <f t="shared" si="281"/>
        <v>0</v>
      </c>
      <c r="M214" s="325"/>
      <c r="N214" s="60"/>
      <c r="O214" s="114">
        <f t="shared" si="282"/>
        <v>0</v>
      </c>
      <c r="P214" s="111"/>
    </row>
    <row r="215" spans="1:16" ht="13.5" hidden="1" customHeight="1" x14ac:dyDescent="0.25">
      <c r="A215" s="112">
        <v>5220</v>
      </c>
      <c r="B215" s="57" t="s">
        <v>195</v>
      </c>
      <c r="C215" s="58">
        <f t="shared" si="283"/>
        <v>0</v>
      </c>
      <c r="D215" s="231">
        <v>0</v>
      </c>
      <c r="E215" s="528"/>
      <c r="F215" s="486">
        <f t="shared" si="279"/>
        <v>0</v>
      </c>
      <c r="G215" s="231"/>
      <c r="H215" s="263"/>
      <c r="I215" s="114">
        <f t="shared" si="280"/>
        <v>0</v>
      </c>
      <c r="J215" s="263"/>
      <c r="K215" s="60"/>
      <c r="L215" s="114">
        <f t="shared" si="281"/>
        <v>0</v>
      </c>
      <c r="M215" s="325"/>
      <c r="N215" s="60"/>
      <c r="O215" s="114">
        <f t="shared" si="282"/>
        <v>0</v>
      </c>
      <c r="P215" s="111"/>
    </row>
    <row r="216" spans="1:16" x14ac:dyDescent="0.25">
      <c r="A216" s="112">
        <v>5230</v>
      </c>
      <c r="B216" s="57" t="s">
        <v>196</v>
      </c>
      <c r="C216" s="58">
        <f t="shared" si="283"/>
        <v>36647</v>
      </c>
      <c r="D216" s="232">
        <f>SUM(D217:D224)</f>
        <v>36647</v>
      </c>
      <c r="E216" s="529">
        <f t="shared" ref="E216:F216" si="284">SUM(E217:E224)</f>
        <v>0</v>
      </c>
      <c r="F216" s="486">
        <f t="shared" si="284"/>
        <v>36647</v>
      </c>
      <c r="G216" s="232">
        <f>SUM(G217:G224)</f>
        <v>0</v>
      </c>
      <c r="H216" s="121">
        <f t="shared" ref="H216:I216" si="285">SUM(H217:H224)</f>
        <v>0</v>
      </c>
      <c r="I216" s="114">
        <f t="shared" si="285"/>
        <v>0</v>
      </c>
      <c r="J216" s="121">
        <f>SUM(J217:J224)</f>
        <v>0</v>
      </c>
      <c r="K216" s="113">
        <f t="shared" ref="K216:L216" si="286">SUM(K217:K224)</f>
        <v>0</v>
      </c>
      <c r="L216" s="114">
        <f t="shared" si="286"/>
        <v>0</v>
      </c>
      <c r="M216" s="58">
        <f>SUM(M217:M224)</f>
        <v>0</v>
      </c>
      <c r="N216" s="113">
        <f t="shared" ref="N216:O216" si="287">SUM(N217:N224)</f>
        <v>0</v>
      </c>
      <c r="O216" s="114">
        <f t="shared" si="287"/>
        <v>0</v>
      </c>
      <c r="P216" s="111"/>
    </row>
    <row r="217" spans="1:16" hidden="1" x14ac:dyDescent="0.25">
      <c r="A217" s="38">
        <v>5231</v>
      </c>
      <c r="B217" s="57" t="s">
        <v>197</v>
      </c>
      <c r="C217" s="58">
        <f t="shared" si="283"/>
        <v>0</v>
      </c>
      <c r="D217" s="231">
        <v>0</v>
      </c>
      <c r="E217" s="528"/>
      <c r="F217" s="486">
        <f t="shared" ref="F217:F226" si="288">D217+E217</f>
        <v>0</v>
      </c>
      <c r="G217" s="231"/>
      <c r="H217" s="263"/>
      <c r="I217" s="114">
        <f t="shared" ref="I217:I226" si="289">G217+H217</f>
        <v>0</v>
      </c>
      <c r="J217" s="263"/>
      <c r="K217" s="60"/>
      <c r="L217" s="114">
        <f t="shared" ref="L217:L226" si="290">J217+K217</f>
        <v>0</v>
      </c>
      <c r="M217" s="325"/>
      <c r="N217" s="60"/>
      <c r="O217" s="114">
        <f t="shared" ref="O217:O226" si="291">M217+N217</f>
        <v>0</v>
      </c>
      <c r="P217" s="111"/>
    </row>
    <row r="218" spans="1:16" hidden="1" x14ac:dyDescent="0.25">
      <c r="A218" s="38">
        <v>5232</v>
      </c>
      <c r="B218" s="57" t="s">
        <v>198</v>
      </c>
      <c r="C218" s="58">
        <f t="shared" si="283"/>
        <v>0</v>
      </c>
      <c r="D218" s="231">
        <v>0</v>
      </c>
      <c r="E218" s="528"/>
      <c r="F218" s="486">
        <f t="shared" si="288"/>
        <v>0</v>
      </c>
      <c r="G218" s="231"/>
      <c r="H218" s="263"/>
      <c r="I218" s="114">
        <f t="shared" si="289"/>
        <v>0</v>
      </c>
      <c r="J218" s="263"/>
      <c r="K218" s="60"/>
      <c r="L218" s="114">
        <f t="shared" si="290"/>
        <v>0</v>
      </c>
      <c r="M218" s="325"/>
      <c r="N218" s="60"/>
      <c r="O218" s="114">
        <f t="shared" si="291"/>
        <v>0</v>
      </c>
      <c r="P218" s="111"/>
    </row>
    <row r="219" spans="1:16" hidden="1" x14ac:dyDescent="0.25">
      <c r="A219" s="38">
        <v>5233</v>
      </c>
      <c r="B219" s="57" t="s">
        <v>199</v>
      </c>
      <c r="C219" s="58">
        <f t="shared" si="283"/>
        <v>0</v>
      </c>
      <c r="D219" s="231">
        <v>0</v>
      </c>
      <c r="E219" s="528"/>
      <c r="F219" s="486">
        <f t="shared" si="288"/>
        <v>0</v>
      </c>
      <c r="G219" s="231"/>
      <c r="H219" s="263"/>
      <c r="I219" s="114">
        <f t="shared" si="289"/>
        <v>0</v>
      </c>
      <c r="J219" s="263"/>
      <c r="K219" s="60"/>
      <c r="L219" s="114">
        <f t="shared" si="290"/>
        <v>0</v>
      </c>
      <c r="M219" s="325"/>
      <c r="N219" s="60"/>
      <c r="O219" s="114">
        <f t="shared" si="291"/>
        <v>0</v>
      </c>
      <c r="P219" s="111"/>
    </row>
    <row r="220" spans="1:16" ht="24" hidden="1" x14ac:dyDescent="0.25">
      <c r="A220" s="38">
        <v>5234</v>
      </c>
      <c r="B220" s="57" t="s">
        <v>200</v>
      </c>
      <c r="C220" s="58">
        <f t="shared" si="283"/>
        <v>0</v>
      </c>
      <c r="D220" s="231">
        <v>0</v>
      </c>
      <c r="E220" s="528"/>
      <c r="F220" s="486">
        <f t="shared" si="288"/>
        <v>0</v>
      </c>
      <c r="G220" s="231"/>
      <c r="H220" s="263"/>
      <c r="I220" s="114">
        <f t="shared" si="289"/>
        <v>0</v>
      </c>
      <c r="J220" s="263"/>
      <c r="K220" s="60"/>
      <c r="L220" s="114">
        <f t="shared" si="290"/>
        <v>0</v>
      </c>
      <c r="M220" s="325"/>
      <c r="N220" s="60"/>
      <c r="O220" s="114">
        <f t="shared" si="291"/>
        <v>0</v>
      </c>
      <c r="P220" s="111"/>
    </row>
    <row r="221" spans="1:16" ht="14.25" hidden="1" customHeight="1" x14ac:dyDescent="0.25">
      <c r="A221" s="38">
        <v>5236</v>
      </c>
      <c r="B221" s="57" t="s">
        <v>201</v>
      </c>
      <c r="C221" s="58">
        <f t="shared" si="283"/>
        <v>0</v>
      </c>
      <c r="D221" s="231">
        <v>0</v>
      </c>
      <c r="E221" s="528"/>
      <c r="F221" s="486">
        <f t="shared" si="288"/>
        <v>0</v>
      </c>
      <c r="G221" s="231"/>
      <c r="H221" s="263"/>
      <c r="I221" s="114">
        <f t="shared" si="289"/>
        <v>0</v>
      </c>
      <c r="J221" s="263"/>
      <c r="K221" s="60"/>
      <c r="L221" s="114">
        <f t="shared" si="290"/>
        <v>0</v>
      </c>
      <c r="M221" s="325"/>
      <c r="N221" s="60"/>
      <c r="O221" s="114">
        <f t="shared" si="291"/>
        <v>0</v>
      </c>
      <c r="P221" s="111"/>
    </row>
    <row r="222" spans="1:16" ht="14.25" hidden="1" customHeight="1" x14ac:dyDescent="0.25">
      <c r="A222" s="38">
        <v>5237</v>
      </c>
      <c r="B222" s="57" t="s">
        <v>202</v>
      </c>
      <c r="C222" s="58">
        <f t="shared" si="283"/>
        <v>0</v>
      </c>
      <c r="D222" s="231">
        <v>0</v>
      </c>
      <c r="E222" s="528"/>
      <c r="F222" s="486">
        <f t="shared" si="288"/>
        <v>0</v>
      </c>
      <c r="G222" s="231"/>
      <c r="H222" s="263"/>
      <c r="I222" s="114">
        <f t="shared" si="289"/>
        <v>0</v>
      </c>
      <c r="J222" s="263"/>
      <c r="K222" s="60"/>
      <c r="L222" s="114">
        <f t="shared" si="290"/>
        <v>0</v>
      </c>
      <c r="M222" s="325"/>
      <c r="N222" s="60"/>
      <c r="O222" s="114">
        <f t="shared" si="291"/>
        <v>0</v>
      </c>
      <c r="P222" s="111"/>
    </row>
    <row r="223" spans="1:16" ht="24" hidden="1" x14ac:dyDescent="0.25">
      <c r="A223" s="38">
        <v>5238</v>
      </c>
      <c r="B223" s="57" t="s">
        <v>203</v>
      </c>
      <c r="C223" s="58">
        <f t="shared" si="283"/>
        <v>0</v>
      </c>
      <c r="D223" s="231">
        <v>0</v>
      </c>
      <c r="E223" s="528"/>
      <c r="F223" s="486">
        <f t="shared" si="288"/>
        <v>0</v>
      </c>
      <c r="G223" s="231"/>
      <c r="H223" s="263"/>
      <c r="I223" s="114">
        <f t="shared" si="289"/>
        <v>0</v>
      </c>
      <c r="J223" s="263"/>
      <c r="K223" s="60"/>
      <c r="L223" s="114">
        <f t="shared" si="290"/>
        <v>0</v>
      </c>
      <c r="M223" s="325"/>
      <c r="N223" s="60"/>
      <c r="O223" s="114">
        <f t="shared" si="291"/>
        <v>0</v>
      </c>
      <c r="P223" s="111"/>
    </row>
    <row r="224" spans="1:16" ht="24" x14ac:dyDescent="0.25">
      <c r="A224" s="38">
        <v>5239</v>
      </c>
      <c r="B224" s="57" t="s">
        <v>204</v>
      </c>
      <c r="C224" s="58">
        <f t="shared" si="283"/>
        <v>36647</v>
      </c>
      <c r="D224" s="231">
        <v>36647</v>
      </c>
      <c r="E224" s="528"/>
      <c r="F224" s="486">
        <f t="shared" si="288"/>
        <v>36647</v>
      </c>
      <c r="G224" s="231"/>
      <c r="H224" s="263"/>
      <c r="I224" s="114">
        <f t="shared" si="289"/>
        <v>0</v>
      </c>
      <c r="J224" s="263"/>
      <c r="K224" s="60"/>
      <c r="L224" s="114">
        <f t="shared" si="290"/>
        <v>0</v>
      </c>
      <c r="M224" s="325"/>
      <c r="N224" s="60"/>
      <c r="O224" s="114">
        <f t="shared" si="291"/>
        <v>0</v>
      </c>
      <c r="P224" s="111"/>
    </row>
    <row r="225" spans="1:16" ht="24" x14ac:dyDescent="0.25">
      <c r="A225" s="112">
        <v>5240</v>
      </c>
      <c r="B225" s="57" t="s">
        <v>205</v>
      </c>
      <c r="C225" s="58">
        <f t="shared" si="283"/>
        <v>552860</v>
      </c>
      <c r="D225" s="231">
        <v>552860</v>
      </c>
      <c r="E225" s="528"/>
      <c r="F225" s="486">
        <f t="shared" si="288"/>
        <v>552860</v>
      </c>
      <c r="G225" s="231"/>
      <c r="H225" s="263"/>
      <c r="I225" s="114">
        <f t="shared" si="289"/>
        <v>0</v>
      </c>
      <c r="J225" s="263"/>
      <c r="K225" s="60"/>
      <c r="L225" s="114">
        <f t="shared" si="290"/>
        <v>0</v>
      </c>
      <c r="M225" s="325"/>
      <c r="N225" s="60"/>
      <c r="O225" s="114">
        <f t="shared" si="291"/>
        <v>0</v>
      </c>
      <c r="P225" s="111"/>
    </row>
    <row r="226" spans="1:16" x14ac:dyDescent="0.25">
      <c r="A226" s="112">
        <v>5250</v>
      </c>
      <c r="B226" s="57" t="s">
        <v>206</v>
      </c>
      <c r="C226" s="58">
        <f t="shared" si="283"/>
        <v>478272</v>
      </c>
      <c r="D226" s="231">
        <v>478272</v>
      </c>
      <c r="E226" s="528"/>
      <c r="F226" s="486">
        <f t="shared" si="288"/>
        <v>478272</v>
      </c>
      <c r="G226" s="231"/>
      <c r="H226" s="263"/>
      <c r="I226" s="114">
        <f t="shared" si="289"/>
        <v>0</v>
      </c>
      <c r="J226" s="263"/>
      <c r="K226" s="60"/>
      <c r="L226" s="114">
        <f t="shared" si="290"/>
        <v>0</v>
      </c>
      <c r="M226" s="325"/>
      <c r="N226" s="60"/>
      <c r="O226" s="114">
        <f t="shared" si="291"/>
        <v>0</v>
      </c>
      <c r="P226" s="111"/>
    </row>
    <row r="227" spans="1:16" hidden="1" x14ac:dyDescent="0.25">
      <c r="A227" s="112">
        <v>5260</v>
      </c>
      <c r="B227" s="57" t="s">
        <v>207</v>
      </c>
      <c r="C227" s="58">
        <f t="shared" si="283"/>
        <v>0</v>
      </c>
      <c r="D227" s="232">
        <f>SUM(D228)</f>
        <v>0</v>
      </c>
      <c r="E227" s="529">
        <f t="shared" ref="E227:F227" si="292">SUM(E228)</f>
        <v>0</v>
      </c>
      <c r="F227" s="486">
        <f t="shared" si="292"/>
        <v>0</v>
      </c>
      <c r="G227" s="232">
        <f>SUM(G228)</f>
        <v>0</v>
      </c>
      <c r="H227" s="121">
        <f t="shared" ref="H227:I227" si="293">SUM(H228)</f>
        <v>0</v>
      </c>
      <c r="I227" s="114">
        <f t="shared" si="293"/>
        <v>0</v>
      </c>
      <c r="J227" s="121">
        <f>SUM(J228)</f>
        <v>0</v>
      </c>
      <c r="K227" s="113">
        <f t="shared" ref="K227:L227" si="294">SUM(K228)</f>
        <v>0</v>
      </c>
      <c r="L227" s="114">
        <f t="shared" si="294"/>
        <v>0</v>
      </c>
      <c r="M227" s="58">
        <f>SUM(M228)</f>
        <v>0</v>
      </c>
      <c r="N227" s="113">
        <f t="shared" ref="N227:O227" si="295">SUM(N228)</f>
        <v>0</v>
      </c>
      <c r="O227" s="114">
        <f t="shared" si="295"/>
        <v>0</v>
      </c>
      <c r="P227" s="111"/>
    </row>
    <row r="228" spans="1:16" ht="24" hidden="1" x14ac:dyDescent="0.25">
      <c r="A228" s="38">
        <v>5269</v>
      </c>
      <c r="B228" s="57" t="s">
        <v>208</v>
      </c>
      <c r="C228" s="58">
        <f t="shared" si="283"/>
        <v>0</v>
      </c>
      <c r="D228" s="231">
        <v>0</v>
      </c>
      <c r="E228" s="528"/>
      <c r="F228" s="486">
        <f t="shared" ref="F228:F229" si="296">D228+E228</f>
        <v>0</v>
      </c>
      <c r="G228" s="231"/>
      <c r="H228" s="263"/>
      <c r="I228" s="114">
        <f t="shared" ref="I228:I229" si="297">G228+H228</f>
        <v>0</v>
      </c>
      <c r="J228" s="263"/>
      <c r="K228" s="60"/>
      <c r="L228" s="114">
        <f t="shared" ref="L228:L229" si="298">J228+K228</f>
        <v>0</v>
      </c>
      <c r="M228" s="325"/>
      <c r="N228" s="60"/>
      <c r="O228" s="114">
        <f t="shared" ref="O228:O229" si="299">M228+N228</f>
        <v>0</v>
      </c>
      <c r="P228" s="111"/>
    </row>
    <row r="229" spans="1:16" ht="24" hidden="1" x14ac:dyDescent="0.25">
      <c r="A229" s="107">
        <v>5270</v>
      </c>
      <c r="B229" s="78" t="s">
        <v>209</v>
      </c>
      <c r="C229" s="84">
        <f t="shared" si="283"/>
        <v>0</v>
      </c>
      <c r="D229" s="233">
        <v>0</v>
      </c>
      <c r="E229" s="530"/>
      <c r="F229" s="525">
        <f t="shared" si="296"/>
        <v>0</v>
      </c>
      <c r="G229" s="233"/>
      <c r="H229" s="264"/>
      <c r="I229" s="109">
        <f t="shared" si="297"/>
        <v>0</v>
      </c>
      <c r="J229" s="264"/>
      <c r="K229" s="115"/>
      <c r="L229" s="109">
        <f t="shared" si="298"/>
        <v>0</v>
      </c>
      <c r="M229" s="326"/>
      <c r="N229" s="115"/>
      <c r="O229" s="109">
        <f t="shared" si="299"/>
        <v>0</v>
      </c>
      <c r="P229" s="116"/>
    </row>
    <row r="230" spans="1:16" hidden="1" x14ac:dyDescent="0.25">
      <c r="A230" s="101">
        <v>6000</v>
      </c>
      <c r="B230" s="101" t="s">
        <v>210</v>
      </c>
      <c r="C230" s="102">
        <f t="shared" si="283"/>
        <v>0</v>
      </c>
      <c r="D230" s="228">
        <f>D231+D251+D259</f>
        <v>0</v>
      </c>
      <c r="E230" s="521">
        <f t="shared" ref="E230:F230" si="300">E231+E251+E259</f>
        <v>0</v>
      </c>
      <c r="F230" s="522">
        <f t="shared" si="300"/>
        <v>0</v>
      </c>
      <c r="G230" s="228">
        <f>G231+G251+G259</f>
        <v>0</v>
      </c>
      <c r="H230" s="261">
        <f t="shared" ref="H230:I230" si="301">H231+H251+H259</f>
        <v>0</v>
      </c>
      <c r="I230" s="104">
        <f t="shared" si="301"/>
        <v>0</v>
      </c>
      <c r="J230" s="261">
        <f>J231+J251+J259</f>
        <v>0</v>
      </c>
      <c r="K230" s="103">
        <f t="shared" ref="K230:L230" si="302">K231+K251+K259</f>
        <v>0</v>
      </c>
      <c r="L230" s="104">
        <f t="shared" si="302"/>
        <v>0</v>
      </c>
      <c r="M230" s="102">
        <f>M231+M251+M259</f>
        <v>0</v>
      </c>
      <c r="N230" s="103">
        <f t="shared" ref="N230:O230" si="303">N231+N251+N259</f>
        <v>0</v>
      </c>
      <c r="O230" s="104">
        <f t="shared" si="303"/>
        <v>0</v>
      </c>
      <c r="P230" s="347"/>
    </row>
    <row r="231" spans="1:16" ht="14.25" hidden="1" customHeight="1" x14ac:dyDescent="0.25">
      <c r="A231" s="69">
        <v>6200</v>
      </c>
      <c r="B231" s="125" t="s">
        <v>211</v>
      </c>
      <c r="C231" s="130">
        <f t="shared" si="283"/>
        <v>0</v>
      </c>
      <c r="D231" s="237">
        <f>SUM(D232,D233,D235,D238,D244,D245,D246)</f>
        <v>0</v>
      </c>
      <c r="E231" s="535">
        <f t="shared" ref="E231:F231" si="304">SUM(E232,E233,E235,E238,E244,E245,E246)</f>
        <v>0</v>
      </c>
      <c r="F231" s="536">
        <f t="shared" si="304"/>
        <v>0</v>
      </c>
      <c r="G231" s="237">
        <f>SUM(G232,G233,G235,G238,G244,G245,G246)</f>
        <v>0</v>
      </c>
      <c r="H231" s="268">
        <f t="shared" ref="H231:I231" si="305">SUM(H232,H233,H235,H238,H244,H245,H246)</f>
        <v>0</v>
      </c>
      <c r="I231" s="294">
        <f t="shared" si="305"/>
        <v>0</v>
      </c>
      <c r="J231" s="268">
        <f>SUM(J232,J233,J235,J238,J244,J245,J246)</f>
        <v>0</v>
      </c>
      <c r="K231" s="131">
        <f t="shared" ref="K231:L231" si="306">SUM(K232,K233,K235,K238,K244,K245,K246)</f>
        <v>0</v>
      </c>
      <c r="L231" s="294">
        <f t="shared" si="306"/>
        <v>0</v>
      </c>
      <c r="M231" s="130">
        <f>SUM(M232,M233,M235,M238,M244,M245,M246)</f>
        <v>0</v>
      </c>
      <c r="N231" s="131">
        <f t="shared" ref="N231:O231" si="307">SUM(N232,N233,N235,N238,N244,N245,N246)</f>
        <v>0</v>
      </c>
      <c r="O231" s="294">
        <f t="shared" si="307"/>
        <v>0</v>
      </c>
      <c r="P231" s="348"/>
    </row>
    <row r="232" spans="1:16" ht="24" hidden="1" x14ac:dyDescent="0.25">
      <c r="A232" s="833">
        <v>6220</v>
      </c>
      <c r="B232" s="52" t="s">
        <v>212</v>
      </c>
      <c r="C232" s="53">
        <f t="shared" si="283"/>
        <v>0</v>
      </c>
      <c r="D232" s="230">
        <v>0</v>
      </c>
      <c r="E232" s="526"/>
      <c r="F232" s="527">
        <f>D232+E232</f>
        <v>0</v>
      </c>
      <c r="G232" s="230"/>
      <c r="H232" s="262"/>
      <c r="I232" s="120">
        <f>G232+H232</f>
        <v>0</v>
      </c>
      <c r="J232" s="262"/>
      <c r="K232" s="55"/>
      <c r="L232" s="120">
        <f>J232+K232</f>
        <v>0</v>
      </c>
      <c r="M232" s="324"/>
      <c r="N232" s="55"/>
      <c r="O232" s="120">
        <f>M232+N232</f>
        <v>0</v>
      </c>
      <c r="P232" s="110"/>
    </row>
    <row r="233" spans="1:16" hidden="1" x14ac:dyDescent="0.25">
      <c r="A233" s="112">
        <v>6230</v>
      </c>
      <c r="B233" s="57" t="s">
        <v>213</v>
      </c>
      <c r="C233" s="58">
        <f t="shared" si="283"/>
        <v>0</v>
      </c>
      <c r="D233" s="232">
        <f t="shared" ref="D233:O233" si="308">SUM(D234)</f>
        <v>0</v>
      </c>
      <c r="E233" s="529">
        <f t="shared" si="308"/>
        <v>0</v>
      </c>
      <c r="F233" s="486">
        <f t="shared" si="308"/>
        <v>0</v>
      </c>
      <c r="G233" s="232">
        <f t="shared" si="308"/>
        <v>0</v>
      </c>
      <c r="H233" s="121">
        <f t="shared" si="308"/>
        <v>0</v>
      </c>
      <c r="I233" s="114">
        <f t="shared" si="308"/>
        <v>0</v>
      </c>
      <c r="J233" s="121">
        <f t="shared" si="308"/>
        <v>0</v>
      </c>
      <c r="K233" s="113">
        <f t="shared" si="308"/>
        <v>0</v>
      </c>
      <c r="L233" s="114">
        <f t="shared" si="308"/>
        <v>0</v>
      </c>
      <c r="M233" s="58">
        <f t="shared" si="308"/>
        <v>0</v>
      </c>
      <c r="N233" s="113">
        <f t="shared" si="308"/>
        <v>0</v>
      </c>
      <c r="O233" s="114">
        <f t="shared" si="308"/>
        <v>0</v>
      </c>
      <c r="P233" s="111"/>
    </row>
    <row r="234" spans="1:16" ht="24" hidden="1" x14ac:dyDescent="0.25">
      <c r="A234" s="38">
        <v>6239</v>
      </c>
      <c r="B234" s="52" t="s">
        <v>214</v>
      </c>
      <c r="C234" s="58">
        <f t="shared" si="283"/>
        <v>0</v>
      </c>
      <c r="D234" s="230">
        <v>0</v>
      </c>
      <c r="E234" s="526"/>
      <c r="F234" s="527">
        <f>D234+E234</f>
        <v>0</v>
      </c>
      <c r="G234" s="230"/>
      <c r="H234" s="262"/>
      <c r="I234" s="120">
        <f>G234+H234</f>
        <v>0</v>
      </c>
      <c r="J234" s="262"/>
      <c r="K234" s="55"/>
      <c r="L234" s="120">
        <f>J234+K234</f>
        <v>0</v>
      </c>
      <c r="M234" s="324"/>
      <c r="N234" s="55"/>
      <c r="O234" s="120">
        <f>M234+N234</f>
        <v>0</v>
      </c>
      <c r="P234" s="110"/>
    </row>
    <row r="235" spans="1:16" ht="24" hidden="1" x14ac:dyDescent="0.25">
      <c r="A235" s="112">
        <v>6240</v>
      </c>
      <c r="B235" s="57" t="s">
        <v>215</v>
      </c>
      <c r="C235" s="58">
        <f t="shared" si="283"/>
        <v>0</v>
      </c>
      <c r="D235" s="232">
        <f>SUM(D236:D237)</f>
        <v>0</v>
      </c>
      <c r="E235" s="529">
        <f t="shared" ref="E235:F235" si="309">SUM(E236:E237)</f>
        <v>0</v>
      </c>
      <c r="F235" s="486">
        <f t="shared" si="309"/>
        <v>0</v>
      </c>
      <c r="G235" s="232">
        <f>SUM(G236:G237)</f>
        <v>0</v>
      </c>
      <c r="H235" s="121">
        <f t="shared" ref="H235:I235" si="310">SUM(H236:H237)</f>
        <v>0</v>
      </c>
      <c r="I235" s="114">
        <f t="shared" si="310"/>
        <v>0</v>
      </c>
      <c r="J235" s="121">
        <f>SUM(J236:J237)</f>
        <v>0</v>
      </c>
      <c r="K235" s="113">
        <f t="shared" ref="K235:L235" si="311">SUM(K236:K237)</f>
        <v>0</v>
      </c>
      <c r="L235" s="114">
        <f t="shared" si="311"/>
        <v>0</v>
      </c>
      <c r="M235" s="58">
        <f>SUM(M236:M237)</f>
        <v>0</v>
      </c>
      <c r="N235" s="113">
        <f t="shared" ref="N235:O235" si="312">SUM(N236:N237)</f>
        <v>0</v>
      </c>
      <c r="O235" s="114">
        <f t="shared" si="312"/>
        <v>0</v>
      </c>
      <c r="P235" s="111"/>
    </row>
    <row r="236" spans="1:16" hidden="1" x14ac:dyDescent="0.25">
      <c r="A236" s="38">
        <v>6241</v>
      </c>
      <c r="B236" s="57" t="s">
        <v>216</v>
      </c>
      <c r="C236" s="58">
        <f t="shared" si="283"/>
        <v>0</v>
      </c>
      <c r="D236" s="231">
        <v>0</v>
      </c>
      <c r="E236" s="528"/>
      <c r="F236" s="486">
        <f t="shared" ref="F236:F237" si="313">D236+E236</f>
        <v>0</v>
      </c>
      <c r="G236" s="231"/>
      <c r="H236" s="263"/>
      <c r="I236" s="114">
        <f t="shared" ref="I236:I237" si="314">G236+H236</f>
        <v>0</v>
      </c>
      <c r="J236" s="263"/>
      <c r="K236" s="60"/>
      <c r="L236" s="114">
        <f t="shared" ref="L236:L237" si="315">J236+K236</f>
        <v>0</v>
      </c>
      <c r="M236" s="325"/>
      <c r="N236" s="60"/>
      <c r="O236" s="114">
        <f t="shared" ref="O236:O237" si="316">M236+N236</f>
        <v>0</v>
      </c>
      <c r="P236" s="111"/>
    </row>
    <row r="237" spans="1:16" hidden="1" x14ac:dyDescent="0.25">
      <c r="A237" s="38">
        <v>6242</v>
      </c>
      <c r="B237" s="57" t="s">
        <v>217</v>
      </c>
      <c r="C237" s="58">
        <f t="shared" si="283"/>
        <v>0</v>
      </c>
      <c r="D237" s="231">
        <v>0</v>
      </c>
      <c r="E237" s="528"/>
      <c r="F237" s="486">
        <f t="shared" si="313"/>
        <v>0</v>
      </c>
      <c r="G237" s="231"/>
      <c r="H237" s="263"/>
      <c r="I237" s="114">
        <f t="shared" si="314"/>
        <v>0</v>
      </c>
      <c r="J237" s="263"/>
      <c r="K237" s="60"/>
      <c r="L237" s="114">
        <f t="shared" si="315"/>
        <v>0</v>
      </c>
      <c r="M237" s="325"/>
      <c r="N237" s="60"/>
      <c r="O237" s="114">
        <f t="shared" si="316"/>
        <v>0</v>
      </c>
      <c r="P237" s="111"/>
    </row>
    <row r="238" spans="1:16" ht="25.5" hidden="1" customHeight="1" x14ac:dyDescent="0.25">
      <c r="A238" s="112">
        <v>6250</v>
      </c>
      <c r="B238" s="57" t="s">
        <v>218</v>
      </c>
      <c r="C238" s="58">
        <f t="shared" si="283"/>
        <v>0</v>
      </c>
      <c r="D238" s="232">
        <f>SUM(D239:D243)</f>
        <v>0</v>
      </c>
      <c r="E238" s="529">
        <f t="shared" ref="E238:F238" si="317">SUM(E239:E243)</f>
        <v>0</v>
      </c>
      <c r="F238" s="486">
        <f t="shared" si="317"/>
        <v>0</v>
      </c>
      <c r="G238" s="232">
        <f>SUM(G239:G243)</f>
        <v>0</v>
      </c>
      <c r="H238" s="121">
        <f t="shared" ref="H238:I238" si="318">SUM(H239:H243)</f>
        <v>0</v>
      </c>
      <c r="I238" s="114">
        <f t="shared" si="318"/>
        <v>0</v>
      </c>
      <c r="J238" s="121">
        <f>SUM(J239:J243)</f>
        <v>0</v>
      </c>
      <c r="K238" s="113">
        <f t="shared" ref="K238:L238" si="319">SUM(K239:K243)</f>
        <v>0</v>
      </c>
      <c r="L238" s="114">
        <f t="shared" si="319"/>
        <v>0</v>
      </c>
      <c r="M238" s="58">
        <f>SUM(M239:M243)</f>
        <v>0</v>
      </c>
      <c r="N238" s="113">
        <f t="shared" ref="N238:O238" si="320">SUM(N239:N243)</f>
        <v>0</v>
      </c>
      <c r="O238" s="114">
        <f t="shared" si="320"/>
        <v>0</v>
      </c>
      <c r="P238" s="111"/>
    </row>
    <row r="239" spans="1:16" ht="14.25" hidden="1" customHeight="1" x14ac:dyDescent="0.25">
      <c r="A239" s="38">
        <v>6252</v>
      </c>
      <c r="B239" s="57" t="s">
        <v>219</v>
      </c>
      <c r="C239" s="58">
        <f t="shared" si="283"/>
        <v>0</v>
      </c>
      <c r="D239" s="231">
        <v>0</v>
      </c>
      <c r="E239" s="528"/>
      <c r="F239" s="486">
        <f t="shared" ref="F239:F245" si="321">D239+E239</f>
        <v>0</v>
      </c>
      <c r="G239" s="231"/>
      <c r="H239" s="263"/>
      <c r="I239" s="114">
        <f t="shared" ref="I239:I245" si="322">G239+H239</f>
        <v>0</v>
      </c>
      <c r="J239" s="263"/>
      <c r="K239" s="60"/>
      <c r="L239" s="114">
        <f t="shared" ref="L239:L245" si="323">J239+K239</f>
        <v>0</v>
      </c>
      <c r="M239" s="325"/>
      <c r="N239" s="60"/>
      <c r="O239" s="114">
        <f t="shared" ref="O239:O245" si="324">M239+N239</f>
        <v>0</v>
      </c>
      <c r="P239" s="111"/>
    </row>
    <row r="240" spans="1:16" ht="14.25" hidden="1" customHeight="1" x14ac:dyDescent="0.25">
      <c r="A240" s="38">
        <v>6253</v>
      </c>
      <c r="B240" s="57" t="s">
        <v>220</v>
      </c>
      <c r="C240" s="58">
        <f t="shared" si="283"/>
        <v>0</v>
      </c>
      <c r="D240" s="231">
        <v>0</v>
      </c>
      <c r="E240" s="528"/>
      <c r="F240" s="486">
        <f t="shared" si="321"/>
        <v>0</v>
      </c>
      <c r="G240" s="231"/>
      <c r="H240" s="263"/>
      <c r="I240" s="114">
        <f t="shared" si="322"/>
        <v>0</v>
      </c>
      <c r="J240" s="263"/>
      <c r="K240" s="60"/>
      <c r="L240" s="114">
        <f t="shared" si="323"/>
        <v>0</v>
      </c>
      <c r="M240" s="325"/>
      <c r="N240" s="60"/>
      <c r="O240" s="114">
        <f t="shared" si="324"/>
        <v>0</v>
      </c>
      <c r="P240" s="111"/>
    </row>
    <row r="241" spans="1:16" ht="24" hidden="1" x14ac:dyDescent="0.25">
      <c r="A241" s="38">
        <v>6254</v>
      </c>
      <c r="B241" s="57" t="s">
        <v>221</v>
      </c>
      <c r="C241" s="58">
        <f t="shared" si="283"/>
        <v>0</v>
      </c>
      <c r="D241" s="231">
        <v>0</v>
      </c>
      <c r="E241" s="528"/>
      <c r="F241" s="486">
        <f t="shared" si="321"/>
        <v>0</v>
      </c>
      <c r="G241" s="231"/>
      <c r="H241" s="263"/>
      <c r="I241" s="114">
        <f t="shared" si="322"/>
        <v>0</v>
      </c>
      <c r="J241" s="263"/>
      <c r="K241" s="60"/>
      <c r="L241" s="114">
        <f t="shared" si="323"/>
        <v>0</v>
      </c>
      <c r="M241" s="325"/>
      <c r="N241" s="60"/>
      <c r="O241" s="114">
        <f t="shared" si="324"/>
        <v>0</v>
      </c>
      <c r="P241" s="111"/>
    </row>
    <row r="242" spans="1:16" ht="24" hidden="1" x14ac:dyDescent="0.25">
      <c r="A242" s="38">
        <v>6255</v>
      </c>
      <c r="B242" s="57" t="s">
        <v>222</v>
      </c>
      <c r="C242" s="58">
        <f t="shared" si="283"/>
        <v>0</v>
      </c>
      <c r="D242" s="231">
        <v>0</v>
      </c>
      <c r="E242" s="528"/>
      <c r="F242" s="486">
        <f t="shared" si="321"/>
        <v>0</v>
      </c>
      <c r="G242" s="231"/>
      <c r="H242" s="263"/>
      <c r="I242" s="114">
        <f t="shared" si="322"/>
        <v>0</v>
      </c>
      <c r="J242" s="263"/>
      <c r="K242" s="60"/>
      <c r="L242" s="114">
        <f t="shared" si="323"/>
        <v>0</v>
      </c>
      <c r="M242" s="325"/>
      <c r="N242" s="60"/>
      <c r="O242" s="114">
        <f t="shared" si="324"/>
        <v>0</v>
      </c>
      <c r="P242" s="111"/>
    </row>
    <row r="243" spans="1:16" hidden="1" x14ac:dyDescent="0.25">
      <c r="A243" s="38">
        <v>6259</v>
      </c>
      <c r="B243" s="57" t="s">
        <v>223</v>
      </c>
      <c r="C243" s="58">
        <f t="shared" si="283"/>
        <v>0</v>
      </c>
      <c r="D243" s="231">
        <v>0</v>
      </c>
      <c r="E243" s="528"/>
      <c r="F243" s="486">
        <f t="shared" si="321"/>
        <v>0</v>
      </c>
      <c r="G243" s="231"/>
      <c r="H243" s="263"/>
      <c r="I243" s="114">
        <f t="shared" si="322"/>
        <v>0</v>
      </c>
      <c r="J243" s="263"/>
      <c r="K243" s="60"/>
      <c r="L243" s="114">
        <f t="shared" si="323"/>
        <v>0</v>
      </c>
      <c r="M243" s="325"/>
      <c r="N243" s="60"/>
      <c r="O243" s="114">
        <f t="shared" si="324"/>
        <v>0</v>
      </c>
      <c r="P243" s="111"/>
    </row>
    <row r="244" spans="1:16" ht="24" hidden="1" x14ac:dyDescent="0.25">
      <c r="A244" s="112">
        <v>6260</v>
      </c>
      <c r="B244" s="57" t="s">
        <v>224</v>
      </c>
      <c r="C244" s="58">
        <f t="shared" si="283"/>
        <v>0</v>
      </c>
      <c r="D244" s="231">
        <v>0</v>
      </c>
      <c r="E244" s="528"/>
      <c r="F244" s="486">
        <f t="shared" si="321"/>
        <v>0</v>
      </c>
      <c r="G244" s="231"/>
      <c r="H244" s="263"/>
      <c r="I244" s="114">
        <f t="shared" si="322"/>
        <v>0</v>
      </c>
      <c r="J244" s="263"/>
      <c r="K244" s="60"/>
      <c r="L244" s="114">
        <f t="shared" si="323"/>
        <v>0</v>
      </c>
      <c r="M244" s="325"/>
      <c r="N244" s="60"/>
      <c r="O244" s="114">
        <f t="shared" si="324"/>
        <v>0</v>
      </c>
      <c r="P244" s="111"/>
    </row>
    <row r="245" spans="1:16" hidden="1" x14ac:dyDescent="0.25">
      <c r="A245" s="112">
        <v>6270</v>
      </c>
      <c r="B245" s="57" t="s">
        <v>225</v>
      </c>
      <c r="C245" s="58">
        <f t="shared" si="283"/>
        <v>0</v>
      </c>
      <c r="D245" s="231">
        <v>0</v>
      </c>
      <c r="E245" s="528"/>
      <c r="F245" s="486">
        <f t="shared" si="321"/>
        <v>0</v>
      </c>
      <c r="G245" s="231"/>
      <c r="H245" s="263"/>
      <c r="I245" s="114">
        <f t="shared" si="322"/>
        <v>0</v>
      </c>
      <c r="J245" s="263"/>
      <c r="K245" s="60"/>
      <c r="L245" s="114">
        <f t="shared" si="323"/>
        <v>0</v>
      </c>
      <c r="M245" s="325"/>
      <c r="N245" s="60"/>
      <c r="O245" s="114">
        <f t="shared" si="324"/>
        <v>0</v>
      </c>
      <c r="P245" s="111"/>
    </row>
    <row r="246" spans="1:16" ht="24" hidden="1" x14ac:dyDescent="0.25">
      <c r="A246" s="833">
        <v>6290</v>
      </c>
      <c r="B246" s="52" t="s">
        <v>226</v>
      </c>
      <c r="C246" s="127">
        <f t="shared" si="283"/>
        <v>0</v>
      </c>
      <c r="D246" s="234">
        <f>SUM(D247:D250)</f>
        <v>0</v>
      </c>
      <c r="E246" s="531">
        <f t="shared" ref="E246:O246" si="325">SUM(E247:E250)</f>
        <v>0</v>
      </c>
      <c r="F246" s="527">
        <f t="shared" si="325"/>
        <v>0</v>
      </c>
      <c r="G246" s="234">
        <f t="shared" si="325"/>
        <v>0</v>
      </c>
      <c r="H246" s="265">
        <f t="shared" si="325"/>
        <v>0</v>
      </c>
      <c r="I246" s="120">
        <f t="shared" si="325"/>
        <v>0</v>
      </c>
      <c r="J246" s="265">
        <f t="shared" si="325"/>
        <v>0</v>
      </c>
      <c r="K246" s="119">
        <f t="shared" si="325"/>
        <v>0</v>
      </c>
      <c r="L246" s="120">
        <f t="shared" si="325"/>
        <v>0</v>
      </c>
      <c r="M246" s="127">
        <f t="shared" si="325"/>
        <v>0</v>
      </c>
      <c r="N246" s="305">
        <f t="shared" si="325"/>
        <v>0</v>
      </c>
      <c r="O246" s="310">
        <f t="shared" si="325"/>
        <v>0</v>
      </c>
      <c r="P246" s="158"/>
    </row>
    <row r="247" spans="1:16" hidden="1" x14ac:dyDescent="0.25">
      <c r="A247" s="38">
        <v>6291</v>
      </c>
      <c r="B247" s="57" t="s">
        <v>227</v>
      </c>
      <c r="C247" s="58">
        <f t="shared" si="283"/>
        <v>0</v>
      </c>
      <c r="D247" s="231">
        <v>0</v>
      </c>
      <c r="E247" s="528"/>
      <c r="F247" s="486">
        <f t="shared" ref="F247:F250" si="326">D247+E247</f>
        <v>0</v>
      </c>
      <c r="G247" s="231"/>
      <c r="H247" s="263"/>
      <c r="I247" s="114">
        <f t="shared" ref="I247:I250" si="327">G247+H247</f>
        <v>0</v>
      </c>
      <c r="J247" s="263"/>
      <c r="K247" s="60"/>
      <c r="L247" s="114">
        <f t="shared" ref="L247:L250" si="328">J247+K247</f>
        <v>0</v>
      </c>
      <c r="M247" s="325"/>
      <c r="N247" s="60"/>
      <c r="O247" s="114">
        <f t="shared" ref="O247:O250" si="329">M247+N247</f>
        <v>0</v>
      </c>
      <c r="P247" s="111"/>
    </row>
    <row r="248" spans="1:16" hidden="1" x14ac:dyDescent="0.25">
      <c r="A248" s="38">
        <v>6292</v>
      </c>
      <c r="B248" s="57" t="s">
        <v>228</v>
      </c>
      <c r="C248" s="58">
        <f t="shared" si="283"/>
        <v>0</v>
      </c>
      <c r="D248" s="231">
        <v>0</v>
      </c>
      <c r="E248" s="528"/>
      <c r="F248" s="486">
        <f t="shared" si="326"/>
        <v>0</v>
      </c>
      <c r="G248" s="231"/>
      <c r="H248" s="263"/>
      <c r="I248" s="114">
        <f t="shared" si="327"/>
        <v>0</v>
      </c>
      <c r="J248" s="263"/>
      <c r="K248" s="60"/>
      <c r="L248" s="114">
        <f t="shared" si="328"/>
        <v>0</v>
      </c>
      <c r="M248" s="325"/>
      <c r="N248" s="60"/>
      <c r="O248" s="114">
        <f t="shared" si="329"/>
        <v>0</v>
      </c>
      <c r="P248" s="111"/>
    </row>
    <row r="249" spans="1:16" ht="72" hidden="1" x14ac:dyDescent="0.25">
      <c r="A249" s="38">
        <v>6296</v>
      </c>
      <c r="B249" s="57" t="s">
        <v>229</v>
      </c>
      <c r="C249" s="58">
        <f t="shared" si="283"/>
        <v>0</v>
      </c>
      <c r="D249" s="231">
        <v>0</v>
      </c>
      <c r="E249" s="528"/>
      <c r="F249" s="486">
        <f t="shared" si="326"/>
        <v>0</v>
      </c>
      <c r="G249" s="231"/>
      <c r="H249" s="263"/>
      <c r="I249" s="114">
        <f t="shared" si="327"/>
        <v>0</v>
      </c>
      <c r="J249" s="263"/>
      <c r="K249" s="60"/>
      <c r="L249" s="114">
        <f t="shared" si="328"/>
        <v>0</v>
      </c>
      <c r="M249" s="325"/>
      <c r="N249" s="60"/>
      <c r="O249" s="114">
        <f t="shared" si="329"/>
        <v>0</v>
      </c>
      <c r="P249" s="111"/>
    </row>
    <row r="250" spans="1:16" ht="39.75" hidden="1" customHeight="1" x14ac:dyDescent="0.25">
      <c r="A250" s="38">
        <v>6299</v>
      </c>
      <c r="B250" s="57" t="s">
        <v>230</v>
      </c>
      <c r="C250" s="58">
        <f t="shared" si="283"/>
        <v>0</v>
      </c>
      <c r="D250" s="231">
        <v>0</v>
      </c>
      <c r="E250" s="528"/>
      <c r="F250" s="486">
        <f t="shared" si="326"/>
        <v>0</v>
      </c>
      <c r="G250" s="231"/>
      <c r="H250" s="263"/>
      <c r="I250" s="114">
        <f t="shared" si="327"/>
        <v>0</v>
      </c>
      <c r="J250" s="263"/>
      <c r="K250" s="60"/>
      <c r="L250" s="114">
        <f t="shared" si="328"/>
        <v>0</v>
      </c>
      <c r="M250" s="325"/>
      <c r="N250" s="60"/>
      <c r="O250" s="114">
        <f t="shared" si="329"/>
        <v>0</v>
      </c>
      <c r="P250" s="111"/>
    </row>
    <row r="251" spans="1:16" hidden="1" x14ac:dyDescent="0.25">
      <c r="A251" s="45">
        <v>6300</v>
      </c>
      <c r="B251" s="105" t="s">
        <v>231</v>
      </c>
      <c r="C251" s="46">
        <f t="shared" si="283"/>
        <v>0</v>
      </c>
      <c r="D251" s="229">
        <f>SUM(D252,D257,D258)</f>
        <v>0</v>
      </c>
      <c r="E251" s="523">
        <f t="shared" ref="E251:O251" si="330">SUM(E252,E257,E258)</f>
        <v>0</v>
      </c>
      <c r="F251" s="490">
        <f t="shared" si="330"/>
        <v>0</v>
      </c>
      <c r="G251" s="229">
        <f t="shared" si="330"/>
        <v>0</v>
      </c>
      <c r="H251" s="106">
        <f t="shared" si="330"/>
        <v>0</v>
      </c>
      <c r="I251" s="117">
        <f t="shared" si="330"/>
        <v>0</v>
      </c>
      <c r="J251" s="106">
        <f t="shared" si="330"/>
        <v>0</v>
      </c>
      <c r="K251" s="50">
        <f t="shared" si="330"/>
        <v>0</v>
      </c>
      <c r="L251" s="117">
        <f t="shared" si="330"/>
        <v>0</v>
      </c>
      <c r="M251" s="166">
        <f t="shared" si="330"/>
        <v>0</v>
      </c>
      <c r="N251" s="167">
        <f t="shared" si="330"/>
        <v>0</v>
      </c>
      <c r="O251" s="168">
        <f t="shared" si="330"/>
        <v>0</v>
      </c>
      <c r="P251" s="349"/>
    </row>
    <row r="252" spans="1:16" ht="24" hidden="1" x14ac:dyDescent="0.25">
      <c r="A252" s="833">
        <v>6320</v>
      </c>
      <c r="B252" s="52" t="s">
        <v>303</v>
      </c>
      <c r="C252" s="127">
        <f t="shared" si="283"/>
        <v>0</v>
      </c>
      <c r="D252" s="234">
        <f>SUM(D253:D256)</f>
        <v>0</v>
      </c>
      <c r="E252" s="531">
        <f t="shared" ref="E252:O252" si="331">SUM(E253:E256)</f>
        <v>0</v>
      </c>
      <c r="F252" s="527">
        <f t="shared" si="331"/>
        <v>0</v>
      </c>
      <c r="G252" s="234">
        <f t="shared" si="331"/>
        <v>0</v>
      </c>
      <c r="H252" s="265">
        <f t="shared" si="331"/>
        <v>0</v>
      </c>
      <c r="I252" s="120">
        <f t="shared" si="331"/>
        <v>0</v>
      </c>
      <c r="J252" s="265">
        <f t="shared" si="331"/>
        <v>0</v>
      </c>
      <c r="K252" s="119">
        <f t="shared" si="331"/>
        <v>0</v>
      </c>
      <c r="L252" s="120">
        <f t="shared" si="331"/>
        <v>0</v>
      </c>
      <c r="M252" s="53">
        <f t="shared" si="331"/>
        <v>0</v>
      </c>
      <c r="N252" s="119">
        <f t="shared" si="331"/>
        <v>0</v>
      </c>
      <c r="O252" s="120">
        <f t="shared" si="331"/>
        <v>0</v>
      </c>
      <c r="P252" s="110"/>
    </row>
    <row r="253" spans="1:16" hidden="1" x14ac:dyDescent="0.25">
      <c r="A253" s="38">
        <v>6322</v>
      </c>
      <c r="B253" s="57" t="s">
        <v>232</v>
      </c>
      <c r="C253" s="58">
        <f t="shared" si="283"/>
        <v>0</v>
      </c>
      <c r="D253" s="231">
        <v>0</v>
      </c>
      <c r="E253" s="528"/>
      <c r="F253" s="486">
        <f t="shared" ref="F253:F258" si="332">D253+E253</f>
        <v>0</v>
      </c>
      <c r="G253" s="231"/>
      <c r="H253" s="263"/>
      <c r="I253" s="114">
        <f t="shared" ref="I253:I258" si="333">G253+H253</f>
        <v>0</v>
      </c>
      <c r="J253" s="263"/>
      <c r="K253" s="60"/>
      <c r="L253" s="114">
        <f t="shared" ref="L253:L258" si="334">J253+K253</f>
        <v>0</v>
      </c>
      <c r="M253" s="325"/>
      <c r="N253" s="60"/>
      <c r="O253" s="114">
        <f t="shared" ref="O253:O258" si="335">M253+N253</f>
        <v>0</v>
      </c>
      <c r="P253" s="111"/>
    </row>
    <row r="254" spans="1:16" ht="24" hidden="1" x14ac:dyDescent="0.25">
      <c r="A254" s="38">
        <v>6323</v>
      </c>
      <c r="B254" s="57" t="s">
        <v>233</v>
      </c>
      <c r="C254" s="58">
        <f t="shared" si="283"/>
        <v>0</v>
      </c>
      <c r="D254" s="231">
        <v>0</v>
      </c>
      <c r="E254" s="528"/>
      <c r="F254" s="486">
        <f t="shared" si="332"/>
        <v>0</v>
      </c>
      <c r="G254" s="231"/>
      <c r="H254" s="263"/>
      <c r="I254" s="114">
        <f t="shared" si="333"/>
        <v>0</v>
      </c>
      <c r="J254" s="263"/>
      <c r="K254" s="60"/>
      <c r="L254" s="114">
        <f t="shared" si="334"/>
        <v>0</v>
      </c>
      <c r="M254" s="325"/>
      <c r="N254" s="60"/>
      <c r="O254" s="114">
        <f t="shared" si="335"/>
        <v>0</v>
      </c>
      <c r="P254" s="111"/>
    </row>
    <row r="255" spans="1:16" ht="24" hidden="1" x14ac:dyDescent="0.25">
      <c r="A255" s="38">
        <v>6324</v>
      </c>
      <c r="B255" s="57" t="s">
        <v>287</v>
      </c>
      <c r="C255" s="58">
        <f t="shared" si="283"/>
        <v>0</v>
      </c>
      <c r="D255" s="231">
        <v>0</v>
      </c>
      <c r="E255" s="528"/>
      <c r="F255" s="486">
        <f t="shared" si="332"/>
        <v>0</v>
      </c>
      <c r="G255" s="231"/>
      <c r="H255" s="263"/>
      <c r="I255" s="114">
        <f t="shared" si="333"/>
        <v>0</v>
      </c>
      <c r="J255" s="263"/>
      <c r="K255" s="60"/>
      <c r="L255" s="114">
        <f t="shared" si="334"/>
        <v>0</v>
      </c>
      <c r="M255" s="325"/>
      <c r="N255" s="60"/>
      <c r="O255" s="114">
        <f t="shared" si="335"/>
        <v>0</v>
      </c>
      <c r="P255" s="111"/>
    </row>
    <row r="256" spans="1:16" hidden="1" x14ac:dyDescent="0.25">
      <c r="A256" s="33">
        <v>6329</v>
      </c>
      <c r="B256" s="52" t="s">
        <v>288</v>
      </c>
      <c r="C256" s="53">
        <f t="shared" si="283"/>
        <v>0</v>
      </c>
      <c r="D256" s="230">
        <v>0</v>
      </c>
      <c r="E256" s="526"/>
      <c r="F256" s="527">
        <f t="shared" si="332"/>
        <v>0</v>
      </c>
      <c r="G256" s="230"/>
      <c r="H256" s="262"/>
      <c r="I256" s="120">
        <f t="shared" si="333"/>
        <v>0</v>
      </c>
      <c r="J256" s="262"/>
      <c r="K256" s="55"/>
      <c r="L256" s="120">
        <f t="shared" si="334"/>
        <v>0</v>
      </c>
      <c r="M256" s="324"/>
      <c r="N256" s="55"/>
      <c r="O256" s="120">
        <f t="shared" si="335"/>
        <v>0</v>
      </c>
      <c r="P256" s="110"/>
    </row>
    <row r="257" spans="1:16" ht="24" hidden="1" x14ac:dyDescent="0.25">
      <c r="A257" s="143">
        <v>6330</v>
      </c>
      <c r="B257" s="144" t="s">
        <v>234</v>
      </c>
      <c r="C257" s="127">
        <f t="shared" si="283"/>
        <v>0</v>
      </c>
      <c r="D257" s="236">
        <v>0</v>
      </c>
      <c r="E257" s="533"/>
      <c r="F257" s="534">
        <f t="shared" si="332"/>
        <v>0</v>
      </c>
      <c r="G257" s="236"/>
      <c r="H257" s="267"/>
      <c r="I257" s="310">
        <f t="shared" si="333"/>
        <v>0</v>
      </c>
      <c r="J257" s="267"/>
      <c r="K257" s="129"/>
      <c r="L257" s="310">
        <f t="shared" si="334"/>
        <v>0</v>
      </c>
      <c r="M257" s="328"/>
      <c r="N257" s="129"/>
      <c r="O257" s="310">
        <f t="shared" si="335"/>
        <v>0</v>
      </c>
      <c r="P257" s="158"/>
    </row>
    <row r="258" spans="1:16" hidden="1" x14ac:dyDescent="0.25">
      <c r="A258" s="112">
        <v>6360</v>
      </c>
      <c r="B258" s="57" t="s">
        <v>235</v>
      </c>
      <c r="C258" s="58">
        <f t="shared" si="283"/>
        <v>0</v>
      </c>
      <c r="D258" s="231">
        <v>0</v>
      </c>
      <c r="E258" s="528"/>
      <c r="F258" s="486">
        <f t="shared" si="332"/>
        <v>0</v>
      </c>
      <c r="G258" s="231"/>
      <c r="H258" s="263"/>
      <c r="I258" s="114">
        <f t="shared" si="333"/>
        <v>0</v>
      </c>
      <c r="J258" s="263"/>
      <c r="K258" s="60"/>
      <c r="L258" s="114">
        <f t="shared" si="334"/>
        <v>0</v>
      </c>
      <c r="M258" s="325"/>
      <c r="N258" s="60"/>
      <c r="O258" s="114">
        <f t="shared" si="335"/>
        <v>0</v>
      </c>
      <c r="P258" s="111"/>
    </row>
    <row r="259" spans="1:16" ht="36" hidden="1" x14ac:dyDescent="0.25">
      <c r="A259" s="45">
        <v>6400</v>
      </c>
      <c r="B259" s="105" t="s">
        <v>236</v>
      </c>
      <c r="C259" s="46">
        <f t="shared" si="283"/>
        <v>0</v>
      </c>
      <c r="D259" s="229">
        <f>SUM(D260,D264)</f>
        <v>0</v>
      </c>
      <c r="E259" s="523">
        <f t="shared" ref="E259:O259" si="336">SUM(E260,E264)</f>
        <v>0</v>
      </c>
      <c r="F259" s="490">
        <f t="shared" si="336"/>
        <v>0</v>
      </c>
      <c r="G259" s="229">
        <f t="shared" si="336"/>
        <v>0</v>
      </c>
      <c r="H259" s="106">
        <f t="shared" si="336"/>
        <v>0</v>
      </c>
      <c r="I259" s="117">
        <f t="shared" si="336"/>
        <v>0</v>
      </c>
      <c r="J259" s="106">
        <f t="shared" si="336"/>
        <v>0</v>
      </c>
      <c r="K259" s="50">
        <f t="shared" si="336"/>
        <v>0</v>
      </c>
      <c r="L259" s="117">
        <f t="shared" si="336"/>
        <v>0</v>
      </c>
      <c r="M259" s="166">
        <f t="shared" si="336"/>
        <v>0</v>
      </c>
      <c r="N259" s="167">
        <f t="shared" si="336"/>
        <v>0</v>
      </c>
      <c r="O259" s="168">
        <f t="shared" si="336"/>
        <v>0</v>
      </c>
      <c r="P259" s="349"/>
    </row>
    <row r="260" spans="1:16" ht="24" hidden="1" x14ac:dyDescent="0.25">
      <c r="A260" s="833">
        <v>6410</v>
      </c>
      <c r="B260" s="52" t="s">
        <v>237</v>
      </c>
      <c r="C260" s="53">
        <f t="shared" si="283"/>
        <v>0</v>
      </c>
      <c r="D260" s="234">
        <f>SUM(D261:D263)</f>
        <v>0</v>
      </c>
      <c r="E260" s="531">
        <f t="shared" ref="E260:O260" si="337">SUM(E261:E263)</f>
        <v>0</v>
      </c>
      <c r="F260" s="527">
        <f t="shared" si="337"/>
        <v>0</v>
      </c>
      <c r="G260" s="234">
        <f t="shared" si="337"/>
        <v>0</v>
      </c>
      <c r="H260" s="265">
        <f t="shared" si="337"/>
        <v>0</v>
      </c>
      <c r="I260" s="120">
        <f t="shared" si="337"/>
        <v>0</v>
      </c>
      <c r="J260" s="265">
        <f t="shared" si="337"/>
        <v>0</v>
      </c>
      <c r="K260" s="119">
        <f t="shared" si="337"/>
        <v>0</v>
      </c>
      <c r="L260" s="120">
        <f t="shared" si="337"/>
        <v>0</v>
      </c>
      <c r="M260" s="64">
        <f t="shared" si="337"/>
        <v>0</v>
      </c>
      <c r="N260" s="304">
        <f t="shared" si="337"/>
        <v>0</v>
      </c>
      <c r="O260" s="309">
        <f t="shared" si="337"/>
        <v>0</v>
      </c>
      <c r="P260" s="155"/>
    </row>
    <row r="261" spans="1:16" hidden="1" x14ac:dyDescent="0.25">
      <c r="A261" s="38">
        <v>6411</v>
      </c>
      <c r="B261" s="146" t="s">
        <v>238</v>
      </c>
      <c r="C261" s="58">
        <f t="shared" si="283"/>
        <v>0</v>
      </c>
      <c r="D261" s="231">
        <v>0</v>
      </c>
      <c r="E261" s="528"/>
      <c r="F261" s="486">
        <f t="shared" ref="F261:F263" si="338">D261+E261</f>
        <v>0</v>
      </c>
      <c r="G261" s="231"/>
      <c r="H261" s="263"/>
      <c r="I261" s="114">
        <f t="shared" ref="I261:I263" si="339">G261+H261</f>
        <v>0</v>
      </c>
      <c r="J261" s="263"/>
      <c r="K261" s="60"/>
      <c r="L261" s="114">
        <f t="shared" ref="L261:L263" si="340">J261+K261</f>
        <v>0</v>
      </c>
      <c r="M261" s="325"/>
      <c r="N261" s="60"/>
      <c r="O261" s="114">
        <f t="shared" ref="O261:O263" si="341">M261+N261</f>
        <v>0</v>
      </c>
      <c r="P261" s="111"/>
    </row>
    <row r="262" spans="1:16" ht="36" hidden="1" x14ac:dyDescent="0.25">
      <c r="A262" s="38">
        <v>6412</v>
      </c>
      <c r="B262" s="57" t="s">
        <v>239</v>
      </c>
      <c r="C262" s="58">
        <f t="shared" si="283"/>
        <v>0</v>
      </c>
      <c r="D262" s="231">
        <v>0</v>
      </c>
      <c r="E262" s="528"/>
      <c r="F262" s="486">
        <f t="shared" si="338"/>
        <v>0</v>
      </c>
      <c r="G262" s="231"/>
      <c r="H262" s="263"/>
      <c r="I262" s="114">
        <f t="shared" si="339"/>
        <v>0</v>
      </c>
      <c r="J262" s="263"/>
      <c r="K262" s="60"/>
      <c r="L262" s="114">
        <f t="shared" si="340"/>
        <v>0</v>
      </c>
      <c r="M262" s="325"/>
      <c r="N262" s="60"/>
      <c r="O262" s="114">
        <f t="shared" si="341"/>
        <v>0</v>
      </c>
      <c r="P262" s="111"/>
    </row>
    <row r="263" spans="1:16" ht="36" hidden="1" x14ac:dyDescent="0.25">
      <c r="A263" s="38">
        <v>6419</v>
      </c>
      <c r="B263" s="57" t="s">
        <v>240</v>
      </c>
      <c r="C263" s="58">
        <f t="shared" si="283"/>
        <v>0</v>
      </c>
      <c r="D263" s="231">
        <v>0</v>
      </c>
      <c r="E263" s="528"/>
      <c r="F263" s="486">
        <f t="shared" si="338"/>
        <v>0</v>
      </c>
      <c r="G263" s="231"/>
      <c r="H263" s="263"/>
      <c r="I263" s="114">
        <f t="shared" si="339"/>
        <v>0</v>
      </c>
      <c r="J263" s="263"/>
      <c r="K263" s="60"/>
      <c r="L263" s="114">
        <f t="shared" si="340"/>
        <v>0</v>
      </c>
      <c r="M263" s="325"/>
      <c r="N263" s="60"/>
      <c r="O263" s="114">
        <f t="shared" si="341"/>
        <v>0</v>
      </c>
      <c r="P263" s="111"/>
    </row>
    <row r="264" spans="1:16" ht="36" hidden="1" x14ac:dyDescent="0.25">
      <c r="A264" s="112">
        <v>6420</v>
      </c>
      <c r="B264" s="57" t="s">
        <v>241</v>
      </c>
      <c r="C264" s="58">
        <f t="shared" si="283"/>
        <v>0</v>
      </c>
      <c r="D264" s="232">
        <f>SUM(D265:D268)</f>
        <v>0</v>
      </c>
      <c r="E264" s="529">
        <f t="shared" ref="E264:F264" si="342">SUM(E265:E268)</f>
        <v>0</v>
      </c>
      <c r="F264" s="486">
        <f t="shared" si="342"/>
        <v>0</v>
      </c>
      <c r="G264" s="232">
        <f>SUM(G265:G268)</f>
        <v>0</v>
      </c>
      <c r="H264" s="121">
        <f t="shared" ref="H264:I264" si="343">SUM(H265:H268)</f>
        <v>0</v>
      </c>
      <c r="I264" s="114">
        <f t="shared" si="343"/>
        <v>0</v>
      </c>
      <c r="J264" s="121">
        <f>SUM(J265:J268)</f>
        <v>0</v>
      </c>
      <c r="K264" s="113">
        <f t="shared" ref="K264:L264" si="344">SUM(K265:K268)</f>
        <v>0</v>
      </c>
      <c r="L264" s="114">
        <f t="shared" si="344"/>
        <v>0</v>
      </c>
      <c r="M264" s="58">
        <f>SUM(M265:M268)</f>
        <v>0</v>
      </c>
      <c r="N264" s="113">
        <f t="shared" ref="N264:O264" si="345">SUM(N265:N268)</f>
        <v>0</v>
      </c>
      <c r="O264" s="114">
        <f t="shared" si="345"/>
        <v>0</v>
      </c>
      <c r="P264" s="111"/>
    </row>
    <row r="265" spans="1:16" hidden="1" x14ac:dyDescent="0.25">
      <c r="A265" s="38">
        <v>6421</v>
      </c>
      <c r="B265" s="57" t="s">
        <v>242</v>
      </c>
      <c r="C265" s="58">
        <f t="shared" si="283"/>
        <v>0</v>
      </c>
      <c r="D265" s="231">
        <v>0</v>
      </c>
      <c r="E265" s="528"/>
      <c r="F265" s="486">
        <f t="shared" ref="F265:F268" si="346">D265+E265</f>
        <v>0</v>
      </c>
      <c r="G265" s="231"/>
      <c r="H265" s="263"/>
      <c r="I265" s="114">
        <f t="shared" ref="I265:I268" si="347">G265+H265</f>
        <v>0</v>
      </c>
      <c r="J265" s="263"/>
      <c r="K265" s="60"/>
      <c r="L265" s="114">
        <f t="shared" ref="L265:L268" si="348">J265+K265</f>
        <v>0</v>
      </c>
      <c r="M265" s="325"/>
      <c r="N265" s="60"/>
      <c r="O265" s="114">
        <f t="shared" ref="O265:O268" si="349">M265+N265</f>
        <v>0</v>
      </c>
      <c r="P265" s="111"/>
    </row>
    <row r="266" spans="1:16" hidden="1" x14ac:dyDescent="0.25">
      <c r="A266" s="38">
        <v>6422</v>
      </c>
      <c r="B266" s="57" t="s">
        <v>243</v>
      </c>
      <c r="C266" s="58">
        <f t="shared" si="283"/>
        <v>0</v>
      </c>
      <c r="D266" s="231">
        <v>0</v>
      </c>
      <c r="E266" s="528"/>
      <c r="F266" s="486">
        <f t="shared" si="346"/>
        <v>0</v>
      </c>
      <c r="G266" s="231"/>
      <c r="H266" s="263"/>
      <c r="I266" s="114">
        <f t="shared" si="347"/>
        <v>0</v>
      </c>
      <c r="J266" s="263"/>
      <c r="K266" s="60"/>
      <c r="L266" s="114">
        <f t="shared" si="348"/>
        <v>0</v>
      </c>
      <c r="M266" s="325"/>
      <c r="N266" s="60"/>
      <c r="O266" s="114">
        <f t="shared" si="349"/>
        <v>0</v>
      </c>
      <c r="P266" s="111"/>
    </row>
    <row r="267" spans="1:16" ht="13.5" hidden="1" customHeight="1" x14ac:dyDescent="0.25">
      <c r="A267" s="38">
        <v>6423</v>
      </c>
      <c r="B267" s="57" t="s">
        <v>244</v>
      </c>
      <c r="C267" s="58">
        <f t="shared" si="283"/>
        <v>0</v>
      </c>
      <c r="D267" s="231">
        <v>0</v>
      </c>
      <c r="E267" s="528"/>
      <c r="F267" s="486">
        <f t="shared" si="346"/>
        <v>0</v>
      </c>
      <c r="G267" s="231"/>
      <c r="H267" s="263"/>
      <c r="I267" s="114">
        <f t="shared" si="347"/>
        <v>0</v>
      </c>
      <c r="J267" s="263"/>
      <c r="K267" s="60"/>
      <c r="L267" s="114">
        <f t="shared" si="348"/>
        <v>0</v>
      </c>
      <c r="M267" s="325"/>
      <c r="N267" s="60"/>
      <c r="O267" s="114">
        <f t="shared" si="349"/>
        <v>0</v>
      </c>
      <c r="P267" s="111"/>
    </row>
    <row r="268" spans="1:16" ht="36" hidden="1" x14ac:dyDescent="0.25">
      <c r="A268" s="38">
        <v>6424</v>
      </c>
      <c r="B268" s="57" t="s">
        <v>245</v>
      </c>
      <c r="C268" s="58">
        <f t="shared" si="283"/>
        <v>0</v>
      </c>
      <c r="D268" s="231">
        <v>0</v>
      </c>
      <c r="E268" s="528"/>
      <c r="F268" s="486">
        <f t="shared" si="346"/>
        <v>0</v>
      </c>
      <c r="G268" s="231"/>
      <c r="H268" s="263"/>
      <c r="I268" s="114">
        <f t="shared" si="347"/>
        <v>0</v>
      </c>
      <c r="J268" s="263"/>
      <c r="K268" s="60"/>
      <c r="L268" s="114">
        <f t="shared" si="348"/>
        <v>0</v>
      </c>
      <c r="M268" s="325"/>
      <c r="N268" s="60"/>
      <c r="O268" s="114">
        <f t="shared" si="349"/>
        <v>0</v>
      </c>
      <c r="P268" s="111"/>
    </row>
    <row r="269" spans="1:16" ht="36" hidden="1" x14ac:dyDescent="0.25">
      <c r="A269" s="149">
        <v>7000</v>
      </c>
      <c r="B269" s="149" t="s">
        <v>246</v>
      </c>
      <c r="C269" s="152">
        <f t="shared" si="283"/>
        <v>0</v>
      </c>
      <c r="D269" s="238">
        <f>SUM(D270,D281)</f>
        <v>0</v>
      </c>
      <c r="E269" s="537">
        <f t="shared" ref="E269:F269" si="350">SUM(E270,E281)</f>
        <v>0</v>
      </c>
      <c r="F269" s="538">
        <f t="shared" si="350"/>
        <v>0</v>
      </c>
      <c r="G269" s="238">
        <f>SUM(G270,G281)</f>
        <v>0</v>
      </c>
      <c r="H269" s="269">
        <f t="shared" ref="H269:I269" si="351">SUM(H270,H281)</f>
        <v>0</v>
      </c>
      <c r="I269" s="295">
        <f t="shared" si="351"/>
        <v>0</v>
      </c>
      <c r="J269" s="269">
        <f>SUM(J270,J281)</f>
        <v>0</v>
      </c>
      <c r="K269" s="151">
        <f t="shared" ref="K269:L269" si="352">SUM(K270,K281)</f>
        <v>0</v>
      </c>
      <c r="L269" s="295">
        <f t="shared" si="352"/>
        <v>0</v>
      </c>
      <c r="M269" s="330">
        <f>SUM(M270,M281)</f>
        <v>0</v>
      </c>
      <c r="N269" s="307">
        <f t="shared" ref="N269:O269" si="353">SUM(N270,N281)</f>
        <v>0</v>
      </c>
      <c r="O269" s="312">
        <f t="shared" si="353"/>
        <v>0</v>
      </c>
      <c r="P269" s="351"/>
    </row>
    <row r="270" spans="1:16" ht="24" hidden="1" x14ac:dyDescent="0.25">
      <c r="A270" s="45">
        <v>7200</v>
      </c>
      <c r="B270" s="105" t="s">
        <v>247</v>
      </c>
      <c r="C270" s="46">
        <f t="shared" si="283"/>
        <v>0</v>
      </c>
      <c r="D270" s="229">
        <f>SUM(D271,D272,D275,D276,D280)</f>
        <v>0</v>
      </c>
      <c r="E270" s="523">
        <f t="shared" ref="E270:F270" si="354">SUM(E271,E272,E275,E276,E280)</f>
        <v>0</v>
      </c>
      <c r="F270" s="490">
        <f t="shared" si="354"/>
        <v>0</v>
      </c>
      <c r="G270" s="229">
        <f>SUM(G271,G272,G275,G276,G280)</f>
        <v>0</v>
      </c>
      <c r="H270" s="106">
        <f t="shared" ref="H270:I270" si="355">SUM(H271,H272,H275,H276,H280)</f>
        <v>0</v>
      </c>
      <c r="I270" s="117">
        <f t="shared" si="355"/>
        <v>0</v>
      </c>
      <c r="J270" s="106">
        <f>SUM(J271,J272,J275,J276,J280)</f>
        <v>0</v>
      </c>
      <c r="K270" s="50">
        <f t="shared" ref="K270:L270" si="356">SUM(K271,K272,K275,K276,K280)</f>
        <v>0</v>
      </c>
      <c r="L270" s="117">
        <f t="shared" si="356"/>
        <v>0</v>
      </c>
      <c r="M270" s="130">
        <f>SUM(M271,M272,M275,M276,M280)</f>
        <v>0</v>
      </c>
      <c r="N270" s="131">
        <f t="shared" ref="N270:O270" si="357">SUM(N271,N272,N275,N276,N280)</f>
        <v>0</v>
      </c>
      <c r="O270" s="294">
        <f t="shared" si="357"/>
        <v>0</v>
      </c>
      <c r="P270" s="348"/>
    </row>
    <row r="271" spans="1:16" ht="24" hidden="1" x14ac:dyDescent="0.25">
      <c r="A271" s="833">
        <v>7210</v>
      </c>
      <c r="B271" s="52" t="s">
        <v>248</v>
      </c>
      <c r="C271" s="53">
        <f t="shared" si="283"/>
        <v>0</v>
      </c>
      <c r="D271" s="230">
        <v>0</v>
      </c>
      <c r="E271" s="526"/>
      <c r="F271" s="527">
        <f>D271+E271</f>
        <v>0</v>
      </c>
      <c r="G271" s="230"/>
      <c r="H271" s="262"/>
      <c r="I271" s="120">
        <f>G271+H271</f>
        <v>0</v>
      </c>
      <c r="J271" s="262"/>
      <c r="K271" s="55"/>
      <c r="L271" s="120">
        <f>J271+K271</f>
        <v>0</v>
      </c>
      <c r="M271" s="324"/>
      <c r="N271" s="55"/>
      <c r="O271" s="120">
        <f>M271+N271</f>
        <v>0</v>
      </c>
      <c r="P271" s="110"/>
    </row>
    <row r="272" spans="1:16" s="148" customFormat="1" ht="36" hidden="1" x14ac:dyDescent="0.25">
      <c r="A272" s="112">
        <v>7220</v>
      </c>
      <c r="B272" s="57" t="s">
        <v>249</v>
      </c>
      <c r="C272" s="58">
        <f t="shared" si="283"/>
        <v>0</v>
      </c>
      <c r="D272" s="232">
        <f>SUM(D273:D274)</f>
        <v>0</v>
      </c>
      <c r="E272" s="529">
        <f t="shared" ref="E272:F272" si="358">SUM(E273:E274)</f>
        <v>0</v>
      </c>
      <c r="F272" s="486">
        <f t="shared" si="358"/>
        <v>0</v>
      </c>
      <c r="G272" s="232">
        <f>SUM(G273:G274)</f>
        <v>0</v>
      </c>
      <c r="H272" s="121">
        <f t="shared" ref="H272:I272" si="359">SUM(H273:H274)</f>
        <v>0</v>
      </c>
      <c r="I272" s="114">
        <f t="shared" si="359"/>
        <v>0</v>
      </c>
      <c r="J272" s="121">
        <f>SUM(J273:J274)</f>
        <v>0</v>
      </c>
      <c r="K272" s="113">
        <f t="shared" ref="K272:L272" si="360">SUM(K273:K274)</f>
        <v>0</v>
      </c>
      <c r="L272" s="114">
        <f t="shared" si="360"/>
        <v>0</v>
      </c>
      <c r="M272" s="58">
        <f>SUM(M273:M274)</f>
        <v>0</v>
      </c>
      <c r="N272" s="113">
        <f t="shared" ref="N272:O272" si="361">SUM(N273:N274)</f>
        <v>0</v>
      </c>
      <c r="O272" s="114">
        <f t="shared" si="361"/>
        <v>0</v>
      </c>
      <c r="P272" s="111"/>
    </row>
    <row r="273" spans="1:16" s="148" customFormat="1" ht="36" hidden="1" x14ac:dyDescent="0.25">
      <c r="A273" s="38">
        <v>7221</v>
      </c>
      <c r="B273" s="57" t="s">
        <v>250</v>
      </c>
      <c r="C273" s="58">
        <f t="shared" si="283"/>
        <v>0</v>
      </c>
      <c r="D273" s="231">
        <v>0</v>
      </c>
      <c r="E273" s="528"/>
      <c r="F273" s="486">
        <f t="shared" ref="F273:F275" si="362">D273+E273</f>
        <v>0</v>
      </c>
      <c r="G273" s="231"/>
      <c r="H273" s="263"/>
      <c r="I273" s="114">
        <f t="shared" ref="I273:I275" si="363">G273+H273</f>
        <v>0</v>
      </c>
      <c r="J273" s="263"/>
      <c r="K273" s="60"/>
      <c r="L273" s="114">
        <f t="shared" ref="L273:L275" si="364">J273+K273</f>
        <v>0</v>
      </c>
      <c r="M273" s="325"/>
      <c r="N273" s="60"/>
      <c r="O273" s="114">
        <f t="shared" ref="O273:O275" si="365">M273+N273</f>
        <v>0</v>
      </c>
      <c r="P273" s="111"/>
    </row>
    <row r="274" spans="1:16" s="148" customFormat="1" ht="36" hidden="1" x14ac:dyDescent="0.25">
      <c r="A274" s="38">
        <v>7222</v>
      </c>
      <c r="B274" s="57" t="s">
        <v>251</v>
      </c>
      <c r="C274" s="58">
        <f t="shared" si="283"/>
        <v>0</v>
      </c>
      <c r="D274" s="231">
        <v>0</v>
      </c>
      <c r="E274" s="528"/>
      <c r="F274" s="486">
        <f t="shared" si="362"/>
        <v>0</v>
      </c>
      <c r="G274" s="231"/>
      <c r="H274" s="263"/>
      <c r="I274" s="114">
        <f t="shared" si="363"/>
        <v>0</v>
      </c>
      <c r="J274" s="263"/>
      <c r="K274" s="60"/>
      <c r="L274" s="114">
        <f t="shared" si="364"/>
        <v>0</v>
      </c>
      <c r="M274" s="325"/>
      <c r="N274" s="60"/>
      <c r="O274" s="114">
        <f t="shared" si="365"/>
        <v>0</v>
      </c>
      <c r="P274" s="111"/>
    </row>
    <row r="275" spans="1:16" ht="24" hidden="1" x14ac:dyDescent="0.25">
      <c r="A275" s="112">
        <v>7230</v>
      </c>
      <c r="B275" s="57" t="s">
        <v>292</v>
      </c>
      <c r="C275" s="58">
        <f t="shared" si="283"/>
        <v>0</v>
      </c>
      <c r="D275" s="231">
        <v>0</v>
      </c>
      <c r="E275" s="528"/>
      <c r="F275" s="486">
        <f t="shared" si="362"/>
        <v>0</v>
      </c>
      <c r="G275" s="231"/>
      <c r="H275" s="263"/>
      <c r="I275" s="114">
        <f t="shared" si="363"/>
        <v>0</v>
      </c>
      <c r="J275" s="263"/>
      <c r="K275" s="60"/>
      <c r="L275" s="114">
        <f t="shared" si="364"/>
        <v>0</v>
      </c>
      <c r="M275" s="325"/>
      <c r="N275" s="60"/>
      <c r="O275" s="114">
        <f t="shared" si="365"/>
        <v>0</v>
      </c>
      <c r="P275" s="111"/>
    </row>
    <row r="276" spans="1:16" ht="24" hidden="1" x14ac:dyDescent="0.25">
      <c r="A276" s="112">
        <v>7240</v>
      </c>
      <c r="B276" s="57" t="s">
        <v>252</v>
      </c>
      <c r="C276" s="58">
        <f t="shared" si="283"/>
        <v>0</v>
      </c>
      <c r="D276" s="232">
        <f t="shared" ref="D276:O276" si="366">SUM(D277:D279)</f>
        <v>0</v>
      </c>
      <c r="E276" s="529">
        <f t="shared" si="366"/>
        <v>0</v>
      </c>
      <c r="F276" s="486">
        <f t="shared" si="366"/>
        <v>0</v>
      </c>
      <c r="G276" s="232">
        <f t="shared" si="366"/>
        <v>0</v>
      </c>
      <c r="H276" s="121">
        <f t="shared" si="366"/>
        <v>0</v>
      </c>
      <c r="I276" s="114">
        <f t="shared" si="366"/>
        <v>0</v>
      </c>
      <c r="J276" s="121">
        <f>SUM(J277:J279)</f>
        <v>0</v>
      </c>
      <c r="K276" s="113">
        <f t="shared" ref="K276:L276" si="367">SUM(K277:K279)</f>
        <v>0</v>
      </c>
      <c r="L276" s="114">
        <f t="shared" si="367"/>
        <v>0</v>
      </c>
      <c r="M276" s="58">
        <f t="shared" si="366"/>
        <v>0</v>
      </c>
      <c r="N276" s="113">
        <f t="shared" si="366"/>
        <v>0</v>
      </c>
      <c r="O276" s="114">
        <f t="shared" si="366"/>
        <v>0</v>
      </c>
      <c r="P276" s="111"/>
    </row>
    <row r="277" spans="1:16" ht="48" hidden="1" x14ac:dyDescent="0.25">
      <c r="A277" s="38">
        <v>7245</v>
      </c>
      <c r="B277" s="57" t="s">
        <v>253</v>
      </c>
      <c r="C277" s="58">
        <f t="shared" ref="C277:C298" si="368">F277+I277+L277+O277</f>
        <v>0</v>
      </c>
      <c r="D277" s="231">
        <v>0</v>
      </c>
      <c r="E277" s="528"/>
      <c r="F277" s="486">
        <f t="shared" ref="F277:F280" si="369">D277+E277</f>
        <v>0</v>
      </c>
      <c r="G277" s="231"/>
      <c r="H277" s="263"/>
      <c r="I277" s="114">
        <f t="shared" ref="I277:I280" si="370">G277+H277</f>
        <v>0</v>
      </c>
      <c r="J277" s="263"/>
      <c r="K277" s="60"/>
      <c r="L277" s="114">
        <f t="shared" ref="L277:L280" si="371">J277+K277</f>
        <v>0</v>
      </c>
      <c r="M277" s="325"/>
      <c r="N277" s="60"/>
      <c r="O277" s="114">
        <f t="shared" ref="O277:O280" si="372">M277+N277</f>
        <v>0</v>
      </c>
      <c r="P277" s="111"/>
    </row>
    <row r="278" spans="1:16" ht="84.75" hidden="1" customHeight="1" x14ac:dyDescent="0.25">
      <c r="A278" s="38">
        <v>7246</v>
      </c>
      <c r="B278" s="57" t="s">
        <v>254</v>
      </c>
      <c r="C278" s="58">
        <f t="shared" si="368"/>
        <v>0</v>
      </c>
      <c r="D278" s="231">
        <v>0</v>
      </c>
      <c r="E278" s="528"/>
      <c r="F278" s="486">
        <f t="shared" si="369"/>
        <v>0</v>
      </c>
      <c r="G278" s="231"/>
      <c r="H278" s="263"/>
      <c r="I278" s="114">
        <f t="shared" si="370"/>
        <v>0</v>
      </c>
      <c r="J278" s="263"/>
      <c r="K278" s="60"/>
      <c r="L278" s="114">
        <f t="shared" si="371"/>
        <v>0</v>
      </c>
      <c r="M278" s="325"/>
      <c r="N278" s="60"/>
      <c r="O278" s="114">
        <f t="shared" si="372"/>
        <v>0</v>
      </c>
      <c r="P278" s="111"/>
    </row>
    <row r="279" spans="1:16" ht="36" hidden="1" x14ac:dyDescent="0.25">
      <c r="A279" s="38">
        <v>7247</v>
      </c>
      <c r="B279" s="57" t="s">
        <v>309</v>
      </c>
      <c r="C279" s="58">
        <f t="shared" si="368"/>
        <v>0</v>
      </c>
      <c r="D279" s="231">
        <v>0</v>
      </c>
      <c r="E279" s="528"/>
      <c r="F279" s="486">
        <f t="shared" si="369"/>
        <v>0</v>
      </c>
      <c r="G279" s="231"/>
      <c r="H279" s="263"/>
      <c r="I279" s="114">
        <f t="shared" si="370"/>
        <v>0</v>
      </c>
      <c r="J279" s="263"/>
      <c r="K279" s="60"/>
      <c r="L279" s="114">
        <f t="shared" si="371"/>
        <v>0</v>
      </c>
      <c r="M279" s="325"/>
      <c r="N279" s="60"/>
      <c r="O279" s="114">
        <f t="shared" si="372"/>
        <v>0</v>
      </c>
      <c r="P279" s="111"/>
    </row>
    <row r="280" spans="1:16" ht="24" hidden="1" x14ac:dyDescent="0.25">
      <c r="A280" s="833">
        <v>7260</v>
      </c>
      <c r="B280" s="52" t="s">
        <v>255</v>
      </c>
      <c r="C280" s="53">
        <f t="shared" si="368"/>
        <v>0</v>
      </c>
      <c r="D280" s="230">
        <v>0</v>
      </c>
      <c r="E280" s="526"/>
      <c r="F280" s="527">
        <f t="shared" si="369"/>
        <v>0</v>
      </c>
      <c r="G280" s="230"/>
      <c r="H280" s="262"/>
      <c r="I280" s="120">
        <f t="shared" si="370"/>
        <v>0</v>
      </c>
      <c r="J280" s="262"/>
      <c r="K280" s="55"/>
      <c r="L280" s="120">
        <f t="shared" si="371"/>
        <v>0</v>
      </c>
      <c r="M280" s="324"/>
      <c r="N280" s="55"/>
      <c r="O280" s="120">
        <f t="shared" si="372"/>
        <v>0</v>
      </c>
      <c r="P280" s="110"/>
    </row>
    <row r="281" spans="1:16" hidden="1" x14ac:dyDescent="0.25">
      <c r="A281" s="73">
        <v>7700</v>
      </c>
      <c r="B281" s="165" t="s">
        <v>284</v>
      </c>
      <c r="C281" s="166">
        <f t="shared" si="368"/>
        <v>0</v>
      </c>
      <c r="D281" s="239">
        <f t="shared" ref="D281:O281" si="373">D282</f>
        <v>0</v>
      </c>
      <c r="E281" s="539">
        <f t="shared" si="373"/>
        <v>0</v>
      </c>
      <c r="F281" s="505">
        <f t="shared" si="373"/>
        <v>0</v>
      </c>
      <c r="G281" s="239">
        <f t="shared" si="373"/>
        <v>0</v>
      </c>
      <c r="H281" s="270">
        <f t="shared" si="373"/>
        <v>0</v>
      </c>
      <c r="I281" s="168">
        <f t="shared" si="373"/>
        <v>0</v>
      </c>
      <c r="J281" s="270">
        <f t="shared" si="373"/>
        <v>0</v>
      </c>
      <c r="K281" s="167">
        <f t="shared" si="373"/>
        <v>0</v>
      </c>
      <c r="L281" s="168">
        <f t="shared" si="373"/>
        <v>0</v>
      </c>
      <c r="M281" s="166">
        <f t="shared" si="373"/>
        <v>0</v>
      </c>
      <c r="N281" s="167">
        <f t="shared" si="373"/>
        <v>0</v>
      </c>
      <c r="O281" s="168">
        <f t="shared" si="373"/>
        <v>0</v>
      </c>
      <c r="P281" s="349"/>
    </row>
    <row r="282" spans="1:16" hidden="1" x14ac:dyDescent="0.25">
      <c r="A282" s="107">
        <v>7720</v>
      </c>
      <c r="B282" s="52" t="s">
        <v>285</v>
      </c>
      <c r="C282" s="64">
        <f t="shared" si="368"/>
        <v>0</v>
      </c>
      <c r="D282" s="240">
        <v>0</v>
      </c>
      <c r="E282" s="540"/>
      <c r="F282" s="509">
        <f>D282+E282</f>
        <v>0</v>
      </c>
      <c r="G282" s="240"/>
      <c r="H282" s="271"/>
      <c r="I282" s="309">
        <f>G282+H282</f>
        <v>0</v>
      </c>
      <c r="J282" s="271"/>
      <c r="K282" s="66"/>
      <c r="L282" s="309">
        <f>J282+K282</f>
        <v>0</v>
      </c>
      <c r="M282" s="331"/>
      <c r="N282" s="66"/>
      <c r="O282" s="309">
        <f>M282+N282</f>
        <v>0</v>
      </c>
      <c r="P282" s="155"/>
    </row>
    <row r="283" spans="1:16" hidden="1" x14ac:dyDescent="0.25">
      <c r="A283" s="146"/>
      <c r="B283" s="57" t="s">
        <v>256</v>
      </c>
      <c r="C283" s="58">
        <f t="shared" si="368"/>
        <v>0</v>
      </c>
      <c r="D283" s="232">
        <f>SUM(D284:D285)</f>
        <v>0</v>
      </c>
      <c r="E283" s="529">
        <f t="shared" ref="E283:F283" si="374">SUM(E284:E285)</f>
        <v>0</v>
      </c>
      <c r="F283" s="486">
        <f t="shared" si="374"/>
        <v>0</v>
      </c>
      <c r="G283" s="232">
        <f>SUM(G284:G285)</f>
        <v>0</v>
      </c>
      <c r="H283" s="121">
        <f t="shared" ref="H283:I283" si="375">SUM(H284:H285)</f>
        <v>0</v>
      </c>
      <c r="I283" s="114">
        <f t="shared" si="375"/>
        <v>0</v>
      </c>
      <c r="J283" s="121">
        <f>SUM(J284:J285)</f>
        <v>0</v>
      </c>
      <c r="K283" s="113">
        <f t="shared" ref="K283:L283" si="376">SUM(K284:K285)</f>
        <v>0</v>
      </c>
      <c r="L283" s="114">
        <f t="shared" si="376"/>
        <v>0</v>
      </c>
      <c r="M283" s="58">
        <f>SUM(M284:M285)</f>
        <v>0</v>
      </c>
      <c r="N283" s="113">
        <f t="shared" ref="N283:O283" si="377">SUM(N284:N285)</f>
        <v>0</v>
      </c>
      <c r="O283" s="114">
        <f t="shared" si="377"/>
        <v>0</v>
      </c>
      <c r="P283" s="111"/>
    </row>
    <row r="284" spans="1:16" hidden="1" x14ac:dyDescent="0.25">
      <c r="A284" s="146" t="s">
        <v>257</v>
      </c>
      <c r="B284" s="38" t="s">
        <v>258</v>
      </c>
      <c r="C284" s="58">
        <f t="shared" si="368"/>
        <v>0</v>
      </c>
      <c r="D284" s="231">
        <v>0</v>
      </c>
      <c r="E284" s="528"/>
      <c r="F284" s="486">
        <f t="shared" ref="F284:F285" si="378">D284+E284</f>
        <v>0</v>
      </c>
      <c r="G284" s="231"/>
      <c r="H284" s="263"/>
      <c r="I284" s="114">
        <f t="shared" ref="I284:I285" si="379">G284+H284</f>
        <v>0</v>
      </c>
      <c r="J284" s="263"/>
      <c r="K284" s="60"/>
      <c r="L284" s="114">
        <f t="shared" ref="L284:L285" si="380">J284+K284</f>
        <v>0</v>
      </c>
      <c r="M284" s="325"/>
      <c r="N284" s="60"/>
      <c r="O284" s="114">
        <f t="shared" ref="O284:O285" si="381">M284+N284</f>
        <v>0</v>
      </c>
      <c r="P284" s="111"/>
    </row>
    <row r="285" spans="1:16" ht="24" hidden="1" x14ac:dyDescent="0.25">
      <c r="A285" s="146" t="s">
        <v>259</v>
      </c>
      <c r="B285" s="153" t="s">
        <v>260</v>
      </c>
      <c r="C285" s="53">
        <f t="shared" si="368"/>
        <v>0</v>
      </c>
      <c r="D285" s="230">
        <v>0</v>
      </c>
      <c r="E285" s="526"/>
      <c r="F285" s="527">
        <f t="shared" si="378"/>
        <v>0</v>
      </c>
      <c r="G285" s="230"/>
      <c r="H285" s="262"/>
      <c r="I285" s="120">
        <f t="shared" si="379"/>
        <v>0</v>
      </c>
      <c r="J285" s="262"/>
      <c r="K285" s="55"/>
      <c r="L285" s="120">
        <f t="shared" si="380"/>
        <v>0</v>
      </c>
      <c r="M285" s="324"/>
      <c r="N285" s="55"/>
      <c r="O285" s="120">
        <f t="shared" si="381"/>
        <v>0</v>
      </c>
      <c r="P285" s="110"/>
    </row>
    <row r="286" spans="1:16" ht="12.75" thickBot="1" x14ac:dyDescent="0.3">
      <c r="A286" s="174"/>
      <c r="B286" s="174" t="s">
        <v>261</v>
      </c>
      <c r="C286" s="313">
        <f t="shared" si="368"/>
        <v>1115896</v>
      </c>
      <c r="D286" s="241">
        <f t="shared" ref="D286:O286" si="382">SUM(D283,D269,D230,D195,D187,D173,D75,D53)</f>
        <v>1114992</v>
      </c>
      <c r="E286" s="541">
        <f t="shared" si="382"/>
        <v>904</v>
      </c>
      <c r="F286" s="542">
        <f t="shared" si="382"/>
        <v>1115896</v>
      </c>
      <c r="G286" s="241">
        <f t="shared" si="382"/>
        <v>0</v>
      </c>
      <c r="H286" s="176">
        <f t="shared" si="382"/>
        <v>0</v>
      </c>
      <c r="I286" s="296">
        <f t="shared" si="382"/>
        <v>0</v>
      </c>
      <c r="J286" s="176">
        <f t="shared" si="382"/>
        <v>0</v>
      </c>
      <c r="K286" s="175">
        <f t="shared" si="382"/>
        <v>0</v>
      </c>
      <c r="L286" s="296">
        <f t="shared" si="382"/>
        <v>0</v>
      </c>
      <c r="M286" s="313">
        <f t="shared" si="382"/>
        <v>0</v>
      </c>
      <c r="N286" s="175">
        <f t="shared" si="382"/>
        <v>0</v>
      </c>
      <c r="O286" s="296">
        <f t="shared" si="382"/>
        <v>0</v>
      </c>
      <c r="P286" s="352"/>
    </row>
    <row r="287" spans="1:16" s="21" customFormat="1" ht="13.5" hidden="1" thickTop="1" thickBot="1" x14ac:dyDescent="0.3">
      <c r="A287" s="989" t="s">
        <v>262</v>
      </c>
      <c r="B287" s="990"/>
      <c r="C287" s="183">
        <f t="shared" si="368"/>
        <v>0</v>
      </c>
      <c r="D287" s="242">
        <f>SUM(D24,D25,D41)-D51</f>
        <v>0</v>
      </c>
      <c r="E287" s="543">
        <f t="shared" ref="E287:F287" si="383">SUM(E24,E25,E41)-E51</f>
        <v>0</v>
      </c>
      <c r="F287" s="544">
        <f t="shared" si="383"/>
        <v>0</v>
      </c>
      <c r="G287" s="242">
        <f>SUM(G24,G25,G41)-G51</f>
        <v>0</v>
      </c>
      <c r="H287" s="272">
        <f t="shared" ref="H287:I287" si="384">SUM(H24,H25,H41)-H51</f>
        <v>0</v>
      </c>
      <c r="I287" s="297">
        <f t="shared" si="384"/>
        <v>0</v>
      </c>
      <c r="J287" s="272">
        <f>(J26+J43)-J51</f>
        <v>0</v>
      </c>
      <c r="K287" s="178">
        <f t="shared" ref="K287:L287" si="385">(K26+K43)-K51</f>
        <v>0</v>
      </c>
      <c r="L287" s="297">
        <f t="shared" si="385"/>
        <v>0</v>
      </c>
      <c r="M287" s="183">
        <f>M45-M51</f>
        <v>0</v>
      </c>
      <c r="N287" s="178">
        <f t="shared" ref="N287:O287" si="386">N45-N51</f>
        <v>0</v>
      </c>
      <c r="O287" s="297">
        <f t="shared" si="386"/>
        <v>0</v>
      </c>
      <c r="P287" s="185"/>
    </row>
    <row r="288" spans="1:16" s="21" customFormat="1" ht="12.75" hidden="1" thickTop="1" x14ac:dyDescent="0.25">
      <c r="A288" s="991" t="s">
        <v>263</v>
      </c>
      <c r="B288" s="992"/>
      <c r="C288" s="163">
        <f t="shared" si="368"/>
        <v>0</v>
      </c>
      <c r="D288" s="243">
        <f t="shared" ref="D288:O288" si="387">SUM(D289,D290)-D297+D298</f>
        <v>0</v>
      </c>
      <c r="E288" s="545">
        <f t="shared" si="387"/>
        <v>0</v>
      </c>
      <c r="F288" s="546">
        <f t="shared" si="387"/>
        <v>0</v>
      </c>
      <c r="G288" s="243">
        <f t="shared" si="387"/>
        <v>0</v>
      </c>
      <c r="H288" s="273">
        <f t="shared" si="387"/>
        <v>0</v>
      </c>
      <c r="I288" s="161">
        <f t="shared" si="387"/>
        <v>0</v>
      </c>
      <c r="J288" s="273">
        <f t="shared" si="387"/>
        <v>0</v>
      </c>
      <c r="K288" s="160">
        <f t="shared" si="387"/>
        <v>0</v>
      </c>
      <c r="L288" s="161">
        <f t="shared" si="387"/>
        <v>0</v>
      </c>
      <c r="M288" s="163">
        <f t="shared" si="387"/>
        <v>0</v>
      </c>
      <c r="N288" s="160">
        <f t="shared" si="387"/>
        <v>0</v>
      </c>
      <c r="O288" s="161">
        <f t="shared" si="387"/>
        <v>0</v>
      </c>
      <c r="P288" s="353"/>
    </row>
    <row r="289" spans="1:16" s="21" customFormat="1" ht="13.5" hidden="1" thickTop="1" thickBot="1" x14ac:dyDescent="0.3">
      <c r="A289" s="88" t="s">
        <v>264</v>
      </c>
      <c r="B289" s="88" t="s">
        <v>265</v>
      </c>
      <c r="C289" s="89">
        <f t="shared" si="368"/>
        <v>0</v>
      </c>
      <c r="D289" s="225">
        <f t="shared" ref="D289:O289" si="388">D21-D283</f>
        <v>0</v>
      </c>
      <c r="E289" s="515">
        <f t="shared" si="388"/>
        <v>0</v>
      </c>
      <c r="F289" s="516">
        <f t="shared" si="388"/>
        <v>0</v>
      </c>
      <c r="G289" s="225">
        <f t="shared" si="388"/>
        <v>0</v>
      </c>
      <c r="H289" s="258">
        <f t="shared" si="388"/>
        <v>0</v>
      </c>
      <c r="I289" s="91">
        <f t="shared" si="388"/>
        <v>0</v>
      </c>
      <c r="J289" s="258">
        <f t="shared" si="388"/>
        <v>0</v>
      </c>
      <c r="K289" s="90">
        <f t="shared" si="388"/>
        <v>0</v>
      </c>
      <c r="L289" s="91">
        <f t="shared" si="388"/>
        <v>0</v>
      </c>
      <c r="M289" s="89">
        <f t="shared" si="388"/>
        <v>0</v>
      </c>
      <c r="N289" s="90">
        <f t="shared" si="388"/>
        <v>0</v>
      </c>
      <c r="O289" s="91">
        <f t="shared" si="388"/>
        <v>0</v>
      </c>
      <c r="P289" s="344"/>
    </row>
    <row r="290" spans="1:16" s="21" customFormat="1" ht="12.75" hidden="1" thickTop="1" x14ac:dyDescent="0.25">
      <c r="A290" s="180" t="s">
        <v>266</v>
      </c>
      <c r="B290" s="180" t="s">
        <v>267</v>
      </c>
      <c r="C290" s="163">
        <f t="shared" si="368"/>
        <v>0</v>
      </c>
      <c r="D290" s="243">
        <f t="shared" ref="D290:O290" si="389">SUM(D291,D293,D295)-SUM(D292,D294,D296)</f>
        <v>0</v>
      </c>
      <c r="E290" s="545">
        <f t="shared" si="389"/>
        <v>0</v>
      </c>
      <c r="F290" s="546">
        <f t="shared" si="389"/>
        <v>0</v>
      </c>
      <c r="G290" s="243">
        <f t="shared" si="389"/>
        <v>0</v>
      </c>
      <c r="H290" s="273">
        <f t="shared" si="389"/>
        <v>0</v>
      </c>
      <c r="I290" s="161">
        <f t="shared" si="389"/>
        <v>0</v>
      </c>
      <c r="J290" s="273">
        <f t="shared" si="389"/>
        <v>0</v>
      </c>
      <c r="K290" s="160">
        <f t="shared" si="389"/>
        <v>0</v>
      </c>
      <c r="L290" s="161">
        <f t="shared" si="389"/>
        <v>0</v>
      </c>
      <c r="M290" s="163">
        <f t="shared" si="389"/>
        <v>0</v>
      </c>
      <c r="N290" s="160">
        <f t="shared" si="389"/>
        <v>0</v>
      </c>
      <c r="O290" s="161">
        <f t="shared" si="389"/>
        <v>0</v>
      </c>
      <c r="P290" s="353"/>
    </row>
    <row r="291" spans="1:16" ht="12.75" hidden="1" thickTop="1" x14ac:dyDescent="0.25">
      <c r="A291" s="154" t="s">
        <v>268</v>
      </c>
      <c r="B291" s="83" t="s">
        <v>269</v>
      </c>
      <c r="C291" s="64">
        <f t="shared" si="368"/>
        <v>0</v>
      </c>
      <c r="D291" s="240"/>
      <c r="E291" s="540"/>
      <c r="F291" s="509">
        <f t="shared" ref="F291:F298" si="390">D291+E291</f>
        <v>0</v>
      </c>
      <c r="G291" s="240"/>
      <c r="H291" s="271"/>
      <c r="I291" s="309">
        <f t="shared" ref="I291:I298" si="391">G291+H291</f>
        <v>0</v>
      </c>
      <c r="J291" s="271"/>
      <c r="K291" s="66"/>
      <c r="L291" s="309">
        <f t="shared" ref="L291:L298" si="392">J291+K291</f>
        <v>0</v>
      </c>
      <c r="M291" s="331"/>
      <c r="N291" s="66"/>
      <c r="O291" s="309">
        <f t="shared" ref="O291:O298" si="393">M291+N291</f>
        <v>0</v>
      </c>
      <c r="P291" s="155"/>
    </row>
    <row r="292" spans="1:16" ht="24.75" hidden="1" thickTop="1" x14ac:dyDescent="0.25">
      <c r="A292" s="146" t="s">
        <v>270</v>
      </c>
      <c r="B292" s="37" t="s">
        <v>271</v>
      </c>
      <c r="C292" s="58">
        <f t="shared" si="368"/>
        <v>0</v>
      </c>
      <c r="D292" s="231"/>
      <c r="E292" s="528"/>
      <c r="F292" s="486">
        <f t="shared" si="390"/>
        <v>0</v>
      </c>
      <c r="G292" s="231"/>
      <c r="H292" s="263"/>
      <c r="I292" s="114">
        <f t="shared" si="391"/>
        <v>0</v>
      </c>
      <c r="J292" s="263"/>
      <c r="K292" s="60"/>
      <c r="L292" s="114">
        <f t="shared" si="392"/>
        <v>0</v>
      </c>
      <c r="M292" s="325"/>
      <c r="N292" s="60"/>
      <c r="O292" s="114">
        <f t="shared" si="393"/>
        <v>0</v>
      </c>
      <c r="P292" s="111"/>
    </row>
    <row r="293" spans="1:16" ht="12.75" hidden="1" thickTop="1" x14ac:dyDescent="0.25">
      <c r="A293" s="146" t="s">
        <v>272</v>
      </c>
      <c r="B293" s="37" t="s">
        <v>273</v>
      </c>
      <c r="C293" s="58">
        <f t="shared" si="368"/>
        <v>0</v>
      </c>
      <c r="D293" s="231"/>
      <c r="E293" s="528"/>
      <c r="F293" s="486">
        <f t="shared" si="390"/>
        <v>0</v>
      </c>
      <c r="G293" s="231"/>
      <c r="H293" s="263"/>
      <c r="I293" s="114">
        <f t="shared" si="391"/>
        <v>0</v>
      </c>
      <c r="J293" s="263"/>
      <c r="K293" s="60"/>
      <c r="L293" s="114">
        <f t="shared" si="392"/>
        <v>0</v>
      </c>
      <c r="M293" s="325"/>
      <c r="N293" s="60"/>
      <c r="O293" s="114">
        <f t="shared" si="393"/>
        <v>0</v>
      </c>
      <c r="P293" s="111"/>
    </row>
    <row r="294" spans="1:16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528"/>
      <c r="F294" s="486">
        <f t="shared" si="390"/>
        <v>0</v>
      </c>
      <c r="G294" s="231"/>
      <c r="H294" s="263"/>
      <c r="I294" s="114">
        <f t="shared" si="391"/>
        <v>0</v>
      </c>
      <c r="J294" s="263"/>
      <c r="K294" s="60"/>
      <c r="L294" s="114">
        <f t="shared" si="392"/>
        <v>0</v>
      </c>
      <c r="M294" s="325"/>
      <c r="N294" s="60"/>
      <c r="O294" s="114">
        <f t="shared" si="393"/>
        <v>0</v>
      </c>
      <c r="P294" s="111"/>
    </row>
    <row r="295" spans="1:16" ht="12.75" hidden="1" thickTop="1" x14ac:dyDescent="0.25">
      <c r="A295" s="146" t="s">
        <v>276</v>
      </c>
      <c r="B295" s="37" t="s">
        <v>277</v>
      </c>
      <c r="C295" s="58">
        <f t="shared" si="368"/>
        <v>0</v>
      </c>
      <c r="D295" s="231"/>
      <c r="E295" s="528"/>
      <c r="F295" s="486">
        <f t="shared" si="390"/>
        <v>0</v>
      </c>
      <c r="G295" s="231"/>
      <c r="H295" s="263"/>
      <c r="I295" s="114">
        <f t="shared" si="391"/>
        <v>0</v>
      </c>
      <c r="J295" s="263"/>
      <c r="K295" s="60"/>
      <c r="L295" s="114">
        <f t="shared" si="392"/>
        <v>0</v>
      </c>
      <c r="M295" s="325"/>
      <c r="N295" s="60"/>
      <c r="O295" s="114">
        <f t="shared" si="393"/>
        <v>0</v>
      </c>
      <c r="P295" s="111"/>
    </row>
    <row r="296" spans="1:16" ht="24.75" hidden="1" thickTop="1" x14ac:dyDescent="0.25">
      <c r="A296" s="156" t="s">
        <v>278</v>
      </c>
      <c r="B296" s="157" t="s">
        <v>279</v>
      </c>
      <c r="C296" s="127">
        <f t="shared" si="368"/>
        <v>0</v>
      </c>
      <c r="D296" s="236"/>
      <c r="E296" s="533"/>
      <c r="F296" s="534">
        <f t="shared" si="390"/>
        <v>0</v>
      </c>
      <c r="G296" s="236"/>
      <c r="H296" s="267"/>
      <c r="I296" s="310">
        <f t="shared" si="391"/>
        <v>0</v>
      </c>
      <c r="J296" s="267"/>
      <c r="K296" s="129"/>
      <c r="L296" s="310">
        <f t="shared" si="392"/>
        <v>0</v>
      </c>
      <c r="M296" s="328"/>
      <c r="N296" s="129"/>
      <c r="O296" s="310">
        <f t="shared" si="393"/>
        <v>0</v>
      </c>
      <c r="P296" s="158"/>
    </row>
    <row r="297" spans="1:16" s="21" customFormat="1" ht="13.5" hidden="1" thickTop="1" thickBot="1" x14ac:dyDescent="0.3">
      <c r="A297" s="182" t="s">
        <v>280</v>
      </c>
      <c r="B297" s="182" t="s">
        <v>281</v>
      </c>
      <c r="C297" s="183">
        <f t="shared" si="368"/>
        <v>0</v>
      </c>
      <c r="D297" s="244"/>
      <c r="E297" s="547"/>
      <c r="F297" s="544">
        <f t="shared" si="390"/>
        <v>0</v>
      </c>
      <c r="G297" s="244"/>
      <c r="H297" s="274"/>
      <c r="I297" s="297">
        <f t="shared" si="391"/>
        <v>0</v>
      </c>
      <c r="J297" s="274"/>
      <c r="K297" s="184"/>
      <c r="L297" s="297">
        <f t="shared" si="392"/>
        <v>0</v>
      </c>
      <c r="M297" s="332"/>
      <c r="N297" s="184"/>
      <c r="O297" s="297">
        <f t="shared" si="393"/>
        <v>0</v>
      </c>
      <c r="P297" s="185"/>
    </row>
    <row r="298" spans="1:16" s="21" customFormat="1" ht="48.75" hidden="1" thickTop="1" x14ac:dyDescent="0.25">
      <c r="A298" s="180" t="s">
        <v>282</v>
      </c>
      <c r="B298" s="162" t="s">
        <v>283</v>
      </c>
      <c r="C298" s="163">
        <f t="shared" si="368"/>
        <v>0</v>
      </c>
      <c r="D298" s="235"/>
      <c r="E298" s="532"/>
      <c r="F298" s="490">
        <f t="shared" si="390"/>
        <v>0</v>
      </c>
      <c r="G298" s="235"/>
      <c r="H298" s="266"/>
      <c r="I298" s="117">
        <f t="shared" si="391"/>
        <v>0</v>
      </c>
      <c r="J298" s="266"/>
      <c r="K298" s="122"/>
      <c r="L298" s="117">
        <f t="shared" si="392"/>
        <v>0</v>
      </c>
      <c r="M298" s="327"/>
      <c r="N298" s="122"/>
      <c r="O298" s="117">
        <f t="shared" si="393"/>
        <v>0</v>
      </c>
      <c r="P298" s="123"/>
    </row>
    <row r="299" spans="1:16" ht="12.75" thickTop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</sheetData>
  <sheetProtection algorithmName="SHA-512" hashValue="dD4v9ppXlZzlp68Y0mwJgk4Q2q9VBrdbmaIwke2U/zNdvxoKiBrrTUKfb3zn2bypquB7HVxy3WvCWiUS8RCmfQ==" saltValue="bG4MF8lMmWHYEMUktegN1w==" spinCount="100000" sheet="1" objects="1" scenarios="1" formatCells="0" formatColumns="0" formatRows="0"/>
  <autoFilter ref="A18:P298">
    <filterColumn colId="2">
      <filters blank="1">
        <filter val="1 067 779"/>
        <filter val="1 115 896"/>
        <filter val="1 127"/>
        <filter val="11 637"/>
        <filter val="2 203"/>
        <filter val="27 550"/>
        <filter val="36 647"/>
        <filter val="40 314"/>
        <filter val="42 517"/>
        <filter val="478 272"/>
        <filter val="48 117"/>
        <filter val="5 000"/>
        <filter val="5 600"/>
        <filter val="552 860"/>
        <filter val="600"/>
      </filters>
    </filterColumn>
  </autoFilter>
  <mergeCells count="32">
    <mergeCell ref="A287:B287"/>
    <mergeCell ref="A288:B288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verticalDpi="4294967294" r:id="rId1"/>
  <headerFooter differentFirst="1">
    <oddFooter>&amp;L&amp;"Times New Roman,Regular"&amp;9&amp;D; &amp;T&amp;R&amp;"Times New Roman,Regular"&amp;9&amp;P (&amp;N)</oddFooter>
    <firstHeader xml:space="preserve">&amp;R&amp;"Times New Roman,Regular"&amp;9
65.pielikums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Q316"/>
  <sheetViews>
    <sheetView view="pageLayout" zoomScaleNormal="100" workbookViewId="0">
      <selection activeCell="U6" sqref="U6"/>
    </sheetView>
  </sheetViews>
  <sheetFormatPr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164"/>
      <c r="O1" s="369" t="s">
        <v>1245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1246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 t="s">
        <v>1247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1248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1249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15" customHeight="1" x14ac:dyDescent="0.25">
      <c r="A7" s="2" t="s">
        <v>4</v>
      </c>
      <c r="B7" s="3"/>
      <c r="C7" s="956" t="s">
        <v>1250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25">
      <c r="A8" s="7" t="s">
        <v>5</v>
      </c>
      <c r="B8" s="3"/>
      <c r="C8" s="956"/>
      <c r="D8" s="956"/>
      <c r="E8" s="956"/>
      <c r="F8" s="956"/>
      <c r="G8" s="956"/>
      <c r="H8" s="956"/>
      <c r="I8" s="956"/>
      <c r="J8" s="956"/>
      <c r="K8" s="956"/>
      <c r="L8" s="956"/>
      <c r="M8" s="956"/>
      <c r="N8" s="956"/>
      <c r="O8" s="956"/>
      <c r="P8" s="957"/>
      <c r="Q8" s="475"/>
    </row>
    <row r="9" spans="1:17" ht="12.75" customHeight="1" x14ac:dyDescent="0.25">
      <c r="A9" s="2"/>
      <c r="B9" s="3" t="s">
        <v>6</v>
      </c>
      <c r="C9" s="951" t="s">
        <v>1251</v>
      </c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/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/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98" t="s">
        <v>13</v>
      </c>
      <c r="D16" s="972" t="s">
        <v>311</v>
      </c>
      <c r="E16" s="1000" t="s">
        <v>312</v>
      </c>
      <c r="F16" s="970" t="s">
        <v>14</v>
      </c>
      <c r="G16" s="978" t="s">
        <v>313</v>
      </c>
      <c r="H16" s="1008" t="s">
        <v>319</v>
      </c>
      <c r="I16" s="1005" t="s">
        <v>308</v>
      </c>
      <c r="J16" s="994" t="s">
        <v>314</v>
      </c>
      <c r="K16" s="1006" t="s">
        <v>317</v>
      </c>
      <c r="L16" s="1009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16" s="11" customFormat="1" ht="71.25" customHeight="1" thickBot="1" x14ac:dyDescent="0.3">
      <c r="A17" s="964"/>
      <c r="B17" s="966"/>
      <c r="C17" s="999"/>
      <c r="D17" s="973"/>
      <c r="E17" s="1001"/>
      <c r="F17" s="971"/>
      <c r="G17" s="978"/>
      <c r="H17" s="1008"/>
      <c r="I17" s="1005"/>
      <c r="J17" s="995"/>
      <c r="K17" s="1007"/>
      <c r="L17" s="1010"/>
      <c r="M17" s="987"/>
      <c r="N17" s="975"/>
      <c r="O17" s="981"/>
      <c r="P17" s="983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210">
        <v>4</v>
      </c>
      <c r="E18" s="477">
        <v>5</v>
      </c>
      <c r="F18" s="12">
        <v>6</v>
      </c>
      <c r="G18" s="210">
        <v>7</v>
      </c>
      <c r="H18" s="196">
        <v>8</v>
      </c>
      <c r="I18" s="12">
        <v>9</v>
      </c>
      <c r="J18" s="245">
        <v>10</v>
      </c>
      <c r="K18" s="477">
        <v>11</v>
      </c>
      <c r="L18" s="12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21" customFormat="1" x14ac:dyDescent="0.25">
      <c r="A19" s="16"/>
      <c r="B19" s="17" t="s">
        <v>18</v>
      </c>
      <c r="C19" s="18"/>
      <c r="D19" s="211"/>
      <c r="E19" s="478"/>
      <c r="F19" s="97"/>
      <c r="G19" s="211"/>
      <c r="H19" s="553"/>
      <c r="I19" s="97"/>
      <c r="J19" s="246"/>
      <c r="K19" s="478"/>
      <c r="L19" s="97"/>
      <c r="M19" s="314"/>
      <c r="N19" s="19"/>
      <c r="O19" s="355"/>
      <c r="P19" s="20"/>
    </row>
    <row r="20" spans="1:16" s="21" customFormat="1" ht="12.75" thickBot="1" x14ac:dyDescent="0.3">
      <c r="A20" s="22"/>
      <c r="B20" s="23" t="s">
        <v>19</v>
      </c>
      <c r="C20" s="24">
        <f>F20+I20+L20+O20</f>
        <v>202355</v>
      </c>
      <c r="D20" s="212">
        <f>SUM(D21,D24,D25,D41,D43)</f>
        <v>11048</v>
      </c>
      <c r="E20" s="479">
        <f t="shared" ref="E20:F20" si="0">SUM(E21,E24,E25,E41,E43)</f>
        <v>0</v>
      </c>
      <c r="F20" s="480">
        <f t="shared" si="0"/>
        <v>11048</v>
      </c>
      <c r="G20" s="212">
        <f>SUM(G21,G24,G43)</f>
        <v>191307</v>
      </c>
      <c r="H20" s="197">
        <f t="shared" ref="H20:I20" si="1">SUM(H21,H24,H43)</f>
        <v>0</v>
      </c>
      <c r="I20" s="480">
        <f t="shared" si="1"/>
        <v>191307</v>
      </c>
      <c r="J20" s="247">
        <f>SUM(J21,J26,J43)</f>
        <v>0</v>
      </c>
      <c r="K20" s="479">
        <f t="shared" ref="K20:L20" si="2">SUM(K21,K26,K43)</f>
        <v>0</v>
      </c>
      <c r="L20" s="480">
        <f t="shared" si="2"/>
        <v>0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</row>
    <row r="21" spans="1:16" ht="12.75" hidden="1" thickTop="1" x14ac:dyDescent="0.25">
      <c r="A21" s="27"/>
      <c r="B21" s="28" t="s">
        <v>20</v>
      </c>
      <c r="C21" s="29">
        <f t="shared" ref="C21:C84" si="4">F21+I21+L21+O21</f>
        <v>0</v>
      </c>
      <c r="D21" s="213">
        <f>SUM(D22:D23)</f>
        <v>0</v>
      </c>
      <c r="E21" s="30">
        <f t="shared" ref="E21" si="5">SUM(E22:E23)</f>
        <v>0</v>
      </c>
      <c r="F21" s="275">
        <f>SUM(F22:F23)</f>
        <v>0</v>
      </c>
      <c r="G21" s="213">
        <f>SUM(G22:G23)</f>
        <v>0</v>
      </c>
      <c r="H21" s="248">
        <f t="shared" ref="H21:I21" si="6">SUM(H22:H23)</f>
        <v>0</v>
      </c>
      <c r="I21" s="31">
        <f t="shared" si="6"/>
        <v>0</v>
      </c>
      <c r="J21" s="248">
        <f>SUM(J22:J23)</f>
        <v>0</v>
      </c>
      <c r="K21" s="30">
        <f t="shared" ref="K21:L21" si="7">SUM(K22:K23)</f>
        <v>0</v>
      </c>
      <c r="L21" s="198">
        <f t="shared" si="7"/>
        <v>0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</row>
    <row r="22" spans="1:16" ht="12.75" hidden="1" thickTop="1" x14ac:dyDescent="0.25">
      <c r="A22" s="32"/>
      <c r="B22" s="33" t="s">
        <v>21</v>
      </c>
      <c r="C22" s="34">
        <f t="shared" si="4"/>
        <v>0</v>
      </c>
      <c r="D22" s="214"/>
      <c r="E22" s="35"/>
      <c r="F22" s="354">
        <f>D22+E22</f>
        <v>0</v>
      </c>
      <c r="G22" s="214"/>
      <c r="H22" s="249"/>
      <c r="I22" s="356">
        <f>G22+H22</f>
        <v>0</v>
      </c>
      <c r="J22" s="249"/>
      <c r="K22" s="35"/>
      <c r="L22" s="199">
        <f>J22+K22</f>
        <v>0</v>
      </c>
      <c r="M22" s="315"/>
      <c r="N22" s="35"/>
      <c r="O22" s="356">
        <f>M22+N22</f>
        <v>0</v>
      </c>
      <c r="P22" s="36"/>
    </row>
    <row r="23" spans="1:16" ht="12.75" hidden="1" thickTop="1" x14ac:dyDescent="0.25">
      <c r="A23" s="37"/>
      <c r="B23" s="38" t="s">
        <v>22</v>
      </c>
      <c r="C23" s="39">
        <f t="shared" si="4"/>
        <v>0</v>
      </c>
      <c r="D23" s="215"/>
      <c r="E23" s="40"/>
      <c r="F23" s="147">
        <f>D23+E23</f>
        <v>0</v>
      </c>
      <c r="G23" s="215"/>
      <c r="H23" s="250"/>
      <c r="I23" s="308">
        <f>G23+H23</f>
        <v>0</v>
      </c>
      <c r="J23" s="250"/>
      <c r="K23" s="40"/>
      <c r="L23" s="200">
        <f>J23+K23</f>
        <v>0</v>
      </c>
      <c r="M23" s="367"/>
      <c r="N23" s="40"/>
      <c r="O23" s="308">
        <f>M23+N23</f>
        <v>0</v>
      </c>
      <c r="P23" s="169"/>
    </row>
    <row r="24" spans="1:16" s="21" customFormat="1" ht="25.5" thickTop="1" thickBot="1" x14ac:dyDescent="0.3">
      <c r="A24" s="41">
        <v>19300</v>
      </c>
      <c r="B24" s="41" t="s">
        <v>304</v>
      </c>
      <c r="C24" s="42">
        <f>F24+I24</f>
        <v>202355</v>
      </c>
      <c r="D24" s="216">
        <v>11048</v>
      </c>
      <c r="E24" s="487"/>
      <c r="F24" s="488">
        <f>D24+E24</f>
        <v>11048</v>
      </c>
      <c r="G24" s="216">
        <v>191307</v>
      </c>
      <c r="H24" s="554"/>
      <c r="I24" s="488">
        <f>G24+H24</f>
        <v>191307</v>
      </c>
      <c r="J24" s="291" t="s">
        <v>23</v>
      </c>
      <c r="K24" s="555" t="s">
        <v>23</v>
      </c>
      <c r="L24" s="562" t="s">
        <v>23</v>
      </c>
      <c r="M24" s="316" t="s">
        <v>23</v>
      </c>
      <c r="N24" s="43" t="s">
        <v>23</v>
      </c>
      <c r="O24" s="44" t="s">
        <v>23</v>
      </c>
      <c r="P24" s="442"/>
    </row>
    <row r="25" spans="1:16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7"/>
      <c r="F25" s="285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298" t="s">
        <v>23</v>
      </c>
      <c r="M25" s="317" t="s">
        <v>23</v>
      </c>
      <c r="N25" s="48" t="s">
        <v>23</v>
      </c>
      <c r="O25" s="49" t="s">
        <v>23</v>
      </c>
      <c r="P25" s="336"/>
    </row>
    <row r="26" spans="1:16" s="21" customFormat="1" ht="36.75" hidden="1" thickTop="1" x14ac:dyDescent="0.25">
      <c r="A26" s="45">
        <v>21300</v>
      </c>
      <c r="B26" s="45" t="s">
        <v>305</v>
      </c>
      <c r="C26" s="46">
        <f>L26</f>
        <v>0</v>
      </c>
      <c r="D26" s="218" t="s">
        <v>23</v>
      </c>
      <c r="E26" s="48" t="s">
        <v>23</v>
      </c>
      <c r="F26" s="276" t="s">
        <v>23</v>
      </c>
      <c r="G26" s="218" t="s">
        <v>23</v>
      </c>
      <c r="H26" s="252" t="s">
        <v>23</v>
      </c>
      <c r="I26" s="49" t="s">
        <v>23</v>
      </c>
      <c r="J26" s="106">
        <f>SUM(J27,J31,J33,J36)</f>
        <v>0</v>
      </c>
      <c r="K26" s="50">
        <f t="shared" ref="K26:L26" si="9">SUM(K27,K31,K33,K36)</f>
        <v>0</v>
      </c>
      <c r="L26" s="126">
        <f t="shared" si="9"/>
        <v>0</v>
      </c>
      <c r="M26" s="317" t="s">
        <v>23</v>
      </c>
      <c r="N26" s="48" t="s">
        <v>23</v>
      </c>
      <c r="O26" s="49" t="s">
        <v>23</v>
      </c>
      <c r="P26" s="336"/>
    </row>
    <row r="27" spans="1:16" s="21" customFormat="1" ht="24.75" hidden="1" thickTop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8" t="s">
        <v>23</v>
      </c>
      <c r="F27" s="276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26">
        <f t="shared" si="11"/>
        <v>0</v>
      </c>
      <c r="M27" s="317" t="s">
        <v>23</v>
      </c>
      <c r="N27" s="48" t="s">
        <v>23</v>
      </c>
      <c r="O27" s="49" t="s">
        <v>23</v>
      </c>
      <c r="P27" s="336"/>
    </row>
    <row r="28" spans="1:16" ht="12.75" hidden="1" thickTop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54" t="s">
        <v>23</v>
      </c>
      <c r="F28" s="277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199">
        <f>J28+K28</f>
        <v>0</v>
      </c>
      <c r="M28" s="318" t="s">
        <v>23</v>
      </c>
      <c r="N28" s="54" t="s">
        <v>23</v>
      </c>
      <c r="O28" s="56" t="s">
        <v>23</v>
      </c>
      <c r="P28" s="337"/>
    </row>
    <row r="29" spans="1:16" ht="12.75" hidden="1" thickTop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59" t="s">
        <v>23</v>
      </c>
      <c r="F29" s="278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200">
        <f>J29+K29</f>
        <v>0</v>
      </c>
      <c r="M29" s="319" t="s">
        <v>23</v>
      </c>
      <c r="N29" s="59" t="s">
        <v>23</v>
      </c>
      <c r="O29" s="61" t="s">
        <v>23</v>
      </c>
      <c r="P29" s="338"/>
    </row>
    <row r="30" spans="1:16" ht="24.75" hidden="1" thickTop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59" t="s">
        <v>23</v>
      </c>
      <c r="F30" s="278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200">
        <f>J30+K30</f>
        <v>0</v>
      </c>
      <c r="M30" s="319" t="s">
        <v>23</v>
      </c>
      <c r="N30" s="59" t="s">
        <v>23</v>
      </c>
      <c r="O30" s="61" t="s">
        <v>23</v>
      </c>
      <c r="P30" s="338"/>
    </row>
    <row r="31" spans="1:16" s="21" customFormat="1" ht="36.75" hidden="1" thickTop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8" t="s">
        <v>23</v>
      </c>
      <c r="F31" s="276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26">
        <f t="shared" si="12"/>
        <v>0</v>
      </c>
      <c r="M31" s="317" t="s">
        <v>23</v>
      </c>
      <c r="N31" s="48" t="s">
        <v>23</v>
      </c>
      <c r="O31" s="49" t="s">
        <v>23</v>
      </c>
      <c r="P31" s="336"/>
    </row>
    <row r="32" spans="1:16" ht="36.75" hidden="1" thickTop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65" t="s">
        <v>23</v>
      </c>
      <c r="F32" s="71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9">
        <f>J32+K32</f>
        <v>0</v>
      </c>
      <c r="M32" s="320" t="s">
        <v>23</v>
      </c>
      <c r="N32" s="65" t="s">
        <v>23</v>
      </c>
      <c r="O32" s="67" t="s">
        <v>23</v>
      </c>
      <c r="P32" s="339"/>
    </row>
    <row r="33" spans="1:16" s="21" customFormat="1" ht="12.75" hidden="1" thickTop="1" x14ac:dyDescent="0.25">
      <c r="A33" s="51">
        <v>21380</v>
      </c>
      <c r="B33" s="45" t="s">
        <v>31</v>
      </c>
      <c r="C33" s="46">
        <f t="shared" si="10"/>
        <v>0</v>
      </c>
      <c r="D33" s="218" t="s">
        <v>23</v>
      </c>
      <c r="E33" s="48" t="s">
        <v>23</v>
      </c>
      <c r="F33" s="276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0</v>
      </c>
      <c r="K33" s="50">
        <f t="shared" ref="K33:L33" si="13">SUM(K34:K35)</f>
        <v>0</v>
      </c>
      <c r="L33" s="126">
        <f t="shared" si="13"/>
        <v>0</v>
      </c>
      <c r="M33" s="317" t="s">
        <v>23</v>
      </c>
      <c r="N33" s="48" t="s">
        <v>23</v>
      </c>
      <c r="O33" s="49" t="s">
        <v>23</v>
      </c>
      <c r="P33" s="336"/>
    </row>
    <row r="34" spans="1:16" ht="12.75" hidden="1" thickTop="1" x14ac:dyDescent="0.25">
      <c r="A34" s="33">
        <v>21381</v>
      </c>
      <c r="B34" s="52" t="s">
        <v>306</v>
      </c>
      <c r="C34" s="53">
        <f t="shared" si="10"/>
        <v>0</v>
      </c>
      <c r="D34" s="219" t="s">
        <v>23</v>
      </c>
      <c r="E34" s="54" t="s">
        <v>23</v>
      </c>
      <c r="F34" s="277" t="s">
        <v>23</v>
      </c>
      <c r="G34" s="219" t="s">
        <v>23</v>
      </c>
      <c r="H34" s="253" t="s">
        <v>23</v>
      </c>
      <c r="I34" s="56" t="s">
        <v>23</v>
      </c>
      <c r="J34" s="262"/>
      <c r="K34" s="55"/>
      <c r="L34" s="199">
        <f>J34+K34</f>
        <v>0</v>
      </c>
      <c r="M34" s="318" t="s">
        <v>23</v>
      </c>
      <c r="N34" s="54" t="s">
        <v>23</v>
      </c>
      <c r="O34" s="56" t="s">
        <v>23</v>
      </c>
      <c r="P34" s="337"/>
    </row>
    <row r="35" spans="1:16" ht="24.75" hidden="1" thickTop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59" t="s">
        <v>23</v>
      </c>
      <c r="F35" s="278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200">
        <f>J35+K35</f>
        <v>0</v>
      </c>
      <c r="M35" s="319" t="s">
        <v>23</v>
      </c>
      <c r="N35" s="59" t="s">
        <v>23</v>
      </c>
      <c r="O35" s="61" t="s">
        <v>23</v>
      </c>
      <c r="P35" s="338"/>
    </row>
    <row r="36" spans="1:16" s="21" customFormat="1" ht="25.5" hidden="1" customHeight="1" x14ac:dyDescent="0.25">
      <c r="A36" s="51">
        <v>21390</v>
      </c>
      <c r="B36" s="45" t="s">
        <v>307</v>
      </c>
      <c r="C36" s="46">
        <f t="shared" si="10"/>
        <v>0</v>
      </c>
      <c r="D36" s="218" t="s">
        <v>23</v>
      </c>
      <c r="E36" s="48" t="s">
        <v>23</v>
      </c>
      <c r="F36" s="276" t="s">
        <v>23</v>
      </c>
      <c r="G36" s="218" t="s">
        <v>23</v>
      </c>
      <c r="H36" s="252" t="s">
        <v>23</v>
      </c>
      <c r="I36" s="49" t="s">
        <v>23</v>
      </c>
      <c r="J36" s="106">
        <f>SUM(J37:J40)</f>
        <v>0</v>
      </c>
      <c r="K36" s="50">
        <f t="shared" ref="K36:L36" si="14">SUM(K37:K40)</f>
        <v>0</v>
      </c>
      <c r="L36" s="126">
        <f t="shared" si="14"/>
        <v>0</v>
      </c>
      <c r="M36" s="317" t="s">
        <v>23</v>
      </c>
      <c r="N36" s="48" t="s">
        <v>23</v>
      </c>
      <c r="O36" s="49" t="s">
        <v>23</v>
      </c>
      <c r="P36" s="336"/>
    </row>
    <row r="37" spans="1:16" ht="24.75" hidden="1" thickTop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54" t="s">
        <v>23</v>
      </c>
      <c r="F37" s="277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199">
        <f>J37+K37</f>
        <v>0</v>
      </c>
      <c r="M37" s="318" t="s">
        <v>23</v>
      </c>
      <c r="N37" s="54" t="s">
        <v>23</v>
      </c>
      <c r="O37" s="56" t="s">
        <v>23</v>
      </c>
      <c r="P37" s="337"/>
    </row>
    <row r="38" spans="1:16" ht="12.75" hidden="1" thickTop="1" x14ac:dyDescent="0.25">
      <c r="A38" s="38">
        <v>21393</v>
      </c>
      <c r="B38" s="57" t="s">
        <v>34</v>
      </c>
      <c r="C38" s="58">
        <f t="shared" si="10"/>
        <v>0</v>
      </c>
      <c r="D38" s="220" t="s">
        <v>23</v>
      </c>
      <c r="E38" s="59" t="s">
        <v>23</v>
      </c>
      <c r="F38" s="278" t="s">
        <v>23</v>
      </c>
      <c r="G38" s="220" t="s">
        <v>23</v>
      </c>
      <c r="H38" s="254" t="s">
        <v>23</v>
      </c>
      <c r="I38" s="61" t="s">
        <v>23</v>
      </c>
      <c r="J38" s="263"/>
      <c r="K38" s="60"/>
      <c r="L38" s="200">
        <f>J38+K38</f>
        <v>0</v>
      </c>
      <c r="M38" s="319" t="s">
        <v>23</v>
      </c>
      <c r="N38" s="59" t="s">
        <v>23</v>
      </c>
      <c r="O38" s="61" t="s">
        <v>23</v>
      </c>
      <c r="P38" s="338"/>
    </row>
    <row r="39" spans="1:16" ht="12.75" hidden="1" thickTop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59" t="s">
        <v>23</v>
      </c>
      <c r="F39" s="278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200">
        <f>J39+K39</f>
        <v>0</v>
      </c>
      <c r="M39" s="319" t="s">
        <v>23</v>
      </c>
      <c r="N39" s="59" t="s">
        <v>23</v>
      </c>
      <c r="O39" s="61" t="s">
        <v>23</v>
      </c>
      <c r="P39" s="338"/>
    </row>
    <row r="40" spans="1:16" ht="24.75" hidden="1" thickTop="1" x14ac:dyDescent="0.25">
      <c r="A40" s="190">
        <v>21399</v>
      </c>
      <c r="B40" s="165" t="s">
        <v>36</v>
      </c>
      <c r="C40" s="166">
        <f t="shared" si="10"/>
        <v>0</v>
      </c>
      <c r="D40" s="222" t="s">
        <v>23</v>
      </c>
      <c r="E40" s="76" t="s">
        <v>23</v>
      </c>
      <c r="F40" s="279" t="s">
        <v>23</v>
      </c>
      <c r="G40" s="222" t="s">
        <v>23</v>
      </c>
      <c r="H40" s="256" t="s">
        <v>23</v>
      </c>
      <c r="I40" s="192" t="s">
        <v>23</v>
      </c>
      <c r="J40" s="292"/>
      <c r="K40" s="191"/>
      <c r="L40" s="360">
        <f>J40+K40</f>
        <v>0</v>
      </c>
      <c r="M40" s="321" t="s">
        <v>23</v>
      </c>
      <c r="N40" s="76" t="s">
        <v>23</v>
      </c>
      <c r="O40" s="192" t="s">
        <v>23</v>
      </c>
      <c r="P40" s="340"/>
    </row>
    <row r="41" spans="1:16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170">
        <f t="shared" ref="E41:F41" si="15">SUM(E42)</f>
        <v>0</v>
      </c>
      <c r="F41" s="280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299" t="s">
        <v>23</v>
      </c>
      <c r="M41" s="322" t="s">
        <v>23</v>
      </c>
      <c r="N41" s="80" t="s">
        <v>23</v>
      </c>
      <c r="O41" s="189" t="s">
        <v>23</v>
      </c>
      <c r="P41" s="341"/>
    </row>
    <row r="42" spans="1:16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195"/>
      <c r="F42" s="290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300" t="s">
        <v>23</v>
      </c>
      <c r="M42" s="321" t="s">
        <v>23</v>
      </c>
      <c r="N42" s="76" t="s">
        <v>23</v>
      </c>
      <c r="O42" s="192" t="s">
        <v>23</v>
      </c>
      <c r="P42" s="340"/>
    </row>
    <row r="43" spans="1:16" s="21" customFormat="1" ht="24.75" hidden="1" thickTop="1" x14ac:dyDescent="0.25">
      <c r="A43" s="51">
        <v>21490</v>
      </c>
      <c r="B43" s="45" t="s">
        <v>38</v>
      </c>
      <c r="C43" s="68">
        <f>F43+I43+L43</f>
        <v>0</v>
      </c>
      <c r="D43" s="74">
        <f>D44</f>
        <v>0</v>
      </c>
      <c r="E43" s="75">
        <f t="shared" ref="E43:L43" si="16">E44</f>
        <v>0</v>
      </c>
      <c r="F43" s="281">
        <f t="shared" si="16"/>
        <v>0</v>
      </c>
      <c r="G43" s="74">
        <f t="shared" si="16"/>
        <v>0</v>
      </c>
      <c r="H43" s="204">
        <f t="shared" si="16"/>
        <v>0</v>
      </c>
      <c r="I43" s="293">
        <f t="shared" si="16"/>
        <v>0</v>
      </c>
      <c r="J43" s="204">
        <f t="shared" si="16"/>
        <v>0</v>
      </c>
      <c r="K43" s="75">
        <f t="shared" si="16"/>
        <v>0</v>
      </c>
      <c r="L43" s="203">
        <f t="shared" si="16"/>
        <v>0</v>
      </c>
      <c r="M43" s="317" t="s">
        <v>23</v>
      </c>
      <c r="N43" s="48" t="s">
        <v>23</v>
      </c>
      <c r="O43" s="49" t="s">
        <v>23</v>
      </c>
      <c r="P43" s="336"/>
    </row>
    <row r="44" spans="1:16" s="21" customFormat="1" ht="24.75" hidden="1" thickTop="1" x14ac:dyDescent="0.25">
      <c r="A44" s="38">
        <v>21499</v>
      </c>
      <c r="B44" s="57" t="s">
        <v>39</v>
      </c>
      <c r="C44" s="208">
        <f>F44+I44+L44</f>
        <v>0</v>
      </c>
      <c r="D44" s="301"/>
      <c r="E44" s="70"/>
      <c r="F44" s="145">
        <f>D44+E44</f>
        <v>0</v>
      </c>
      <c r="G44" s="301"/>
      <c r="H44" s="302"/>
      <c r="I44" s="358">
        <f>G44+H44</f>
        <v>0</v>
      </c>
      <c r="J44" s="302"/>
      <c r="K44" s="70"/>
      <c r="L44" s="359">
        <f>J44+K44</f>
        <v>0</v>
      </c>
      <c r="M44" s="320" t="s">
        <v>23</v>
      </c>
      <c r="N44" s="65" t="s">
        <v>23</v>
      </c>
      <c r="O44" s="67" t="s">
        <v>23</v>
      </c>
      <c r="P44" s="339"/>
    </row>
    <row r="45" spans="1:16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8" t="s">
        <v>23</v>
      </c>
      <c r="F45" s="276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298" t="s">
        <v>23</v>
      </c>
      <c r="M45" s="68">
        <f>SUM(M46:M47)</f>
        <v>0</v>
      </c>
      <c r="N45" s="75">
        <f t="shared" ref="N45:O45" si="17">SUM(N46:N47)</f>
        <v>0</v>
      </c>
      <c r="O45" s="293">
        <f t="shared" si="17"/>
        <v>0</v>
      </c>
      <c r="P45" s="342"/>
    </row>
    <row r="46" spans="1:16" ht="24.75" hidden="1" thickTop="1" x14ac:dyDescent="0.25">
      <c r="A46" s="77">
        <v>23410</v>
      </c>
      <c r="B46" s="78" t="s">
        <v>41</v>
      </c>
      <c r="C46" s="82">
        <f t="shared" ref="C46:C47" si="18">O46</f>
        <v>0</v>
      </c>
      <c r="D46" s="224" t="s">
        <v>23</v>
      </c>
      <c r="E46" s="80" t="s">
        <v>23</v>
      </c>
      <c r="F46" s="282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299" t="s">
        <v>23</v>
      </c>
      <c r="M46" s="323"/>
      <c r="N46" s="303"/>
      <c r="O46" s="171">
        <f>M46+N46</f>
        <v>0</v>
      </c>
      <c r="P46" s="81"/>
    </row>
    <row r="47" spans="1:16" ht="24.75" hidden="1" thickTop="1" x14ac:dyDescent="0.25">
      <c r="A47" s="77">
        <v>23510</v>
      </c>
      <c r="B47" s="78" t="s">
        <v>42</v>
      </c>
      <c r="C47" s="82">
        <f t="shared" si="18"/>
        <v>0</v>
      </c>
      <c r="D47" s="224" t="s">
        <v>23</v>
      </c>
      <c r="E47" s="80" t="s">
        <v>23</v>
      </c>
      <c r="F47" s="282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299" t="s">
        <v>23</v>
      </c>
      <c r="M47" s="323"/>
      <c r="N47" s="303"/>
      <c r="O47" s="171">
        <f>M47+N47</f>
        <v>0</v>
      </c>
      <c r="P47" s="81"/>
    </row>
    <row r="48" spans="1:16" ht="12.75" thickTop="1" x14ac:dyDescent="0.25">
      <c r="A48" s="83"/>
      <c r="B48" s="78"/>
      <c r="C48" s="84"/>
      <c r="D48" s="361"/>
      <c r="E48" s="512"/>
      <c r="F48" s="511"/>
      <c r="G48" s="361"/>
      <c r="H48" s="556"/>
      <c r="I48" s="563"/>
      <c r="J48" s="366"/>
      <c r="K48" s="558"/>
      <c r="L48" s="503"/>
      <c r="M48" s="323"/>
      <c r="N48" s="303"/>
      <c r="O48" s="171"/>
      <c r="P48" s="81"/>
    </row>
    <row r="49" spans="1:16" s="21" customFormat="1" x14ac:dyDescent="0.25">
      <c r="A49" s="85"/>
      <c r="B49" s="86" t="s">
        <v>43</v>
      </c>
      <c r="C49" s="87"/>
      <c r="D49" s="362"/>
      <c r="E49" s="513"/>
      <c r="F49" s="514"/>
      <c r="G49" s="362"/>
      <c r="H49" s="557"/>
      <c r="I49" s="514"/>
      <c r="J49" s="365"/>
      <c r="K49" s="513"/>
      <c r="L49" s="514"/>
      <c r="M49" s="368"/>
      <c r="N49" s="363"/>
      <c r="O49" s="172"/>
      <c r="P49" s="343"/>
    </row>
    <row r="50" spans="1:16" s="21" customFormat="1" ht="12.75" thickBot="1" x14ac:dyDescent="0.3">
      <c r="A50" s="88"/>
      <c r="B50" s="22" t="s">
        <v>44</v>
      </c>
      <c r="C50" s="89">
        <f t="shared" si="4"/>
        <v>202355</v>
      </c>
      <c r="D50" s="225">
        <f>SUM(D51,D283)</f>
        <v>11048</v>
      </c>
      <c r="E50" s="515">
        <f t="shared" ref="E50:F50" si="19">SUM(E51,E283)</f>
        <v>0</v>
      </c>
      <c r="F50" s="516">
        <f t="shared" si="19"/>
        <v>11048</v>
      </c>
      <c r="G50" s="225">
        <f>SUM(G51,G283)</f>
        <v>191307</v>
      </c>
      <c r="H50" s="181">
        <f t="shared" ref="H50:I50" si="20">SUM(H51,H283)</f>
        <v>0</v>
      </c>
      <c r="I50" s="516">
        <f t="shared" si="20"/>
        <v>191307</v>
      </c>
      <c r="J50" s="258">
        <f>SUM(J51,J283)</f>
        <v>0</v>
      </c>
      <c r="K50" s="515">
        <f t="shared" ref="K50:L50" si="21">SUM(K51,K283)</f>
        <v>0</v>
      </c>
      <c r="L50" s="516">
        <f t="shared" si="21"/>
        <v>0</v>
      </c>
      <c r="M50" s="89">
        <f>SUM(M51,M283)</f>
        <v>0</v>
      </c>
      <c r="N50" s="90">
        <f t="shared" ref="N50:O50" si="22">SUM(N51,N283)</f>
        <v>0</v>
      </c>
      <c r="O50" s="91">
        <f t="shared" si="22"/>
        <v>0</v>
      </c>
      <c r="P50" s="344"/>
    </row>
    <row r="51" spans="1:16" s="21" customFormat="1" ht="36.75" thickTop="1" x14ac:dyDescent="0.25">
      <c r="A51" s="92"/>
      <c r="B51" s="93" t="s">
        <v>45</v>
      </c>
      <c r="C51" s="94">
        <f t="shared" si="4"/>
        <v>202355</v>
      </c>
      <c r="D51" s="226">
        <f>SUM(D52,D194)</f>
        <v>11048</v>
      </c>
      <c r="E51" s="517">
        <f t="shared" ref="E51:F51" si="23">SUM(E52,E194)</f>
        <v>0</v>
      </c>
      <c r="F51" s="518">
        <f t="shared" si="23"/>
        <v>11048</v>
      </c>
      <c r="G51" s="226">
        <f>SUM(G52,G194)</f>
        <v>191307</v>
      </c>
      <c r="H51" s="205">
        <f t="shared" ref="H51:I51" si="24">SUM(H52,H194)</f>
        <v>0</v>
      </c>
      <c r="I51" s="518">
        <f t="shared" si="24"/>
        <v>191307</v>
      </c>
      <c r="J51" s="259">
        <f>SUM(J52,J194)</f>
        <v>0</v>
      </c>
      <c r="K51" s="517">
        <f t="shared" ref="K51:L51" si="25">SUM(K52,K194)</f>
        <v>0</v>
      </c>
      <c r="L51" s="518">
        <f t="shared" si="25"/>
        <v>0</v>
      </c>
      <c r="M51" s="94">
        <f>SUM(M52,M194)</f>
        <v>0</v>
      </c>
      <c r="N51" s="95">
        <f t="shared" ref="N51:O51" si="26">SUM(N52,N194)</f>
        <v>0</v>
      </c>
      <c r="O51" s="96">
        <f t="shared" si="26"/>
        <v>0</v>
      </c>
      <c r="P51" s="345"/>
    </row>
    <row r="52" spans="1:16" s="21" customFormat="1" ht="24" x14ac:dyDescent="0.25">
      <c r="A52" s="97"/>
      <c r="B52" s="16" t="s">
        <v>46</v>
      </c>
      <c r="C52" s="98">
        <f t="shared" si="4"/>
        <v>194633</v>
      </c>
      <c r="D52" s="227">
        <f>SUM(D53,D75,D173,D187)</f>
        <v>3326</v>
      </c>
      <c r="E52" s="519">
        <f t="shared" ref="E52:F52" si="27">SUM(E53,E75,E173,E187)</f>
        <v>0</v>
      </c>
      <c r="F52" s="520">
        <f t="shared" si="27"/>
        <v>3326</v>
      </c>
      <c r="G52" s="227">
        <f>SUM(G53,G75,G173,G187)</f>
        <v>191307</v>
      </c>
      <c r="H52" s="206">
        <f t="shared" ref="H52:I52" si="28">SUM(H53,H75,H173,H187)</f>
        <v>0</v>
      </c>
      <c r="I52" s="520">
        <f t="shared" si="28"/>
        <v>191307</v>
      </c>
      <c r="J52" s="260">
        <f>SUM(J53,J75,J173,J187)</f>
        <v>0</v>
      </c>
      <c r="K52" s="519">
        <f t="shared" ref="K52:L52" si="29">SUM(K53,K75,K173,K187)</f>
        <v>0</v>
      </c>
      <c r="L52" s="520">
        <f t="shared" si="29"/>
        <v>0</v>
      </c>
      <c r="M52" s="98">
        <f>SUM(M53,M75,M173,M187)</f>
        <v>0</v>
      </c>
      <c r="N52" s="99">
        <f t="shared" ref="N52:O52" si="30">SUM(N53,N75,N173,N187)</f>
        <v>0</v>
      </c>
      <c r="O52" s="100">
        <f t="shared" si="30"/>
        <v>0</v>
      </c>
      <c r="P52" s="346"/>
    </row>
    <row r="53" spans="1:16" s="21" customFormat="1" x14ac:dyDescent="0.25">
      <c r="A53" s="101">
        <v>1000</v>
      </c>
      <c r="B53" s="101" t="s">
        <v>47</v>
      </c>
      <c r="C53" s="102">
        <f t="shared" si="4"/>
        <v>170307</v>
      </c>
      <c r="D53" s="228">
        <f>SUM(D54,D67)</f>
        <v>0</v>
      </c>
      <c r="E53" s="521">
        <f t="shared" ref="E53:F53" si="31">SUM(E54,E67)</f>
        <v>0</v>
      </c>
      <c r="F53" s="522">
        <f t="shared" si="31"/>
        <v>0</v>
      </c>
      <c r="G53" s="228">
        <f>SUM(G54,G67)</f>
        <v>170307</v>
      </c>
      <c r="H53" s="138">
        <f t="shared" ref="H53:I53" si="32">SUM(H54,H67)</f>
        <v>0</v>
      </c>
      <c r="I53" s="522">
        <f t="shared" si="32"/>
        <v>170307</v>
      </c>
      <c r="J53" s="261">
        <f>SUM(J54,J67)</f>
        <v>0</v>
      </c>
      <c r="K53" s="521">
        <f t="shared" ref="K53:L53" si="33">SUM(K54,K67)</f>
        <v>0</v>
      </c>
      <c r="L53" s="522">
        <f t="shared" si="33"/>
        <v>0</v>
      </c>
      <c r="M53" s="102">
        <f>SUM(M54,M67)</f>
        <v>0</v>
      </c>
      <c r="N53" s="103">
        <f t="shared" ref="N53:O53" si="34">SUM(N54,N67)</f>
        <v>0</v>
      </c>
      <c r="O53" s="104">
        <f t="shared" si="34"/>
        <v>0</v>
      </c>
      <c r="P53" s="347"/>
    </row>
    <row r="54" spans="1:16" x14ac:dyDescent="0.25">
      <c r="A54" s="45">
        <v>1100</v>
      </c>
      <c r="B54" s="105" t="s">
        <v>48</v>
      </c>
      <c r="C54" s="46">
        <f t="shared" si="4"/>
        <v>137800</v>
      </c>
      <c r="D54" s="229">
        <f>SUM(D55,D58,D66)</f>
        <v>0</v>
      </c>
      <c r="E54" s="523">
        <f t="shared" ref="E54:F54" si="35">SUM(E55,E58,E66)</f>
        <v>0</v>
      </c>
      <c r="F54" s="490">
        <f t="shared" si="35"/>
        <v>0</v>
      </c>
      <c r="G54" s="229">
        <f>SUM(G55,G58,G66)</f>
        <v>137800</v>
      </c>
      <c r="H54" s="126">
        <f t="shared" ref="H54:I54" si="36">SUM(H55,H58,H66)</f>
        <v>0</v>
      </c>
      <c r="I54" s="490">
        <f t="shared" si="36"/>
        <v>137800</v>
      </c>
      <c r="J54" s="106">
        <f>SUM(J55,J58,J66)</f>
        <v>0</v>
      </c>
      <c r="K54" s="523">
        <f t="shared" ref="K54:L54" si="37">SUM(K55,K58,K66)</f>
        <v>0</v>
      </c>
      <c r="L54" s="490">
        <f t="shared" si="37"/>
        <v>0</v>
      </c>
      <c r="M54" s="130">
        <f>SUM(M55,M58,M66)</f>
        <v>0</v>
      </c>
      <c r="N54" s="131">
        <f t="shared" ref="N54:O54" si="38">SUM(N55,N58,N66)</f>
        <v>0</v>
      </c>
      <c r="O54" s="294">
        <f t="shared" si="38"/>
        <v>0</v>
      </c>
      <c r="P54" s="348"/>
    </row>
    <row r="55" spans="1:16" hidden="1" x14ac:dyDescent="0.25">
      <c r="A55" s="107">
        <v>1110</v>
      </c>
      <c r="B55" s="78" t="s">
        <v>49</v>
      </c>
      <c r="C55" s="84">
        <f t="shared" si="4"/>
        <v>0</v>
      </c>
      <c r="D55" s="132">
        <f>SUM(D56:D57)</f>
        <v>0</v>
      </c>
      <c r="E55" s="108">
        <f t="shared" ref="E55:F55" si="39">SUM(E56:E57)</f>
        <v>0</v>
      </c>
      <c r="F55" s="286">
        <f t="shared" si="39"/>
        <v>0</v>
      </c>
      <c r="G55" s="132">
        <f>SUM(G56:G57)</f>
        <v>0</v>
      </c>
      <c r="H55" s="207">
        <f t="shared" ref="H55:I55" si="40">SUM(H56:H57)</f>
        <v>0</v>
      </c>
      <c r="I55" s="109">
        <f t="shared" si="40"/>
        <v>0</v>
      </c>
      <c r="J55" s="207">
        <f>SUM(J56:J57)</f>
        <v>0</v>
      </c>
      <c r="K55" s="108">
        <f t="shared" ref="K55:L55" si="41">SUM(K56:K57)</f>
        <v>0</v>
      </c>
      <c r="L55" s="137">
        <f t="shared" si="41"/>
        <v>0</v>
      </c>
      <c r="M55" s="84">
        <f>SUM(M56:M57)</f>
        <v>0</v>
      </c>
      <c r="N55" s="108">
        <f t="shared" ref="N55:O55" si="42">SUM(N56:N57)</f>
        <v>0</v>
      </c>
      <c r="O55" s="109">
        <f t="shared" si="42"/>
        <v>0</v>
      </c>
      <c r="P55" s="116"/>
    </row>
    <row r="56" spans="1:16" hidden="1" x14ac:dyDescent="0.25">
      <c r="A56" s="33">
        <v>1111</v>
      </c>
      <c r="B56" s="52" t="s">
        <v>50</v>
      </c>
      <c r="C56" s="53">
        <f t="shared" si="4"/>
        <v>0</v>
      </c>
      <c r="D56" s="230"/>
      <c r="E56" s="55"/>
      <c r="F56" s="287">
        <f t="shared" ref="F56:F57" si="43">D56+E56</f>
        <v>0</v>
      </c>
      <c r="G56" s="230"/>
      <c r="H56" s="262"/>
      <c r="I56" s="120">
        <f t="shared" ref="I56:I57" si="44">G56+H56</f>
        <v>0</v>
      </c>
      <c r="J56" s="262"/>
      <c r="K56" s="55"/>
      <c r="L56" s="140">
        <f t="shared" ref="L56:L57" si="45">J56+K56</f>
        <v>0</v>
      </c>
      <c r="M56" s="324"/>
      <c r="N56" s="55"/>
      <c r="O56" s="120">
        <f>M56+N56</f>
        <v>0</v>
      </c>
      <c r="P56" s="110"/>
    </row>
    <row r="57" spans="1:16" ht="24" hidden="1" customHeight="1" x14ac:dyDescent="0.25">
      <c r="A57" s="38">
        <v>1119</v>
      </c>
      <c r="B57" s="57" t="s">
        <v>51</v>
      </c>
      <c r="C57" s="58">
        <f t="shared" si="4"/>
        <v>0</v>
      </c>
      <c r="D57" s="231"/>
      <c r="E57" s="60"/>
      <c r="F57" s="147">
        <f t="shared" si="43"/>
        <v>0</v>
      </c>
      <c r="G57" s="231"/>
      <c r="H57" s="263"/>
      <c r="I57" s="114">
        <f t="shared" si="44"/>
        <v>0</v>
      </c>
      <c r="J57" s="263"/>
      <c r="K57" s="60"/>
      <c r="L57" s="136">
        <f t="shared" si="45"/>
        <v>0</v>
      </c>
      <c r="M57" s="325"/>
      <c r="N57" s="60"/>
      <c r="O57" s="114">
        <f>M57+N57</f>
        <v>0</v>
      </c>
      <c r="P57" s="111"/>
    </row>
    <row r="58" spans="1:16" hidden="1" x14ac:dyDescent="0.25">
      <c r="A58" s="112">
        <v>1140</v>
      </c>
      <c r="B58" s="57" t="s">
        <v>295</v>
      </c>
      <c r="C58" s="58">
        <f t="shared" si="4"/>
        <v>0</v>
      </c>
      <c r="D58" s="232">
        <f>SUM(D59:D65)</f>
        <v>0</v>
      </c>
      <c r="E58" s="113">
        <f t="shared" ref="E58:F58" si="46">SUM(E59:E65)</f>
        <v>0</v>
      </c>
      <c r="F58" s="147">
        <f t="shared" si="46"/>
        <v>0</v>
      </c>
      <c r="G58" s="232">
        <f>SUM(G59:G65)</f>
        <v>0</v>
      </c>
      <c r="H58" s="121">
        <f t="shared" ref="H58:I58" si="47">SUM(H59:H65)</f>
        <v>0</v>
      </c>
      <c r="I58" s="114">
        <f t="shared" si="47"/>
        <v>0</v>
      </c>
      <c r="J58" s="121">
        <f>SUM(J59:J65)</f>
        <v>0</v>
      </c>
      <c r="K58" s="113">
        <f t="shared" ref="K58:L58" si="48">SUM(K59:K65)</f>
        <v>0</v>
      </c>
      <c r="L58" s="136">
        <f t="shared" si="48"/>
        <v>0</v>
      </c>
      <c r="M58" s="58">
        <f>SUM(M59:M65)</f>
        <v>0</v>
      </c>
      <c r="N58" s="113">
        <f t="shared" ref="N58:O58" si="49">SUM(N59:N65)</f>
        <v>0</v>
      </c>
      <c r="O58" s="114">
        <f t="shared" si="49"/>
        <v>0</v>
      </c>
      <c r="P58" s="111"/>
    </row>
    <row r="59" spans="1:16" hidden="1" x14ac:dyDescent="0.25">
      <c r="A59" s="38">
        <v>1141</v>
      </c>
      <c r="B59" s="57" t="s">
        <v>52</v>
      </c>
      <c r="C59" s="58">
        <f t="shared" si="4"/>
        <v>0</v>
      </c>
      <c r="D59" s="231"/>
      <c r="E59" s="60"/>
      <c r="F59" s="147">
        <f t="shared" ref="F59:F66" si="50">D59+E59</f>
        <v>0</v>
      </c>
      <c r="G59" s="231"/>
      <c r="H59" s="263"/>
      <c r="I59" s="114">
        <f t="shared" ref="I59:I66" si="51">G59+H59</f>
        <v>0</v>
      </c>
      <c r="J59" s="263"/>
      <c r="K59" s="60"/>
      <c r="L59" s="136">
        <f t="shared" ref="L59:L66" si="52">J59+K59</f>
        <v>0</v>
      </c>
      <c r="M59" s="325"/>
      <c r="N59" s="60"/>
      <c r="O59" s="114">
        <f t="shared" ref="O59:O66" si="53">M59+N59</f>
        <v>0</v>
      </c>
      <c r="P59" s="111"/>
    </row>
    <row r="60" spans="1:16" ht="24.75" hidden="1" customHeight="1" x14ac:dyDescent="0.25">
      <c r="A60" s="38">
        <v>1142</v>
      </c>
      <c r="B60" s="57" t="s">
        <v>53</v>
      </c>
      <c r="C60" s="58">
        <f t="shared" si="4"/>
        <v>0</v>
      </c>
      <c r="D60" s="231"/>
      <c r="E60" s="60"/>
      <c r="F60" s="147">
        <f t="shared" si="50"/>
        <v>0</v>
      </c>
      <c r="G60" s="231"/>
      <c r="H60" s="263"/>
      <c r="I60" s="114">
        <f t="shared" si="51"/>
        <v>0</v>
      </c>
      <c r="J60" s="263"/>
      <c r="K60" s="60"/>
      <c r="L60" s="136">
        <f>J60+K60</f>
        <v>0</v>
      </c>
      <c r="M60" s="325"/>
      <c r="N60" s="60"/>
      <c r="O60" s="114">
        <f t="shared" si="53"/>
        <v>0</v>
      </c>
      <c r="P60" s="111"/>
    </row>
    <row r="61" spans="1:16" ht="24" hidden="1" x14ac:dyDescent="0.25">
      <c r="A61" s="38">
        <v>1145</v>
      </c>
      <c r="B61" s="57" t="s">
        <v>54</v>
      </c>
      <c r="C61" s="58">
        <f t="shared" si="4"/>
        <v>0</v>
      </c>
      <c r="D61" s="231"/>
      <c r="E61" s="60"/>
      <c r="F61" s="147">
        <f t="shared" si="50"/>
        <v>0</v>
      </c>
      <c r="G61" s="231"/>
      <c r="H61" s="263"/>
      <c r="I61" s="114">
        <f t="shared" si="51"/>
        <v>0</v>
      </c>
      <c r="J61" s="263"/>
      <c r="K61" s="60"/>
      <c r="L61" s="136">
        <f t="shared" si="52"/>
        <v>0</v>
      </c>
      <c r="M61" s="325"/>
      <c r="N61" s="60"/>
      <c r="O61" s="114">
        <f>M61+N61</f>
        <v>0</v>
      </c>
      <c r="P61" s="111"/>
    </row>
    <row r="62" spans="1:16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/>
      <c r="E62" s="60"/>
      <c r="F62" s="147">
        <f t="shared" si="50"/>
        <v>0</v>
      </c>
      <c r="G62" s="231"/>
      <c r="H62" s="263"/>
      <c r="I62" s="114">
        <f t="shared" si="51"/>
        <v>0</v>
      </c>
      <c r="J62" s="263"/>
      <c r="K62" s="60"/>
      <c r="L62" s="136">
        <f t="shared" si="52"/>
        <v>0</v>
      </c>
      <c r="M62" s="325"/>
      <c r="N62" s="60"/>
      <c r="O62" s="114">
        <f t="shared" si="53"/>
        <v>0</v>
      </c>
      <c r="P62" s="111"/>
    </row>
    <row r="63" spans="1:16" hidden="1" x14ac:dyDescent="0.25">
      <c r="A63" s="38">
        <v>1147</v>
      </c>
      <c r="B63" s="57" t="s">
        <v>56</v>
      </c>
      <c r="C63" s="58">
        <f t="shared" si="4"/>
        <v>0</v>
      </c>
      <c r="D63" s="231"/>
      <c r="E63" s="60"/>
      <c r="F63" s="147">
        <f t="shared" si="50"/>
        <v>0</v>
      </c>
      <c r="G63" s="231"/>
      <c r="H63" s="263"/>
      <c r="I63" s="114">
        <f t="shared" si="51"/>
        <v>0</v>
      </c>
      <c r="J63" s="263"/>
      <c r="K63" s="60"/>
      <c r="L63" s="136">
        <f t="shared" si="52"/>
        <v>0</v>
      </c>
      <c r="M63" s="325"/>
      <c r="N63" s="60"/>
      <c r="O63" s="114">
        <f t="shared" si="53"/>
        <v>0</v>
      </c>
      <c r="P63" s="111"/>
    </row>
    <row r="64" spans="1:16" hidden="1" x14ac:dyDescent="0.25">
      <c r="A64" s="38">
        <v>1148</v>
      </c>
      <c r="B64" s="57" t="s">
        <v>57</v>
      </c>
      <c r="C64" s="58">
        <f t="shared" si="4"/>
        <v>0</v>
      </c>
      <c r="D64" s="231"/>
      <c r="E64" s="60"/>
      <c r="F64" s="147">
        <f t="shared" si="50"/>
        <v>0</v>
      </c>
      <c r="G64" s="231"/>
      <c r="H64" s="263"/>
      <c r="I64" s="114">
        <f t="shared" si="51"/>
        <v>0</v>
      </c>
      <c r="J64" s="263"/>
      <c r="K64" s="60"/>
      <c r="L64" s="136">
        <f t="shared" si="52"/>
        <v>0</v>
      </c>
      <c r="M64" s="325"/>
      <c r="N64" s="60"/>
      <c r="O64" s="114">
        <f t="shared" si="53"/>
        <v>0</v>
      </c>
      <c r="P64" s="111"/>
    </row>
    <row r="65" spans="1:16" ht="24" hidden="1" customHeight="1" x14ac:dyDescent="0.25">
      <c r="A65" s="38">
        <v>1149</v>
      </c>
      <c r="B65" s="57" t="s">
        <v>58</v>
      </c>
      <c r="C65" s="58">
        <f>F65+I65+L65+O65</f>
        <v>0</v>
      </c>
      <c r="D65" s="231"/>
      <c r="E65" s="60"/>
      <c r="F65" s="147">
        <f t="shared" si="50"/>
        <v>0</v>
      </c>
      <c r="G65" s="231"/>
      <c r="H65" s="263"/>
      <c r="I65" s="114">
        <f t="shared" si="51"/>
        <v>0</v>
      </c>
      <c r="J65" s="263"/>
      <c r="K65" s="60"/>
      <c r="L65" s="136">
        <f t="shared" si="52"/>
        <v>0</v>
      </c>
      <c r="M65" s="325"/>
      <c r="N65" s="60"/>
      <c r="O65" s="114">
        <f t="shared" si="53"/>
        <v>0</v>
      </c>
      <c r="P65" s="111"/>
    </row>
    <row r="66" spans="1:16" ht="36" x14ac:dyDescent="0.25">
      <c r="A66" s="107">
        <v>1150</v>
      </c>
      <c r="B66" s="78" t="s">
        <v>59</v>
      </c>
      <c r="C66" s="84">
        <f>F66+I66+L66+O66</f>
        <v>137800</v>
      </c>
      <c r="D66" s="233"/>
      <c r="E66" s="530"/>
      <c r="F66" s="525">
        <f t="shared" si="50"/>
        <v>0</v>
      </c>
      <c r="G66" s="233">
        <v>137800</v>
      </c>
      <c r="H66" s="559"/>
      <c r="I66" s="525">
        <f t="shared" si="51"/>
        <v>137800</v>
      </c>
      <c r="J66" s="264"/>
      <c r="K66" s="530"/>
      <c r="L66" s="525">
        <f t="shared" si="52"/>
        <v>0</v>
      </c>
      <c r="M66" s="326"/>
      <c r="N66" s="115"/>
      <c r="O66" s="109">
        <f t="shared" si="53"/>
        <v>0</v>
      </c>
      <c r="P66" s="116"/>
    </row>
    <row r="67" spans="1:16" ht="24" x14ac:dyDescent="0.25">
      <c r="A67" s="45">
        <v>1200</v>
      </c>
      <c r="B67" s="105" t="s">
        <v>296</v>
      </c>
      <c r="C67" s="46">
        <f t="shared" si="4"/>
        <v>32507</v>
      </c>
      <c r="D67" s="229">
        <f>SUM(D68:D69)</f>
        <v>0</v>
      </c>
      <c r="E67" s="523">
        <f t="shared" ref="E67:F67" si="54">SUM(E68:E69)</f>
        <v>0</v>
      </c>
      <c r="F67" s="490">
        <f t="shared" si="54"/>
        <v>0</v>
      </c>
      <c r="G67" s="229">
        <f>SUM(G68:G69)</f>
        <v>32507</v>
      </c>
      <c r="H67" s="126">
        <f t="shared" ref="H67:I67" si="55">SUM(H68:H69)</f>
        <v>0</v>
      </c>
      <c r="I67" s="490">
        <f t="shared" si="55"/>
        <v>32507</v>
      </c>
      <c r="J67" s="106">
        <f>SUM(J68:J69)</f>
        <v>0</v>
      </c>
      <c r="K67" s="523">
        <f t="shared" ref="K67:L67" si="56">SUM(K68:K69)</f>
        <v>0</v>
      </c>
      <c r="L67" s="490">
        <f t="shared" si="56"/>
        <v>0</v>
      </c>
      <c r="M67" s="46">
        <f>SUM(M68:M69)</f>
        <v>0</v>
      </c>
      <c r="N67" s="50">
        <f t="shared" ref="N67:O67" si="57">SUM(N68:N69)</f>
        <v>0</v>
      </c>
      <c r="O67" s="117">
        <f t="shared" si="57"/>
        <v>0</v>
      </c>
      <c r="P67" s="123"/>
    </row>
    <row r="68" spans="1:16" ht="24" x14ac:dyDescent="0.25">
      <c r="A68" s="833">
        <v>1210</v>
      </c>
      <c r="B68" s="52" t="s">
        <v>60</v>
      </c>
      <c r="C68" s="53">
        <f t="shared" si="4"/>
        <v>32507</v>
      </c>
      <c r="D68" s="230"/>
      <c r="E68" s="526"/>
      <c r="F68" s="527">
        <f>D68+E68</f>
        <v>0</v>
      </c>
      <c r="G68" s="230">
        <v>32507</v>
      </c>
      <c r="H68" s="560"/>
      <c r="I68" s="527">
        <f>G68+H68</f>
        <v>32507</v>
      </c>
      <c r="J68" s="262"/>
      <c r="K68" s="526"/>
      <c r="L68" s="527">
        <f>J68+K68</f>
        <v>0</v>
      </c>
      <c r="M68" s="324"/>
      <c r="N68" s="55"/>
      <c r="O68" s="120">
        <f>M68+N68</f>
        <v>0</v>
      </c>
      <c r="P68" s="110"/>
    </row>
    <row r="69" spans="1:16" ht="24" hidden="1" x14ac:dyDescent="0.25">
      <c r="A69" s="112">
        <v>1220</v>
      </c>
      <c r="B69" s="57" t="s">
        <v>61</v>
      </c>
      <c r="C69" s="58">
        <f t="shared" si="4"/>
        <v>0</v>
      </c>
      <c r="D69" s="232">
        <f>SUM(D70:D74)</f>
        <v>0</v>
      </c>
      <c r="E69" s="113">
        <f t="shared" ref="E69:F69" si="58">SUM(E70:E74)</f>
        <v>0</v>
      </c>
      <c r="F69" s="147">
        <f t="shared" si="58"/>
        <v>0</v>
      </c>
      <c r="G69" s="232">
        <f>SUM(G70:G74)</f>
        <v>0</v>
      </c>
      <c r="H69" s="121">
        <f t="shared" ref="H69:I69" si="59">SUM(H70:H74)</f>
        <v>0</v>
      </c>
      <c r="I69" s="114">
        <f t="shared" si="59"/>
        <v>0</v>
      </c>
      <c r="J69" s="121">
        <f>SUM(J70:J74)</f>
        <v>0</v>
      </c>
      <c r="K69" s="113">
        <f t="shared" ref="K69:L69" si="60">SUM(K70:K74)</f>
        <v>0</v>
      </c>
      <c r="L69" s="136">
        <f t="shared" si="60"/>
        <v>0</v>
      </c>
      <c r="M69" s="58">
        <f>SUM(M70:M74)</f>
        <v>0</v>
      </c>
      <c r="N69" s="113">
        <f t="shared" ref="N69:O69" si="61">SUM(N70:N74)</f>
        <v>0</v>
      </c>
      <c r="O69" s="114">
        <f t="shared" si="61"/>
        <v>0</v>
      </c>
      <c r="P69" s="111"/>
    </row>
    <row r="70" spans="1:16" ht="48" hidden="1" x14ac:dyDescent="0.25">
      <c r="A70" s="38">
        <v>1221</v>
      </c>
      <c r="B70" s="57" t="s">
        <v>297</v>
      </c>
      <c r="C70" s="58">
        <f t="shared" si="4"/>
        <v>0</v>
      </c>
      <c r="D70" s="231"/>
      <c r="E70" s="60"/>
      <c r="F70" s="147">
        <f t="shared" ref="F70:F74" si="62">D70+E70</f>
        <v>0</v>
      </c>
      <c r="G70" s="231"/>
      <c r="H70" s="263"/>
      <c r="I70" s="114">
        <f t="shared" ref="I70:I74" si="63">G70+H70</f>
        <v>0</v>
      </c>
      <c r="J70" s="263"/>
      <c r="K70" s="60"/>
      <c r="L70" s="136">
        <f t="shared" ref="L70:L74" si="64">J70+K70</f>
        <v>0</v>
      </c>
      <c r="M70" s="325"/>
      <c r="N70" s="60"/>
      <c r="O70" s="114">
        <f t="shared" ref="O70:O74" si="65">M70+N70</f>
        <v>0</v>
      </c>
      <c r="P70" s="111"/>
    </row>
    <row r="71" spans="1:16" hidden="1" x14ac:dyDescent="0.25">
      <c r="A71" s="38">
        <v>1223</v>
      </c>
      <c r="B71" s="57" t="s">
        <v>62</v>
      </c>
      <c r="C71" s="58">
        <f t="shared" si="4"/>
        <v>0</v>
      </c>
      <c r="D71" s="231"/>
      <c r="E71" s="60"/>
      <c r="F71" s="147">
        <f t="shared" si="62"/>
        <v>0</v>
      </c>
      <c r="G71" s="231"/>
      <c r="H71" s="263"/>
      <c r="I71" s="114">
        <f t="shared" si="63"/>
        <v>0</v>
      </c>
      <c r="J71" s="263"/>
      <c r="K71" s="60"/>
      <c r="L71" s="136">
        <f t="shared" si="64"/>
        <v>0</v>
      </c>
      <c r="M71" s="325"/>
      <c r="N71" s="60"/>
      <c r="O71" s="114">
        <f t="shared" si="65"/>
        <v>0</v>
      </c>
      <c r="P71" s="111"/>
    </row>
    <row r="72" spans="1:16" hidden="1" x14ac:dyDescent="0.25">
      <c r="A72" s="38">
        <v>1225</v>
      </c>
      <c r="B72" s="57" t="s">
        <v>63</v>
      </c>
      <c r="C72" s="58">
        <f t="shared" si="4"/>
        <v>0</v>
      </c>
      <c r="D72" s="231"/>
      <c r="E72" s="60"/>
      <c r="F72" s="147">
        <f t="shared" si="62"/>
        <v>0</v>
      </c>
      <c r="G72" s="231"/>
      <c r="H72" s="263"/>
      <c r="I72" s="114">
        <f t="shared" si="63"/>
        <v>0</v>
      </c>
      <c r="J72" s="263"/>
      <c r="K72" s="60"/>
      <c r="L72" s="136">
        <f t="shared" si="64"/>
        <v>0</v>
      </c>
      <c r="M72" s="325"/>
      <c r="N72" s="60"/>
      <c r="O72" s="114">
        <f t="shared" si="65"/>
        <v>0</v>
      </c>
      <c r="P72" s="111"/>
    </row>
    <row r="73" spans="1:16" ht="36" hidden="1" x14ac:dyDescent="0.25">
      <c r="A73" s="38">
        <v>1227</v>
      </c>
      <c r="B73" s="57" t="s">
        <v>64</v>
      </c>
      <c r="C73" s="58">
        <f t="shared" si="4"/>
        <v>0</v>
      </c>
      <c r="D73" s="231"/>
      <c r="E73" s="60"/>
      <c r="F73" s="147">
        <f t="shared" si="62"/>
        <v>0</v>
      </c>
      <c r="G73" s="231"/>
      <c r="H73" s="263"/>
      <c r="I73" s="114">
        <f t="shared" si="63"/>
        <v>0</v>
      </c>
      <c r="J73" s="263"/>
      <c r="K73" s="60"/>
      <c r="L73" s="136">
        <f t="shared" si="64"/>
        <v>0</v>
      </c>
      <c r="M73" s="325"/>
      <c r="N73" s="60"/>
      <c r="O73" s="114">
        <f t="shared" si="65"/>
        <v>0</v>
      </c>
      <c r="P73" s="111"/>
    </row>
    <row r="74" spans="1:16" ht="48" hidden="1" x14ac:dyDescent="0.25">
      <c r="A74" s="38">
        <v>1228</v>
      </c>
      <c r="B74" s="57" t="s">
        <v>298</v>
      </c>
      <c r="C74" s="58">
        <f t="shared" si="4"/>
        <v>0</v>
      </c>
      <c r="D74" s="231"/>
      <c r="E74" s="60"/>
      <c r="F74" s="147">
        <f t="shared" si="62"/>
        <v>0</v>
      </c>
      <c r="G74" s="231"/>
      <c r="H74" s="263"/>
      <c r="I74" s="114">
        <f t="shared" si="63"/>
        <v>0</v>
      </c>
      <c r="J74" s="263"/>
      <c r="K74" s="60"/>
      <c r="L74" s="136">
        <f t="shared" si="64"/>
        <v>0</v>
      </c>
      <c r="M74" s="325"/>
      <c r="N74" s="60"/>
      <c r="O74" s="114">
        <f t="shared" si="65"/>
        <v>0</v>
      </c>
      <c r="P74" s="111"/>
    </row>
    <row r="75" spans="1:16" x14ac:dyDescent="0.25">
      <c r="A75" s="101">
        <v>2000</v>
      </c>
      <c r="B75" s="101" t="s">
        <v>65</v>
      </c>
      <c r="C75" s="102">
        <f t="shared" si="4"/>
        <v>24326</v>
      </c>
      <c r="D75" s="228">
        <f>SUM(D76,D83,D130,D164,D165,D172)</f>
        <v>3326</v>
      </c>
      <c r="E75" s="521">
        <f t="shared" ref="E75:F75" si="66">SUM(E76,E83,E130,E164,E165,E172)</f>
        <v>0</v>
      </c>
      <c r="F75" s="522">
        <f t="shared" si="66"/>
        <v>3326</v>
      </c>
      <c r="G75" s="228">
        <f>SUM(G76,G83,G130,G164,G165,G172)</f>
        <v>21000</v>
      </c>
      <c r="H75" s="138">
        <f t="shared" ref="H75:I75" si="67">SUM(H76,H83,H130,H164,H165,H172)</f>
        <v>0</v>
      </c>
      <c r="I75" s="522">
        <f t="shared" si="67"/>
        <v>21000</v>
      </c>
      <c r="J75" s="261">
        <f>SUM(J76,J83,J130,J164,J165,J172)</f>
        <v>0</v>
      </c>
      <c r="K75" s="521">
        <f t="shared" ref="K75:L75" si="68">SUM(K76,K83,K130,K164,K165,K172)</f>
        <v>0</v>
      </c>
      <c r="L75" s="522">
        <f t="shared" si="68"/>
        <v>0</v>
      </c>
      <c r="M75" s="102">
        <f>SUM(M76,M83,M130,M164,M165,M172)</f>
        <v>0</v>
      </c>
      <c r="N75" s="103">
        <f t="shared" ref="N75:O75" si="69">SUM(N76,N83,N130,N164,N165,N172)</f>
        <v>0</v>
      </c>
      <c r="O75" s="104">
        <f t="shared" si="69"/>
        <v>0</v>
      </c>
      <c r="P75" s="347"/>
    </row>
    <row r="76" spans="1:16" ht="24" hidden="1" x14ac:dyDescent="0.25">
      <c r="A76" s="45">
        <v>2100</v>
      </c>
      <c r="B76" s="105" t="s">
        <v>66</v>
      </c>
      <c r="C76" s="46">
        <f t="shared" si="4"/>
        <v>0</v>
      </c>
      <c r="D76" s="229">
        <f>SUM(D77,D80)</f>
        <v>0</v>
      </c>
      <c r="E76" s="50">
        <f t="shared" ref="E76:F76" si="70">SUM(E77,E80)</f>
        <v>0</v>
      </c>
      <c r="F76" s="285">
        <f t="shared" si="70"/>
        <v>0</v>
      </c>
      <c r="G76" s="229">
        <f>SUM(G77,G80)</f>
        <v>0</v>
      </c>
      <c r="H76" s="106">
        <f t="shared" ref="H76:I76" si="71">SUM(H77,H80)</f>
        <v>0</v>
      </c>
      <c r="I76" s="117">
        <f t="shared" si="71"/>
        <v>0</v>
      </c>
      <c r="J76" s="106">
        <f>SUM(J77,J80)</f>
        <v>0</v>
      </c>
      <c r="K76" s="50">
        <f t="shared" ref="K76:L76" si="72">SUM(K77,K80)</f>
        <v>0</v>
      </c>
      <c r="L76" s="126">
        <f t="shared" si="72"/>
        <v>0</v>
      </c>
      <c r="M76" s="46">
        <f>SUM(M77,M80)</f>
        <v>0</v>
      </c>
      <c r="N76" s="50">
        <f t="shared" ref="N76:O76" si="73">SUM(N77,N80)</f>
        <v>0</v>
      </c>
      <c r="O76" s="117">
        <f t="shared" si="73"/>
        <v>0</v>
      </c>
      <c r="P76" s="123"/>
    </row>
    <row r="77" spans="1:16" ht="24" hidden="1" x14ac:dyDescent="0.25">
      <c r="A77" s="833">
        <v>2110</v>
      </c>
      <c r="B77" s="52" t="s">
        <v>67</v>
      </c>
      <c r="C77" s="53">
        <f t="shared" si="4"/>
        <v>0</v>
      </c>
      <c r="D77" s="234">
        <f>SUM(D78:D79)</f>
        <v>0</v>
      </c>
      <c r="E77" s="119">
        <f t="shared" ref="E77:F77" si="74">SUM(E78:E79)</f>
        <v>0</v>
      </c>
      <c r="F77" s="287">
        <f t="shared" si="74"/>
        <v>0</v>
      </c>
      <c r="G77" s="234">
        <f>SUM(G78:G79)</f>
        <v>0</v>
      </c>
      <c r="H77" s="265">
        <f t="shared" ref="H77:I77" si="75">SUM(H78:H79)</f>
        <v>0</v>
      </c>
      <c r="I77" s="120">
        <f t="shared" si="75"/>
        <v>0</v>
      </c>
      <c r="J77" s="265">
        <f>SUM(J78:J79)</f>
        <v>0</v>
      </c>
      <c r="K77" s="119">
        <f t="shared" ref="K77:L77" si="76">SUM(K78:K79)</f>
        <v>0</v>
      </c>
      <c r="L77" s="140">
        <f t="shared" si="76"/>
        <v>0</v>
      </c>
      <c r="M77" s="53">
        <f>SUM(M78:M79)</f>
        <v>0</v>
      </c>
      <c r="N77" s="119">
        <f t="shared" ref="N77:O77" si="77">SUM(N78:N79)</f>
        <v>0</v>
      </c>
      <c r="O77" s="120">
        <f t="shared" si="77"/>
        <v>0</v>
      </c>
      <c r="P77" s="110"/>
    </row>
    <row r="78" spans="1:16" hidden="1" x14ac:dyDescent="0.25">
      <c r="A78" s="38">
        <v>2111</v>
      </c>
      <c r="B78" s="57" t="s">
        <v>68</v>
      </c>
      <c r="C78" s="58">
        <f t="shared" si="4"/>
        <v>0</v>
      </c>
      <c r="D78" s="231"/>
      <c r="E78" s="60"/>
      <c r="F78" s="147">
        <f t="shared" ref="F78:F79" si="78">D78+E78</f>
        <v>0</v>
      </c>
      <c r="G78" s="231"/>
      <c r="H78" s="263"/>
      <c r="I78" s="114">
        <f t="shared" ref="I78:I79" si="79">G78+H78</f>
        <v>0</v>
      </c>
      <c r="J78" s="263"/>
      <c r="K78" s="60"/>
      <c r="L78" s="136">
        <f t="shared" ref="L78:L79" si="80">J78+K78</f>
        <v>0</v>
      </c>
      <c r="M78" s="325"/>
      <c r="N78" s="60"/>
      <c r="O78" s="114">
        <f t="shared" ref="O78:O79" si="81">M78+N78</f>
        <v>0</v>
      </c>
      <c r="P78" s="111"/>
    </row>
    <row r="79" spans="1:16" ht="24" hidden="1" x14ac:dyDescent="0.25">
      <c r="A79" s="38">
        <v>2112</v>
      </c>
      <c r="B79" s="57" t="s">
        <v>69</v>
      </c>
      <c r="C79" s="58">
        <f t="shared" si="4"/>
        <v>0</v>
      </c>
      <c r="D79" s="231"/>
      <c r="E79" s="60"/>
      <c r="F79" s="147">
        <f t="shared" si="78"/>
        <v>0</v>
      </c>
      <c r="G79" s="231"/>
      <c r="H79" s="263"/>
      <c r="I79" s="114">
        <f t="shared" si="79"/>
        <v>0</v>
      </c>
      <c r="J79" s="263"/>
      <c r="K79" s="60"/>
      <c r="L79" s="136">
        <f t="shared" si="80"/>
        <v>0</v>
      </c>
      <c r="M79" s="325"/>
      <c r="N79" s="60"/>
      <c r="O79" s="114">
        <f t="shared" si="81"/>
        <v>0</v>
      </c>
      <c r="P79" s="111"/>
    </row>
    <row r="80" spans="1:16" ht="24" hidden="1" x14ac:dyDescent="0.25">
      <c r="A80" s="112">
        <v>2120</v>
      </c>
      <c r="B80" s="57" t="s">
        <v>70</v>
      </c>
      <c r="C80" s="58">
        <f t="shared" si="4"/>
        <v>0</v>
      </c>
      <c r="D80" s="232">
        <f>SUM(D81:D82)</f>
        <v>0</v>
      </c>
      <c r="E80" s="113">
        <f t="shared" ref="E80:F80" si="82">SUM(E81:E82)</f>
        <v>0</v>
      </c>
      <c r="F80" s="147">
        <f t="shared" si="82"/>
        <v>0</v>
      </c>
      <c r="G80" s="232">
        <f>SUM(G81:G82)</f>
        <v>0</v>
      </c>
      <c r="H80" s="121">
        <f t="shared" ref="H80:I80" si="83">SUM(H81:H82)</f>
        <v>0</v>
      </c>
      <c r="I80" s="114">
        <f t="shared" si="83"/>
        <v>0</v>
      </c>
      <c r="J80" s="121">
        <f>SUM(J81:J82)</f>
        <v>0</v>
      </c>
      <c r="K80" s="113">
        <f t="shared" ref="K80:L80" si="84">SUM(K81:K82)</f>
        <v>0</v>
      </c>
      <c r="L80" s="136">
        <f t="shared" si="84"/>
        <v>0</v>
      </c>
      <c r="M80" s="58">
        <f>SUM(M81:M82)</f>
        <v>0</v>
      </c>
      <c r="N80" s="113">
        <f t="shared" ref="N80:O80" si="85">SUM(N81:N82)</f>
        <v>0</v>
      </c>
      <c r="O80" s="114">
        <f t="shared" si="85"/>
        <v>0</v>
      </c>
      <c r="P80" s="111"/>
    </row>
    <row r="81" spans="1:16" hidden="1" x14ac:dyDescent="0.25">
      <c r="A81" s="38">
        <v>2121</v>
      </c>
      <c r="B81" s="57" t="s">
        <v>68</v>
      </c>
      <c r="C81" s="58">
        <f t="shared" si="4"/>
        <v>0</v>
      </c>
      <c r="D81" s="231"/>
      <c r="E81" s="60"/>
      <c r="F81" s="147">
        <f t="shared" ref="F81:F82" si="86">D81+E81</f>
        <v>0</v>
      </c>
      <c r="G81" s="231"/>
      <c r="H81" s="263"/>
      <c r="I81" s="114">
        <f t="shared" ref="I81:I82" si="87">G81+H81</f>
        <v>0</v>
      </c>
      <c r="J81" s="263"/>
      <c r="K81" s="60"/>
      <c r="L81" s="136">
        <f t="shared" ref="L81:L82" si="88">J81+K81</f>
        <v>0</v>
      </c>
      <c r="M81" s="325"/>
      <c r="N81" s="60"/>
      <c r="O81" s="114">
        <f t="shared" ref="O81:O82" si="89">M81+N81</f>
        <v>0</v>
      </c>
      <c r="P81" s="111"/>
    </row>
    <row r="82" spans="1:16" ht="24" hidden="1" x14ac:dyDescent="0.25">
      <c r="A82" s="38">
        <v>2122</v>
      </c>
      <c r="B82" s="57" t="s">
        <v>69</v>
      </c>
      <c r="C82" s="58">
        <f t="shared" si="4"/>
        <v>0</v>
      </c>
      <c r="D82" s="231"/>
      <c r="E82" s="60"/>
      <c r="F82" s="147">
        <f t="shared" si="86"/>
        <v>0</v>
      </c>
      <c r="G82" s="231"/>
      <c r="H82" s="263"/>
      <c r="I82" s="114">
        <f t="shared" si="87"/>
        <v>0</v>
      </c>
      <c r="J82" s="263"/>
      <c r="K82" s="60"/>
      <c r="L82" s="136">
        <f t="shared" si="88"/>
        <v>0</v>
      </c>
      <c r="M82" s="325"/>
      <c r="N82" s="60"/>
      <c r="O82" s="114">
        <f t="shared" si="89"/>
        <v>0</v>
      </c>
      <c r="P82" s="111"/>
    </row>
    <row r="83" spans="1:16" x14ac:dyDescent="0.25">
      <c r="A83" s="45">
        <v>2200</v>
      </c>
      <c r="B83" s="105" t="s">
        <v>71</v>
      </c>
      <c r="C83" s="46">
        <f t="shared" si="4"/>
        <v>18326</v>
      </c>
      <c r="D83" s="229">
        <f>SUM(D84,D89,D95,D103,D112,D116,D122,D128)</f>
        <v>3326</v>
      </c>
      <c r="E83" s="523">
        <f t="shared" ref="E83:F83" si="90">SUM(E84,E89,E95,E103,E112,E116,E122,E128)</f>
        <v>0</v>
      </c>
      <c r="F83" s="490">
        <f t="shared" si="90"/>
        <v>3326</v>
      </c>
      <c r="G83" s="229">
        <f>SUM(G84,G89,G95,G103,G112,G116,G122,G128)</f>
        <v>18000</v>
      </c>
      <c r="H83" s="126">
        <f t="shared" ref="H83:I83" si="91">SUM(H84,H89,H95,H103,H112,H116,H122,H128)</f>
        <v>-3000</v>
      </c>
      <c r="I83" s="490">
        <f t="shared" si="91"/>
        <v>15000</v>
      </c>
      <c r="J83" s="106">
        <f>SUM(J84,J89,J95,J103,J112,J116,J122,J128)</f>
        <v>0</v>
      </c>
      <c r="K83" s="523">
        <f t="shared" ref="K83:L83" si="92">SUM(K84,K89,K95,K103,K112,K116,K122,K128)</f>
        <v>0</v>
      </c>
      <c r="L83" s="490">
        <f t="shared" si="92"/>
        <v>0</v>
      </c>
      <c r="M83" s="166">
        <f>SUM(M84,M89,M95,M103,M112,M116,M122,M128)</f>
        <v>0</v>
      </c>
      <c r="N83" s="167">
        <f t="shared" ref="N83:O83" si="93">SUM(N84,N89,N95,N103,N112,N116,N122,N128)</f>
        <v>0</v>
      </c>
      <c r="O83" s="168">
        <f t="shared" si="93"/>
        <v>0</v>
      </c>
      <c r="P83" s="349"/>
    </row>
    <row r="84" spans="1:16" ht="24" hidden="1" x14ac:dyDescent="0.25">
      <c r="A84" s="107">
        <v>2210</v>
      </c>
      <c r="B84" s="78" t="s">
        <v>72</v>
      </c>
      <c r="C84" s="84">
        <f t="shared" si="4"/>
        <v>0</v>
      </c>
      <c r="D84" s="132">
        <f>SUM(D85:D88)</f>
        <v>0</v>
      </c>
      <c r="E84" s="108">
        <f t="shared" ref="E84:F84" si="94">SUM(E85:E88)</f>
        <v>0</v>
      </c>
      <c r="F84" s="286">
        <f t="shared" si="94"/>
        <v>0</v>
      </c>
      <c r="G84" s="132">
        <f>SUM(G85:G88)</f>
        <v>0</v>
      </c>
      <c r="H84" s="207">
        <f t="shared" ref="H84:I84" si="95">SUM(H85:H88)</f>
        <v>0</v>
      </c>
      <c r="I84" s="109">
        <f t="shared" si="95"/>
        <v>0</v>
      </c>
      <c r="J84" s="207">
        <f>SUM(J85:J88)</f>
        <v>0</v>
      </c>
      <c r="K84" s="108">
        <f t="shared" ref="K84:L84" si="96">SUM(K85:K88)</f>
        <v>0</v>
      </c>
      <c r="L84" s="137">
        <f t="shared" si="96"/>
        <v>0</v>
      </c>
      <c r="M84" s="84">
        <f>SUM(M85:M88)</f>
        <v>0</v>
      </c>
      <c r="N84" s="108">
        <f t="shared" ref="N84:O84" si="97">SUM(N85:N88)</f>
        <v>0</v>
      </c>
      <c r="O84" s="109">
        <f t="shared" si="97"/>
        <v>0</v>
      </c>
      <c r="P84" s="116"/>
    </row>
    <row r="85" spans="1:16" ht="24" hidden="1" x14ac:dyDescent="0.25">
      <c r="A85" s="33">
        <v>2211</v>
      </c>
      <c r="B85" s="52" t="s">
        <v>73</v>
      </c>
      <c r="C85" s="53">
        <f t="shared" ref="C85:C148" si="98">F85+I85+L85+O85</f>
        <v>0</v>
      </c>
      <c r="D85" s="230"/>
      <c r="E85" s="55"/>
      <c r="F85" s="287">
        <f t="shared" ref="F85:F88" si="99">D85+E85</f>
        <v>0</v>
      </c>
      <c r="G85" s="230"/>
      <c r="H85" s="262"/>
      <c r="I85" s="120">
        <f t="shared" ref="I85:I88" si="100">G85+H85</f>
        <v>0</v>
      </c>
      <c r="J85" s="262"/>
      <c r="K85" s="55"/>
      <c r="L85" s="140">
        <f t="shared" ref="L85:L88" si="101">J85+K85</f>
        <v>0</v>
      </c>
      <c r="M85" s="324"/>
      <c r="N85" s="55"/>
      <c r="O85" s="120">
        <f t="shared" ref="O85:O88" si="102">M85+N85</f>
        <v>0</v>
      </c>
      <c r="P85" s="110"/>
    </row>
    <row r="86" spans="1:16" ht="36" hidden="1" x14ac:dyDescent="0.25">
      <c r="A86" s="38">
        <v>2212</v>
      </c>
      <c r="B86" s="57" t="s">
        <v>74</v>
      </c>
      <c r="C86" s="58">
        <f t="shared" si="98"/>
        <v>0</v>
      </c>
      <c r="D86" s="231"/>
      <c r="E86" s="60"/>
      <c r="F86" s="147">
        <f t="shared" si="99"/>
        <v>0</v>
      </c>
      <c r="G86" s="231"/>
      <c r="H86" s="263"/>
      <c r="I86" s="114">
        <f t="shared" si="100"/>
        <v>0</v>
      </c>
      <c r="J86" s="263"/>
      <c r="K86" s="60"/>
      <c r="L86" s="136">
        <f t="shared" si="101"/>
        <v>0</v>
      </c>
      <c r="M86" s="325"/>
      <c r="N86" s="60"/>
      <c r="O86" s="114">
        <f t="shared" si="102"/>
        <v>0</v>
      </c>
      <c r="P86" s="111"/>
    </row>
    <row r="87" spans="1:16" ht="24" hidden="1" x14ac:dyDescent="0.25">
      <c r="A87" s="38">
        <v>2214</v>
      </c>
      <c r="B87" s="57" t="s">
        <v>75</v>
      </c>
      <c r="C87" s="58">
        <f t="shared" si="98"/>
        <v>0</v>
      </c>
      <c r="D87" s="231"/>
      <c r="E87" s="60"/>
      <c r="F87" s="147">
        <f t="shared" si="99"/>
        <v>0</v>
      </c>
      <c r="G87" s="231"/>
      <c r="H87" s="263"/>
      <c r="I87" s="114">
        <f t="shared" si="100"/>
        <v>0</v>
      </c>
      <c r="J87" s="263"/>
      <c r="K87" s="60"/>
      <c r="L87" s="136">
        <f t="shared" si="101"/>
        <v>0</v>
      </c>
      <c r="M87" s="325"/>
      <c r="N87" s="60"/>
      <c r="O87" s="114">
        <f t="shared" si="102"/>
        <v>0</v>
      </c>
      <c r="P87" s="111"/>
    </row>
    <row r="88" spans="1:16" hidden="1" x14ac:dyDescent="0.25">
      <c r="A88" s="38">
        <v>2219</v>
      </c>
      <c r="B88" s="57" t="s">
        <v>76</v>
      </c>
      <c r="C88" s="58">
        <f t="shared" si="98"/>
        <v>0</v>
      </c>
      <c r="D88" s="231"/>
      <c r="E88" s="60"/>
      <c r="F88" s="147">
        <f t="shared" si="99"/>
        <v>0</v>
      </c>
      <c r="G88" s="231"/>
      <c r="H88" s="263"/>
      <c r="I88" s="114">
        <f t="shared" si="100"/>
        <v>0</v>
      </c>
      <c r="J88" s="263"/>
      <c r="K88" s="60"/>
      <c r="L88" s="136">
        <f t="shared" si="101"/>
        <v>0</v>
      </c>
      <c r="M88" s="325"/>
      <c r="N88" s="60"/>
      <c r="O88" s="114">
        <f t="shared" si="102"/>
        <v>0</v>
      </c>
      <c r="P88" s="111"/>
    </row>
    <row r="89" spans="1:16" ht="24" hidden="1" x14ac:dyDescent="0.25">
      <c r="A89" s="112">
        <v>2220</v>
      </c>
      <c r="B89" s="57" t="s">
        <v>77</v>
      </c>
      <c r="C89" s="58">
        <f t="shared" si="98"/>
        <v>0</v>
      </c>
      <c r="D89" s="232">
        <f>SUM(D90:D94)</f>
        <v>0</v>
      </c>
      <c r="E89" s="113">
        <f t="shared" ref="E89:F89" si="103">SUM(E90:E94)</f>
        <v>0</v>
      </c>
      <c r="F89" s="147">
        <f t="shared" si="103"/>
        <v>0</v>
      </c>
      <c r="G89" s="232">
        <f>SUM(G90:G94)</f>
        <v>0</v>
      </c>
      <c r="H89" s="121">
        <f t="shared" ref="H89:I89" si="104">SUM(H90:H94)</f>
        <v>0</v>
      </c>
      <c r="I89" s="114">
        <f t="shared" si="104"/>
        <v>0</v>
      </c>
      <c r="J89" s="121">
        <f>SUM(J90:J94)</f>
        <v>0</v>
      </c>
      <c r="K89" s="113">
        <f t="shared" ref="K89:L89" si="105">SUM(K90:K94)</f>
        <v>0</v>
      </c>
      <c r="L89" s="136">
        <f t="shared" si="105"/>
        <v>0</v>
      </c>
      <c r="M89" s="58">
        <f>SUM(M90:M94)</f>
        <v>0</v>
      </c>
      <c r="N89" s="113">
        <f t="shared" ref="N89:O89" si="106">SUM(N90:N94)</f>
        <v>0</v>
      </c>
      <c r="O89" s="114">
        <f t="shared" si="106"/>
        <v>0</v>
      </c>
      <c r="P89" s="111"/>
    </row>
    <row r="90" spans="1:16" ht="24" hidden="1" x14ac:dyDescent="0.25">
      <c r="A90" s="38">
        <v>2221</v>
      </c>
      <c r="B90" s="57" t="s">
        <v>289</v>
      </c>
      <c r="C90" s="58">
        <f t="shared" si="98"/>
        <v>0</v>
      </c>
      <c r="D90" s="231"/>
      <c r="E90" s="60"/>
      <c r="F90" s="147">
        <f t="shared" ref="F90:F94" si="107">D90+E90</f>
        <v>0</v>
      </c>
      <c r="G90" s="231"/>
      <c r="H90" s="263"/>
      <c r="I90" s="114">
        <f t="shared" ref="I90:I94" si="108">G90+H90</f>
        <v>0</v>
      </c>
      <c r="J90" s="263"/>
      <c r="K90" s="60"/>
      <c r="L90" s="136">
        <f t="shared" ref="L90:L94" si="109">J90+K90</f>
        <v>0</v>
      </c>
      <c r="M90" s="325"/>
      <c r="N90" s="60"/>
      <c r="O90" s="114">
        <f t="shared" ref="O90:O94" si="110">M90+N90</f>
        <v>0</v>
      </c>
      <c r="P90" s="111"/>
    </row>
    <row r="91" spans="1:16" hidden="1" x14ac:dyDescent="0.25">
      <c r="A91" s="38">
        <v>2222</v>
      </c>
      <c r="B91" s="57" t="s">
        <v>78</v>
      </c>
      <c r="C91" s="58">
        <f t="shared" si="98"/>
        <v>0</v>
      </c>
      <c r="D91" s="231"/>
      <c r="E91" s="60"/>
      <c r="F91" s="147">
        <f t="shared" si="107"/>
        <v>0</v>
      </c>
      <c r="G91" s="231"/>
      <c r="H91" s="263"/>
      <c r="I91" s="114">
        <f t="shared" si="108"/>
        <v>0</v>
      </c>
      <c r="J91" s="263"/>
      <c r="K91" s="60"/>
      <c r="L91" s="136">
        <f t="shared" si="109"/>
        <v>0</v>
      </c>
      <c r="M91" s="325"/>
      <c r="N91" s="60"/>
      <c r="O91" s="114">
        <f t="shared" si="110"/>
        <v>0</v>
      </c>
      <c r="P91" s="111"/>
    </row>
    <row r="92" spans="1:16" hidden="1" x14ac:dyDescent="0.25">
      <c r="A92" s="38">
        <v>2223</v>
      </c>
      <c r="B92" s="57" t="s">
        <v>79</v>
      </c>
      <c r="C92" s="58">
        <f t="shared" si="98"/>
        <v>0</v>
      </c>
      <c r="D92" s="231"/>
      <c r="E92" s="60"/>
      <c r="F92" s="147">
        <f t="shared" si="107"/>
        <v>0</v>
      </c>
      <c r="G92" s="231"/>
      <c r="H92" s="263"/>
      <c r="I92" s="114">
        <f t="shared" si="108"/>
        <v>0</v>
      </c>
      <c r="J92" s="263"/>
      <c r="K92" s="60"/>
      <c r="L92" s="136">
        <f t="shared" si="109"/>
        <v>0</v>
      </c>
      <c r="M92" s="325"/>
      <c r="N92" s="60"/>
      <c r="O92" s="114">
        <f t="shared" si="110"/>
        <v>0</v>
      </c>
      <c r="P92" s="111"/>
    </row>
    <row r="93" spans="1:16" ht="48" hidden="1" x14ac:dyDescent="0.25">
      <c r="A93" s="38">
        <v>2224</v>
      </c>
      <c r="B93" s="57" t="s">
        <v>299</v>
      </c>
      <c r="C93" s="58">
        <f t="shared" si="98"/>
        <v>0</v>
      </c>
      <c r="D93" s="231"/>
      <c r="E93" s="60"/>
      <c r="F93" s="147">
        <f t="shared" si="107"/>
        <v>0</v>
      </c>
      <c r="G93" s="231"/>
      <c r="H93" s="263"/>
      <c r="I93" s="114">
        <f t="shared" si="108"/>
        <v>0</v>
      </c>
      <c r="J93" s="263"/>
      <c r="K93" s="60"/>
      <c r="L93" s="136">
        <f t="shared" si="109"/>
        <v>0</v>
      </c>
      <c r="M93" s="325"/>
      <c r="N93" s="60"/>
      <c r="O93" s="114">
        <f t="shared" si="110"/>
        <v>0</v>
      </c>
      <c r="P93" s="111"/>
    </row>
    <row r="94" spans="1:16" ht="24" hidden="1" x14ac:dyDescent="0.25">
      <c r="A94" s="38">
        <v>2229</v>
      </c>
      <c r="B94" s="57" t="s">
        <v>80</v>
      </c>
      <c r="C94" s="58">
        <f t="shared" si="98"/>
        <v>0</v>
      </c>
      <c r="D94" s="231"/>
      <c r="E94" s="60"/>
      <c r="F94" s="147">
        <f t="shared" si="107"/>
        <v>0</v>
      </c>
      <c r="G94" s="231"/>
      <c r="H94" s="263"/>
      <c r="I94" s="114">
        <f t="shared" si="108"/>
        <v>0</v>
      </c>
      <c r="J94" s="263"/>
      <c r="K94" s="60"/>
      <c r="L94" s="136">
        <f t="shared" si="109"/>
        <v>0</v>
      </c>
      <c r="M94" s="325"/>
      <c r="N94" s="60"/>
      <c r="O94" s="114">
        <f t="shared" si="110"/>
        <v>0</v>
      </c>
      <c r="P94" s="111"/>
    </row>
    <row r="95" spans="1:16" ht="36" x14ac:dyDescent="0.25">
      <c r="A95" s="112">
        <v>2230</v>
      </c>
      <c r="B95" s="57" t="s">
        <v>81</v>
      </c>
      <c r="C95" s="58">
        <f t="shared" si="98"/>
        <v>86</v>
      </c>
      <c r="D95" s="232">
        <f>SUM(D96:D102)</f>
        <v>86</v>
      </c>
      <c r="E95" s="529">
        <f t="shared" ref="E95:F95" si="111">SUM(E96:E102)</f>
        <v>0</v>
      </c>
      <c r="F95" s="486">
        <f t="shared" si="111"/>
        <v>86</v>
      </c>
      <c r="G95" s="232">
        <f>SUM(G96:G102)</f>
        <v>0</v>
      </c>
      <c r="H95" s="136">
        <f t="shared" ref="H95:I95" si="112">SUM(H96:H102)</f>
        <v>0</v>
      </c>
      <c r="I95" s="486">
        <f t="shared" si="112"/>
        <v>0</v>
      </c>
      <c r="J95" s="121">
        <f>SUM(J96:J102)</f>
        <v>0</v>
      </c>
      <c r="K95" s="529">
        <f t="shared" ref="K95:L95" si="113">SUM(K96:K102)</f>
        <v>0</v>
      </c>
      <c r="L95" s="486">
        <f t="shared" si="113"/>
        <v>0</v>
      </c>
      <c r="M95" s="58">
        <f>SUM(M96:M102)</f>
        <v>0</v>
      </c>
      <c r="N95" s="113">
        <f t="shared" ref="N95:O95" si="114">SUM(N96:N102)</f>
        <v>0</v>
      </c>
      <c r="O95" s="114">
        <f t="shared" si="114"/>
        <v>0</v>
      </c>
      <c r="P95" s="111"/>
    </row>
    <row r="96" spans="1:16" ht="24" hidden="1" x14ac:dyDescent="0.25">
      <c r="A96" s="38">
        <v>2231</v>
      </c>
      <c r="B96" s="57" t="s">
        <v>82</v>
      </c>
      <c r="C96" s="58">
        <f t="shared" si="98"/>
        <v>0</v>
      </c>
      <c r="D96" s="231"/>
      <c r="E96" s="60"/>
      <c r="F96" s="147">
        <f t="shared" ref="F96:F102" si="115">D96+E96</f>
        <v>0</v>
      </c>
      <c r="G96" s="231"/>
      <c r="H96" s="263"/>
      <c r="I96" s="114">
        <f t="shared" ref="I96:I102" si="116">G96+H96</f>
        <v>0</v>
      </c>
      <c r="J96" s="263"/>
      <c r="K96" s="60"/>
      <c r="L96" s="136">
        <f t="shared" ref="L96:L102" si="117">J96+K96</f>
        <v>0</v>
      </c>
      <c r="M96" s="325"/>
      <c r="N96" s="60"/>
      <c r="O96" s="114">
        <f t="shared" ref="O96:O102" si="118">M96+N96</f>
        <v>0</v>
      </c>
      <c r="P96" s="111"/>
    </row>
    <row r="97" spans="1:16" ht="24.75" hidden="1" customHeight="1" x14ac:dyDescent="0.25">
      <c r="A97" s="38">
        <v>2232</v>
      </c>
      <c r="B97" s="57" t="s">
        <v>83</v>
      </c>
      <c r="C97" s="58">
        <f t="shared" si="98"/>
        <v>0</v>
      </c>
      <c r="D97" s="231"/>
      <c r="E97" s="60"/>
      <c r="F97" s="147">
        <f t="shared" si="115"/>
        <v>0</v>
      </c>
      <c r="G97" s="231"/>
      <c r="H97" s="263"/>
      <c r="I97" s="114">
        <f t="shared" si="116"/>
        <v>0</v>
      </c>
      <c r="J97" s="263"/>
      <c r="K97" s="60"/>
      <c r="L97" s="136">
        <f t="shared" si="117"/>
        <v>0</v>
      </c>
      <c r="M97" s="325"/>
      <c r="N97" s="60"/>
      <c r="O97" s="114">
        <f t="shared" si="118"/>
        <v>0</v>
      </c>
      <c r="P97" s="111"/>
    </row>
    <row r="98" spans="1:16" ht="24" hidden="1" x14ac:dyDescent="0.25">
      <c r="A98" s="33">
        <v>2233</v>
      </c>
      <c r="B98" s="52" t="s">
        <v>84</v>
      </c>
      <c r="C98" s="53">
        <f t="shared" si="98"/>
        <v>0</v>
      </c>
      <c r="D98" s="230"/>
      <c r="E98" s="55"/>
      <c r="F98" s="287">
        <f t="shared" si="115"/>
        <v>0</v>
      </c>
      <c r="G98" s="230"/>
      <c r="H98" s="262"/>
      <c r="I98" s="120">
        <f t="shared" si="116"/>
        <v>0</v>
      </c>
      <c r="J98" s="262"/>
      <c r="K98" s="55"/>
      <c r="L98" s="140">
        <f t="shared" si="117"/>
        <v>0</v>
      </c>
      <c r="M98" s="324"/>
      <c r="N98" s="55"/>
      <c r="O98" s="120">
        <f t="shared" si="118"/>
        <v>0</v>
      </c>
      <c r="P98" s="110"/>
    </row>
    <row r="99" spans="1:16" ht="36" hidden="1" x14ac:dyDescent="0.25">
      <c r="A99" s="38">
        <v>2234</v>
      </c>
      <c r="B99" s="57" t="s">
        <v>85</v>
      </c>
      <c r="C99" s="58">
        <f t="shared" si="98"/>
        <v>0</v>
      </c>
      <c r="D99" s="231"/>
      <c r="E99" s="60"/>
      <c r="F99" s="147">
        <f t="shared" si="115"/>
        <v>0</v>
      </c>
      <c r="G99" s="231"/>
      <c r="H99" s="263"/>
      <c r="I99" s="114">
        <f t="shared" si="116"/>
        <v>0</v>
      </c>
      <c r="J99" s="263"/>
      <c r="K99" s="60"/>
      <c r="L99" s="136">
        <f t="shared" si="117"/>
        <v>0</v>
      </c>
      <c r="M99" s="325"/>
      <c r="N99" s="60"/>
      <c r="O99" s="114">
        <f t="shared" si="118"/>
        <v>0</v>
      </c>
      <c r="P99" s="111"/>
    </row>
    <row r="100" spans="1:16" ht="24" hidden="1" x14ac:dyDescent="0.25">
      <c r="A100" s="38">
        <v>2235</v>
      </c>
      <c r="B100" s="57" t="s">
        <v>86</v>
      </c>
      <c r="C100" s="58">
        <f t="shared" si="98"/>
        <v>0</v>
      </c>
      <c r="D100" s="231"/>
      <c r="E100" s="60"/>
      <c r="F100" s="147">
        <f t="shared" si="115"/>
        <v>0</v>
      </c>
      <c r="G100" s="231"/>
      <c r="H100" s="263"/>
      <c r="I100" s="114">
        <f t="shared" si="116"/>
        <v>0</v>
      </c>
      <c r="J100" s="263"/>
      <c r="K100" s="60"/>
      <c r="L100" s="136">
        <f t="shared" si="117"/>
        <v>0</v>
      </c>
      <c r="M100" s="325"/>
      <c r="N100" s="60"/>
      <c r="O100" s="114">
        <f t="shared" si="118"/>
        <v>0</v>
      </c>
      <c r="P100" s="111"/>
    </row>
    <row r="101" spans="1:16" hidden="1" x14ac:dyDescent="0.25">
      <c r="A101" s="38">
        <v>2236</v>
      </c>
      <c r="B101" s="57" t="s">
        <v>87</v>
      </c>
      <c r="C101" s="58">
        <f t="shared" si="98"/>
        <v>0</v>
      </c>
      <c r="D101" s="231"/>
      <c r="E101" s="60"/>
      <c r="F101" s="147">
        <f t="shared" si="115"/>
        <v>0</v>
      </c>
      <c r="G101" s="231"/>
      <c r="H101" s="263"/>
      <c r="I101" s="114">
        <f t="shared" si="116"/>
        <v>0</v>
      </c>
      <c r="J101" s="263"/>
      <c r="K101" s="60"/>
      <c r="L101" s="136">
        <f t="shared" si="117"/>
        <v>0</v>
      </c>
      <c r="M101" s="325"/>
      <c r="N101" s="60"/>
      <c r="O101" s="114">
        <f t="shared" si="118"/>
        <v>0</v>
      </c>
      <c r="P101" s="111"/>
    </row>
    <row r="102" spans="1:16" ht="24" x14ac:dyDescent="0.25">
      <c r="A102" s="38">
        <v>2239</v>
      </c>
      <c r="B102" s="57" t="s">
        <v>88</v>
      </c>
      <c r="C102" s="58">
        <f t="shared" si="98"/>
        <v>86</v>
      </c>
      <c r="D102" s="231">
        <v>86</v>
      </c>
      <c r="E102" s="528"/>
      <c r="F102" s="486">
        <f t="shared" si="115"/>
        <v>86</v>
      </c>
      <c r="G102" s="231"/>
      <c r="H102" s="561"/>
      <c r="I102" s="486">
        <f t="shared" si="116"/>
        <v>0</v>
      </c>
      <c r="J102" s="263"/>
      <c r="K102" s="528"/>
      <c r="L102" s="486">
        <f t="shared" si="117"/>
        <v>0</v>
      </c>
      <c r="M102" s="325"/>
      <c r="N102" s="60"/>
      <c r="O102" s="114">
        <f t="shared" si="118"/>
        <v>0</v>
      </c>
      <c r="P102" s="111"/>
    </row>
    <row r="103" spans="1:16" ht="36" hidden="1" x14ac:dyDescent="0.25">
      <c r="A103" s="112">
        <v>2240</v>
      </c>
      <c r="B103" s="57" t="s">
        <v>89</v>
      </c>
      <c r="C103" s="58">
        <f t="shared" si="98"/>
        <v>0</v>
      </c>
      <c r="D103" s="232">
        <f>SUM(D104:D111)</f>
        <v>0</v>
      </c>
      <c r="E103" s="113">
        <f t="shared" ref="E103:F103" si="119">SUM(E104:E111)</f>
        <v>0</v>
      </c>
      <c r="F103" s="147">
        <f t="shared" si="119"/>
        <v>0</v>
      </c>
      <c r="G103" s="232">
        <f>SUM(G104:G111)</f>
        <v>0</v>
      </c>
      <c r="H103" s="121">
        <f t="shared" ref="H103:I103" si="120">SUM(H104:H111)</f>
        <v>0</v>
      </c>
      <c r="I103" s="114">
        <f t="shared" si="120"/>
        <v>0</v>
      </c>
      <c r="J103" s="121">
        <f>SUM(J104:J111)</f>
        <v>0</v>
      </c>
      <c r="K103" s="113">
        <f t="shared" ref="K103:L103" si="121">SUM(K104:K111)</f>
        <v>0</v>
      </c>
      <c r="L103" s="136">
        <f t="shared" si="121"/>
        <v>0</v>
      </c>
      <c r="M103" s="58">
        <f>SUM(M104:M111)</f>
        <v>0</v>
      </c>
      <c r="N103" s="113">
        <f t="shared" ref="N103:O103" si="122">SUM(N104:N111)</f>
        <v>0</v>
      </c>
      <c r="O103" s="114">
        <f t="shared" si="122"/>
        <v>0</v>
      </c>
      <c r="P103" s="111"/>
    </row>
    <row r="104" spans="1:16" hidden="1" x14ac:dyDescent="0.25">
      <c r="A104" s="38">
        <v>2241</v>
      </c>
      <c r="B104" s="57" t="s">
        <v>90</v>
      </c>
      <c r="C104" s="58">
        <f t="shared" si="98"/>
        <v>0</v>
      </c>
      <c r="D104" s="231"/>
      <c r="E104" s="60"/>
      <c r="F104" s="147">
        <f t="shared" ref="F104:F111" si="123">D104+E104</f>
        <v>0</v>
      </c>
      <c r="G104" s="231"/>
      <c r="H104" s="263"/>
      <c r="I104" s="114">
        <f t="shared" ref="I104:I111" si="124">G104+H104</f>
        <v>0</v>
      </c>
      <c r="J104" s="263"/>
      <c r="K104" s="60"/>
      <c r="L104" s="136">
        <f t="shared" ref="L104:L111" si="125">J104+K104</f>
        <v>0</v>
      </c>
      <c r="M104" s="325"/>
      <c r="N104" s="60"/>
      <c r="O104" s="114">
        <f t="shared" ref="O104:O111" si="126">M104+N104</f>
        <v>0</v>
      </c>
      <c r="P104" s="111"/>
    </row>
    <row r="105" spans="1:16" ht="24" hidden="1" x14ac:dyDescent="0.25">
      <c r="A105" s="38">
        <v>2242</v>
      </c>
      <c r="B105" s="57" t="s">
        <v>91</v>
      </c>
      <c r="C105" s="58">
        <f t="shared" si="98"/>
        <v>0</v>
      </c>
      <c r="D105" s="231"/>
      <c r="E105" s="60"/>
      <c r="F105" s="147">
        <f t="shared" si="123"/>
        <v>0</v>
      </c>
      <c r="G105" s="231"/>
      <c r="H105" s="263"/>
      <c r="I105" s="114">
        <f t="shared" si="124"/>
        <v>0</v>
      </c>
      <c r="J105" s="263"/>
      <c r="K105" s="60"/>
      <c r="L105" s="136">
        <f t="shared" si="125"/>
        <v>0</v>
      </c>
      <c r="M105" s="325"/>
      <c r="N105" s="60"/>
      <c r="O105" s="114">
        <f t="shared" si="126"/>
        <v>0</v>
      </c>
      <c r="P105" s="111"/>
    </row>
    <row r="106" spans="1:16" ht="24" hidden="1" x14ac:dyDescent="0.25">
      <c r="A106" s="38">
        <v>2243</v>
      </c>
      <c r="B106" s="57" t="s">
        <v>92</v>
      </c>
      <c r="C106" s="58">
        <f t="shared" si="98"/>
        <v>0</v>
      </c>
      <c r="D106" s="231"/>
      <c r="E106" s="60"/>
      <c r="F106" s="147">
        <f t="shared" si="123"/>
        <v>0</v>
      </c>
      <c r="G106" s="231"/>
      <c r="H106" s="263"/>
      <c r="I106" s="114">
        <f t="shared" si="124"/>
        <v>0</v>
      </c>
      <c r="J106" s="263"/>
      <c r="K106" s="60"/>
      <c r="L106" s="136">
        <f t="shared" si="125"/>
        <v>0</v>
      </c>
      <c r="M106" s="325"/>
      <c r="N106" s="60"/>
      <c r="O106" s="114">
        <f t="shared" si="126"/>
        <v>0</v>
      </c>
      <c r="P106" s="111"/>
    </row>
    <row r="107" spans="1:16" hidden="1" x14ac:dyDescent="0.25">
      <c r="A107" s="38">
        <v>2244</v>
      </c>
      <c r="B107" s="57" t="s">
        <v>93</v>
      </c>
      <c r="C107" s="58">
        <f t="shared" si="98"/>
        <v>0</v>
      </c>
      <c r="D107" s="231"/>
      <c r="E107" s="60"/>
      <c r="F107" s="147">
        <f t="shared" si="123"/>
        <v>0</v>
      </c>
      <c r="G107" s="231"/>
      <c r="H107" s="263"/>
      <c r="I107" s="114">
        <f t="shared" si="124"/>
        <v>0</v>
      </c>
      <c r="J107" s="263"/>
      <c r="K107" s="60"/>
      <c r="L107" s="136">
        <f t="shared" si="125"/>
        <v>0</v>
      </c>
      <c r="M107" s="325"/>
      <c r="N107" s="60"/>
      <c r="O107" s="114">
        <f t="shared" si="126"/>
        <v>0</v>
      </c>
      <c r="P107" s="111"/>
    </row>
    <row r="108" spans="1:16" ht="24" hidden="1" x14ac:dyDescent="0.25">
      <c r="A108" s="38">
        <v>2246</v>
      </c>
      <c r="B108" s="57" t="s">
        <v>94</v>
      </c>
      <c r="C108" s="58">
        <f t="shared" si="98"/>
        <v>0</v>
      </c>
      <c r="D108" s="231"/>
      <c r="E108" s="60"/>
      <c r="F108" s="147">
        <f t="shared" si="123"/>
        <v>0</v>
      </c>
      <c r="G108" s="231"/>
      <c r="H108" s="263"/>
      <c r="I108" s="114">
        <f t="shared" si="124"/>
        <v>0</v>
      </c>
      <c r="J108" s="263"/>
      <c r="K108" s="60"/>
      <c r="L108" s="136">
        <f t="shared" si="125"/>
        <v>0</v>
      </c>
      <c r="M108" s="325"/>
      <c r="N108" s="60"/>
      <c r="O108" s="114">
        <f t="shared" si="126"/>
        <v>0</v>
      </c>
      <c r="P108" s="111"/>
    </row>
    <row r="109" spans="1:16" hidden="1" x14ac:dyDescent="0.25">
      <c r="A109" s="38">
        <v>2247</v>
      </c>
      <c r="B109" s="57" t="s">
        <v>95</v>
      </c>
      <c r="C109" s="58">
        <f t="shared" si="98"/>
        <v>0</v>
      </c>
      <c r="D109" s="231"/>
      <c r="E109" s="60"/>
      <c r="F109" s="147">
        <f t="shared" si="123"/>
        <v>0</v>
      </c>
      <c r="G109" s="231"/>
      <c r="H109" s="263"/>
      <c r="I109" s="114">
        <f t="shared" si="124"/>
        <v>0</v>
      </c>
      <c r="J109" s="263"/>
      <c r="K109" s="60"/>
      <c r="L109" s="136">
        <f t="shared" si="125"/>
        <v>0</v>
      </c>
      <c r="M109" s="325"/>
      <c r="N109" s="60"/>
      <c r="O109" s="114">
        <f t="shared" si="126"/>
        <v>0</v>
      </c>
      <c r="P109" s="111"/>
    </row>
    <row r="110" spans="1:16" ht="24" hidden="1" x14ac:dyDescent="0.25">
      <c r="A110" s="38">
        <v>2248</v>
      </c>
      <c r="B110" s="57" t="s">
        <v>300</v>
      </c>
      <c r="C110" s="58">
        <f t="shared" si="98"/>
        <v>0</v>
      </c>
      <c r="D110" s="231"/>
      <c r="E110" s="60"/>
      <c r="F110" s="147">
        <f t="shared" si="123"/>
        <v>0</v>
      </c>
      <c r="G110" s="231"/>
      <c r="H110" s="263"/>
      <c r="I110" s="114">
        <f t="shared" si="124"/>
        <v>0</v>
      </c>
      <c r="J110" s="263"/>
      <c r="K110" s="60"/>
      <c r="L110" s="136">
        <f t="shared" si="125"/>
        <v>0</v>
      </c>
      <c r="M110" s="325"/>
      <c r="N110" s="60"/>
      <c r="O110" s="114">
        <f t="shared" si="126"/>
        <v>0</v>
      </c>
      <c r="P110" s="111"/>
    </row>
    <row r="111" spans="1:16" ht="24" hidden="1" x14ac:dyDescent="0.25">
      <c r="A111" s="38">
        <v>2249</v>
      </c>
      <c r="B111" s="57" t="s">
        <v>96</v>
      </c>
      <c r="C111" s="58">
        <f t="shared" si="98"/>
        <v>0</v>
      </c>
      <c r="D111" s="231"/>
      <c r="E111" s="60"/>
      <c r="F111" s="147">
        <f t="shared" si="123"/>
        <v>0</v>
      </c>
      <c r="G111" s="231"/>
      <c r="H111" s="263"/>
      <c r="I111" s="114">
        <f t="shared" si="124"/>
        <v>0</v>
      </c>
      <c r="J111" s="263"/>
      <c r="K111" s="60"/>
      <c r="L111" s="136">
        <f t="shared" si="125"/>
        <v>0</v>
      </c>
      <c r="M111" s="325"/>
      <c r="N111" s="60"/>
      <c r="O111" s="114">
        <f t="shared" si="126"/>
        <v>0</v>
      </c>
      <c r="P111" s="111"/>
    </row>
    <row r="112" spans="1:16" hidden="1" x14ac:dyDescent="0.25">
      <c r="A112" s="112">
        <v>2250</v>
      </c>
      <c r="B112" s="57" t="s">
        <v>97</v>
      </c>
      <c r="C112" s="58">
        <f t="shared" si="98"/>
        <v>0</v>
      </c>
      <c r="D112" s="232">
        <f>SUM(D113:D115)</f>
        <v>0</v>
      </c>
      <c r="E112" s="113">
        <f t="shared" ref="E112:F112" si="127">SUM(E113:E115)</f>
        <v>0</v>
      </c>
      <c r="F112" s="147">
        <f t="shared" si="127"/>
        <v>0</v>
      </c>
      <c r="G112" s="232">
        <f>SUM(G113:G115)</f>
        <v>0</v>
      </c>
      <c r="H112" s="121">
        <f t="shared" ref="H112:I112" si="128">SUM(H113:H115)</f>
        <v>0</v>
      </c>
      <c r="I112" s="114">
        <f t="shared" si="128"/>
        <v>0</v>
      </c>
      <c r="J112" s="121">
        <f>SUM(J113:J115)</f>
        <v>0</v>
      </c>
      <c r="K112" s="113">
        <f t="shared" ref="K112:L112" si="129">SUM(K113:K115)</f>
        <v>0</v>
      </c>
      <c r="L112" s="136">
        <f t="shared" si="129"/>
        <v>0</v>
      </c>
      <c r="M112" s="58">
        <f>SUM(M113:M115)</f>
        <v>0</v>
      </c>
      <c r="N112" s="113">
        <f t="shared" ref="N112:O112" si="130">SUM(N113:N115)</f>
        <v>0</v>
      </c>
      <c r="O112" s="114">
        <f t="shared" si="130"/>
        <v>0</v>
      </c>
      <c r="P112" s="111"/>
    </row>
    <row r="113" spans="1:16" hidden="1" x14ac:dyDescent="0.25">
      <c r="A113" s="38">
        <v>2251</v>
      </c>
      <c r="B113" s="57" t="s">
        <v>98</v>
      </c>
      <c r="C113" s="58">
        <f t="shared" si="98"/>
        <v>0</v>
      </c>
      <c r="D113" s="231"/>
      <c r="E113" s="60"/>
      <c r="F113" s="147">
        <f t="shared" ref="F113:F115" si="131">D113+E113</f>
        <v>0</v>
      </c>
      <c r="G113" s="231"/>
      <c r="H113" s="263"/>
      <c r="I113" s="114">
        <f t="shared" ref="I113:I115" si="132">G113+H113</f>
        <v>0</v>
      </c>
      <c r="J113" s="263"/>
      <c r="K113" s="60"/>
      <c r="L113" s="136">
        <f t="shared" ref="L113:L115" si="133">J113+K113</f>
        <v>0</v>
      </c>
      <c r="M113" s="325"/>
      <c r="N113" s="60"/>
      <c r="O113" s="114">
        <f t="shared" ref="O113:O115" si="134">M113+N113</f>
        <v>0</v>
      </c>
      <c r="P113" s="111"/>
    </row>
    <row r="114" spans="1:16" ht="24" hidden="1" x14ac:dyDescent="0.25">
      <c r="A114" s="38">
        <v>2252</v>
      </c>
      <c r="B114" s="57" t="s">
        <v>99</v>
      </c>
      <c r="C114" s="58">
        <f t="shared" si="98"/>
        <v>0</v>
      </c>
      <c r="D114" s="231"/>
      <c r="E114" s="60"/>
      <c r="F114" s="147">
        <f t="shared" si="131"/>
        <v>0</v>
      </c>
      <c r="G114" s="231"/>
      <c r="H114" s="263"/>
      <c r="I114" s="114">
        <f t="shared" si="132"/>
        <v>0</v>
      </c>
      <c r="J114" s="263"/>
      <c r="K114" s="60"/>
      <c r="L114" s="136">
        <f t="shared" si="133"/>
        <v>0</v>
      </c>
      <c r="M114" s="325"/>
      <c r="N114" s="60"/>
      <c r="O114" s="114">
        <f t="shared" si="134"/>
        <v>0</v>
      </c>
      <c r="P114" s="111"/>
    </row>
    <row r="115" spans="1:16" ht="24" hidden="1" x14ac:dyDescent="0.25">
      <c r="A115" s="38">
        <v>2259</v>
      </c>
      <c r="B115" s="57" t="s">
        <v>100</v>
      </c>
      <c r="C115" s="58">
        <f t="shared" si="98"/>
        <v>0</v>
      </c>
      <c r="D115" s="231"/>
      <c r="E115" s="60"/>
      <c r="F115" s="147">
        <f t="shared" si="131"/>
        <v>0</v>
      </c>
      <c r="G115" s="231"/>
      <c r="H115" s="263"/>
      <c r="I115" s="114">
        <f t="shared" si="132"/>
        <v>0</v>
      </c>
      <c r="J115" s="263"/>
      <c r="K115" s="60"/>
      <c r="L115" s="136">
        <f t="shared" si="133"/>
        <v>0</v>
      </c>
      <c r="M115" s="325"/>
      <c r="N115" s="60"/>
      <c r="O115" s="114">
        <f t="shared" si="134"/>
        <v>0</v>
      </c>
      <c r="P115" s="111"/>
    </row>
    <row r="116" spans="1:16" hidden="1" x14ac:dyDescent="0.25">
      <c r="A116" s="112">
        <v>2260</v>
      </c>
      <c r="B116" s="57" t="s">
        <v>101</v>
      </c>
      <c r="C116" s="58">
        <f t="shared" si="98"/>
        <v>0</v>
      </c>
      <c r="D116" s="232">
        <f>SUM(D117:D121)</f>
        <v>0</v>
      </c>
      <c r="E116" s="113">
        <f t="shared" ref="E116:F116" si="135">SUM(E117:E121)</f>
        <v>0</v>
      </c>
      <c r="F116" s="147">
        <f t="shared" si="135"/>
        <v>0</v>
      </c>
      <c r="G116" s="232">
        <f>SUM(G117:G121)</f>
        <v>0</v>
      </c>
      <c r="H116" s="121">
        <f t="shared" ref="H116:I116" si="136">SUM(H117:H121)</f>
        <v>0</v>
      </c>
      <c r="I116" s="114">
        <f t="shared" si="136"/>
        <v>0</v>
      </c>
      <c r="J116" s="121">
        <f>SUM(J117:J121)</f>
        <v>0</v>
      </c>
      <c r="K116" s="113">
        <f t="shared" ref="K116:L116" si="137">SUM(K117:K121)</f>
        <v>0</v>
      </c>
      <c r="L116" s="136">
        <f t="shared" si="137"/>
        <v>0</v>
      </c>
      <c r="M116" s="58">
        <f>SUM(M117:M121)</f>
        <v>0</v>
      </c>
      <c r="N116" s="113">
        <f t="shared" ref="N116:O116" si="138">SUM(N117:N121)</f>
        <v>0</v>
      </c>
      <c r="O116" s="114">
        <f t="shared" si="138"/>
        <v>0</v>
      </c>
      <c r="P116" s="111"/>
    </row>
    <row r="117" spans="1:16" hidden="1" x14ac:dyDescent="0.25">
      <c r="A117" s="38">
        <v>2261</v>
      </c>
      <c r="B117" s="57" t="s">
        <v>102</v>
      </c>
      <c r="C117" s="58">
        <f t="shared" si="98"/>
        <v>0</v>
      </c>
      <c r="D117" s="231"/>
      <c r="E117" s="60"/>
      <c r="F117" s="147">
        <f t="shared" ref="F117:F121" si="139">D117+E117</f>
        <v>0</v>
      </c>
      <c r="G117" s="231"/>
      <c r="H117" s="263"/>
      <c r="I117" s="114">
        <f t="shared" ref="I117:I121" si="140">G117+H117</f>
        <v>0</v>
      </c>
      <c r="J117" s="263"/>
      <c r="K117" s="60"/>
      <c r="L117" s="136">
        <f t="shared" ref="L117:L121" si="141">J117+K117</f>
        <v>0</v>
      </c>
      <c r="M117" s="325"/>
      <c r="N117" s="60"/>
      <c r="O117" s="114">
        <f t="shared" ref="O117:O121" si="142">M117+N117</f>
        <v>0</v>
      </c>
      <c r="P117" s="111"/>
    </row>
    <row r="118" spans="1:16" hidden="1" x14ac:dyDescent="0.25">
      <c r="A118" s="38">
        <v>2262</v>
      </c>
      <c r="B118" s="57" t="s">
        <v>103</v>
      </c>
      <c r="C118" s="58">
        <f t="shared" si="98"/>
        <v>0</v>
      </c>
      <c r="D118" s="231"/>
      <c r="E118" s="60"/>
      <c r="F118" s="147">
        <f t="shared" si="139"/>
        <v>0</v>
      </c>
      <c r="G118" s="231"/>
      <c r="H118" s="263"/>
      <c r="I118" s="114">
        <f t="shared" si="140"/>
        <v>0</v>
      </c>
      <c r="J118" s="263"/>
      <c r="K118" s="60"/>
      <c r="L118" s="136">
        <f t="shared" si="141"/>
        <v>0</v>
      </c>
      <c r="M118" s="325"/>
      <c r="N118" s="60"/>
      <c r="O118" s="114">
        <f t="shared" si="142"/>
        <v>0</v>
      </c>
      <c r="P118" s="111"/>
    </row>
    <row r="119" spans="1:16" hidden="1" x14ac:dyDescent="0.25">
      <c r="A119" s="38">
        <v>2263</v>
      </c>
      <c r="B119" s="57" t="s">
        <v>104</v>
      </c>
      <c r="C119" s="58">
        <f t="shared" si="98"/>
        <v>0</v>
      </c>
      <c r="D119" s="231"/>
      <c r="E119" s="60"/>
      <c r="F119" s="147">
        <f t="shared" si="139"/>
        <v>0</v>
      </c>
      <c r="G119" s="231"/>
      <c r="H119" s="263"/>
      <c r="I119" s="114">
        <f t="shared" si="140"/>
        <v>0</v>
      </c>
      <c r="J119" s="263"/>
      <c r="K119" s="60"/>
      <c r="L119" s="136">
        <f t="shared" si="141"/>
        <v>0</v>
      </c>
      <c r="M119" s="325"/>
      <c r="N119" s="60"/>
      <c r="O119" s="114">
        <f t="shared" si="142"/>
        <v>0</v>
      </c>
      <c r="P119" s="111"/>
    </row>
    <row r="120" spans="1:16" ht="24" hidden="1" x14ac:dyDescent="0.25">
      <c r="A120" s="38">
        <v>2264</v>
      </c>
      <c r="B120" s="57" t="s">
        <v>105</v>
      </c>
      <c r="C120" s="58">
        <f t="shared" si="98"/>
        <v>0</v>
      </c>
      <c r="D120" s="231"/>
      <c r="E120" s="60"/>
      <c r="F120" s="147">
        <f t="shared" si="139"/>
        <v>0</v>
      </c>
      <c r="G120" s="231"/>
      <c r="H120" s="263"/>
      <c r="I120" s="114">
        <f t="shared" si="140"/>
        <v>0</v>
      </c>
      <c r="J120" s="263"/>
      <c r="K120" s="60"/>
      <c r="L120" s="136">
        <f t="shared" si="141"/>
        <v>0</v>
      </c>
      <c r="M120" s="325"/>
      <c r="N120" s="60"/>
      <c r="O120" s="114">
        <f t="shared" si="142"/>
        <v>0</v>
      </c>
      <c r="P120" s="111"/>
    </row>
    <row r="121" spans="1:16" hidden="1" x14ac:dyDescent="0.25">
      <c r="A121" s="38">
        <v>2269</v>
      </c>
      <c r="B121" s="57" t="s">
        <v>106</v>
      </c>
      <c r="C121" s="58">
        <f t="shared" si="98"/>
        <v>0</v>
      </c>
      <c r="D121" s="231"/>
      <c r="E121" s="60"/>
      <c r="F121" s="147">
        <f t="shared" si="139"/>
        <v>0</v>
      </c>
      <c r="G121" s="231"/>
      <c r="H121" s="263"/>
      <c r="I121" s="114">
        <f t="shared" si="140"/>
        <v>0</v>
      </c>
      <c r="J121" s="263"/>
      <c r="K121" s="60"/>
      <c r="L121" s="136">
        <f t="shared" si="141"/>
        <v>0</v>
      </c>
      <c r="M121" s="325"/>
      <c r="N121" s="60"/>
      <c r="O121" s="114">
        <f t="shared" si="142"/>
        <v>0</v>
      </c>
      <c r="P121" s="111"/>
    </row>
    <row r="122" spans="1:16" x14ac:dyDescent="0.25">
      <c r="A122" s="112">
        <v>2270</v>
      </c>
      <c r="B122" s="57" t="s">
        <v>107</v>
      </c>
      <c r="C122" s="58">
        <f t="shared" si="98"/>
        <v>18240</v>
      </c>
      <c r="D122" s="232">
        <f>SUM(D123:D127)</f>
        <v>3240</v>
      </c>
      <c r="E122" s="529">
        <f t="shared" ref="E122:F122" si="143">SUM(E123:E127)</f>
        <v>0</v>
      </c>
      <c r="F122" s="486">
        <f t="shared" si="143"/>
        <v>3240</v>
      </c>
      <c r="G122" s="232">
        <f>SUM(G123:G127)</f>
        <v>18000</v>
      </c>
      <c r="H122" s="136">
        <f t="shared" ref="H122:I122" si="144">SUM(H123:H127)</f>
        <v>-3000</v>
      </c>
      <c r="I122" s="486">
        <f t="shared" si="144"/>
        <v>15000</v>
      </c>
      <c r="J122" s="121">
        <f>SUM(J123:J127)</f>
        <v>0</v>
      </c>
      <c r="K122" s="529">
        <f t="shared" ref="K122:L122" si="145">SUM(K123:K127)</f>
        <v>0</v>
      </c>
      <c r="L122" s="486">
        <f t="shared" si="145"/>
        <v>0</v>
      </c>
      <c r="M122" s="58">
        <f>SUM(M123:M127)</f>
        <v>0</v>
      </c>
      <c r="N122" s="113">
        <f t="shared" ref="N122:O122" si="146">SUM(N123:N127)</f>
        <v>0</v>
      </c>
      <c r="O122" s="114">
        <f t="shared" si="146"/>
        <v>0</v>
      </c>
      <c r="P122" s="111"/>
    </row>
    <row r="123" spans="1:16" hidden="1" x14ac:dyDescent="0.25">
      <c r="A123" s="38">
        <v>2272</v>
      </c>
      <c r="B123" s="146" t="s">
        <v>108</v>
      </c>
      <c r="C123" s="58">
        <f t="shared" si="98"/>
        <v>0</v>
      </c>
      <c r="D123" s="231"/>
      <c r="E123" s="60"/>
      <c r="F123" s="147">
        <f t="shared" ref="F123:F127" si="147">D123+E123</f>
        <v>0</v>
      </c>
      <c r="G123" s="231"/>
      <c r="H123" s="263"/>
      <c r="I123" s="114">
        <f t="shared" ref="I123:I127" si="148">G123+H123</f>
        <v>0</v>
      </c>
      <c r="J123" s="263"/>
      <c r="K123" s="60"/>
      <c r="L123" s="136">
        <f t="shared" ref="L123:L127" si="149">J123+K123</f>
        <v>0</v>
      </c>
      <c r="M123" s="325"/>
      <c r="N123" s="60"/>
      <c r="O123" s="114">
        <f t="shared" ref="O123:O127" si="150">M123+N123</f>
        <v>0</v>
      </c>
      <c r="P123" s="111"/>
    </row>
    <row r="124" spans="1:16" ht="24" hidden="1" x14ac:dyDescent="0.25">
      <c r="A124" s="38">
        <v>2274</v>
      </c>
      <c r="B124" s="186" t="s">
        <v>290</v>
      </c>
      <c r="C124" s="58">
        <f t="shared" si="98"/>
        <v>0</v>
      </c>
      <c r="D124" s="231"/>
      <c r="E124" s="60"/>
      <c r="F124" s="147">
        <f t="shared" si="147"/>
        <v>0</v>
      </c>
      <c r="G124" s="231"/>
      <c r="H124" s="263"/>
      <c r="I124" s="114">
        <f t="shared" si="148"/>
        <v>0</v>
      </c>
      <c r="J124" s="263"/>
      <c r="K124" s="60"/>
      <c r="L124" s="136">
        <f t="shared" si="149"/>
        <v>0</v>
      </c>
      <c r="M124" s="325"/>
      <c r="N124" s="60"/>
      <c r="O124" s="114">
        <f t="shared" si="150"/>
        <v>0</v>
      </c>
      <c r="P124" s="111"/>
    </row>
    <row r="125" spans="1:16" ht="24" hidden="1" x14ac:dyDescent="0.25">
      <c r="A125" s="38">
        <v>2275</v>
      </c>
      <c r="B125" s="57" t="s">
        <v>109</v>
      </c>
      <c r="C125" s="58">
        <f t="shared" si="98"/>
        <v>0</v>
      </c>
      <c r="D125" s="231"/>
      <c r="E125" s="60"/>
      <c r="F125" s="147">
        <f t="shared" si="147"/>
        <v>0</v>
      </c>
      <c r="G125" s="231"/>
      <c r="H125" s="263"/>
      <c r="I125" s="114">
        <f t="shared" si="148"/>
        <v>0</v>
      </c>
      <c r="J125" s="263"/>
      <c r="K125" s="60"/>
      <c r="L125" s="136">
        <f t="shared" si="149"/>
        <v>0</v>
      </c>
      <c r="M125" s="325"/>
      <c r="N125" s="60"/>
      <c r="O125" s="114">
        <f t="shared" si="150"/>
        <v>0</v>
      </c>
      <c r="P125" s="111"/>
    </row>
    <row r="126" spans="1:16" ht="36" hidden="1" x14ac:dyDescent="0.25">
      <c r="A126" s="38">
        <v>2276</v>
      </c>
      <c r="B126" s="57" t="s">
        <v>110</v>
      </c>
      <c r="C126" s="58">
        <f t="shared" si="98"/>
        <v>0</v>
      </c>
      <c r="D126" s="231"/>
      <c r="E126" s="60"/>
      <c r="F126" s="147">
        <f t="shared" si="147"/>
        <v>0</v>
      </c>
      <c r="G126" s="231"/>
      <c r="H126" s="263"/>
      <c r="I126" s="114">
        <f t="shared" si="148"/>
        <v>0</v>
      </c>
      <c r="J126" s="263"/>
      <c r="K126" s="60"/>
      <c r="L126" s="136">
        <f t="shared" si="149"/>
        <v>0</v>
      </c>
      <c r="M126" s="325"/>
      <c r="N126" s="60"/>
      <c r="O126" s="114">
        <f t="shared" si="150"/>
        <v>0</v>
      </c>
      <c r="P126" s="111"/>
    </row>
    <row r="127" spans="1:16" ht="48" x14ac:dyDescent="0.25">
      <c r="A127" s="38">
        <v>2279</v>
      </c>
      <c r="B127" s="57" t="s">
        <v>111</v>
      </c>
      <c r="C127" s="58">
        <f t="shared" si="98"/>
        <v>18240</v>
      </c>
      <c r="D127" s="231">
        <v>3240</v>
      </c>
      <c r="E127" s="528"/>
      <c r="F127" s="486">
        <f t="shared" si="147"/>
        <v>3240</v>
      </c>
      <c r="G127" s="231">
        <v>18000</v>
      </c>
      <c r="H127" s="561">
        <v>-3000</v>
      </c>
      <c r="I127" s="486">
        <f t="shared" si="148"/>
        <v>15000</v>
      </c>
      <c r="J127" s="263"/>
      <c r="K127" s="528"/>
      <c r="L127" s="486">
        <f t="shared" si="149"/>
        <v>0</v>
      </c>
      <c r="M127" s="325"/>
      <c r="N127" s="60"/>
      <c r="O127" s="114">
        <f t="shared" si="150"/>
        <v>0</v>
      </c>
      <c r="P127" s="372" t="s">
        <v>1252</v>
      </c>
    </row>
    <row r="128" spans="1:16" ht="24" hidden="1" x14ac:dyDescent="0.25">
      <c r="A128" s="833">
        <v>2280</v>
      </c>
      <c r="B128" s="52" t="s">
        <v>301</v>
      </c>
      <c r="C128" s="53">
        <f t="shared" si="98"/>
        <v>0</v>
      </c>
      <c r="D128" s="234">
        <f t="shared" ref="D128:O128" si="151">SUM(D129)</f>
        <v>0</v>
      </c>
      <c r="E128" s="119">
        <f t="shared" si="151"/>
        <v>0</v>
      </c>
      <c r="F128" s="287">
        <f t="shared" si="151"/>
        <v>0</v>
      </c>
      <c r="G128" s="234">
        <f t="shared" si="151"/>
        <v>0</v>
      </c>
      <c r="H128" s="265">
        <f t="shared" si="151"/>
        <v>0</v>
      </c>
      <c r="I128" s="120">
        <f t="shared" si="151"/>
        <v>0</v>
      </c>
      <c r="J128" s="265">
        <f t="shared" si="151"/>
        <v>0</v>
      </c>
      <c r="K128" s="119">
        <f t="shared" si="151"/>
        <v>0</v>
      </c>
      <c r="L128" s="140">
        <f t="shared" si="151"/>
        <v>0</v>
      </c>
      <c r="M128" s="58">
        <f t="shared" si="151"/>
        <v>0</v>
      </c>
      <c r="N128" s="113">
        <f t="shared" si="151"/>
        <v>0</v>
      </c>
      <c r="O128" s="114">
        <f t="shared" si="151"/>
        <v>0</v>
      </c>
      <c r="P128" s="111"/>
    </row>
    <row r="129" spans="1:16" ht="24" hidden="1" x14ac:dyDescent="0.25">
      <c r="A129" s="38">
        <v>2283</v>
      </c>
      <c r="B129" s="57" t="s">
        <v>112</v>
      </c>
      <c r="C129" s="58">
        <f t="shared" si="98"/>
        <v>0</v>
      </c>
      <c r="D129" s="231"/>
      <c r="E129" s="60"/>
      <c r="F129" s="147">
        <f>D129+E129</f>
        <v>0</v>
      </c>
      <c r="G129" s="231"/>
      <c r="H129" s="263"/>
      <c r="I129" s="114">
        <f>G129+H129</f>
        <v>0</v>
      </c>
      <c r="J129" s="263"/>
      <c r="K129" s="60"/>
      <c r="L129" s="136">
        <f>J129+K129</f>
        <v>0</v>
      </c>
      <c r="M129" s="325"/>
      <c r="N129" s="60"/>
      <c r="O129" s="114">
        <f>M129+N129</f>
        <v>0</v>
      </c>
      <c r="P129" s="111"/>
    </row>
    <row r="130" spans="1:16" ht="38.25" customHeight="1" x14ac:dyDescent="0.25">
      <c r="A130" s="45">
        <v>2300</v>
      </c>
      <c r="B130" s="105" t="s">
        <v>113</v>
      </c>
      <c r="C130" s="46">
        <f t="shared" si="98"/>
        <v>6000</v>
      </c>
      <c r="D130" s="229">
        <f>SUM(D131,D136,D140,D141,D144,D151,D159,D160,D163)</f>
        <v>0</v>
      </c>
      <c r="E130" s="523">
        <f t="shared" ref="E130:F130" si="152">SUM(E131,E136,E140,E141,E144,E151,E159,E160,E163)</f>
        <v>0</v>
      </c>
      <c r="F130" s="490">
        <f t="shared" si="152"/>
        <v>0</v>
      </c>
      <c r="G130" s="229">
        <f>SUM(G131,G136,G140,G141,G144,G151,G159,G160,G163)</f>
        <v>3000</v>
      </c>
      <c r="H130" s="126">
        <f t="shared" ref="H130:I130" si="153">SUM(H131,H136,H140,H141,H144,H151,H159,H160,H163)</f>
        <v>3000</v>
      </c>
      <c r="I130" s="490">
        <f t="shared" si="153"/>
        <v>6000</v>
      </c>
      <c r="J130" s="106">
        <f>SUM(J131,J136,J140,J141,J144,J151,J159,J160,J163)</f>
        <v>0</v>
      </c>
      <c r="K130" s="523">
        <f t="shared" ref="K130:L130" si="154">SUM(K131,K136,K140,K141,K144,K151,K159,K160,K163)</f>
        <v>0</v>
      </c>
      <c r="L130" s="490">
        <f t="shared" si="154"/>
        <v>0</v>
      </c>
      <c r="M130" s="46">
        <f>SUM(M131,M136,M140,M141,M144,M151,M159,M160,M163)</f>
        <v>0</v>
      </c>
      <c r="N130" s="50">
        <f t="shared" ref="N130:O130" si="155">SUM(N131,N136,N140,N141,N144,N151,N159,N160,N163)</f>
        <v>0</v>
      </c>
      <c r="O130" s="117">
        <f t="shared" si="155"/>
        <v>0</v>
      </c>
      <c r="P130" s="123"/>
    </row>
    <row r="131" spans="1:16" ht="24" hidden="1" x14ac:dyDescent="0.25">
      <c r="A131" s="833">
        <v>2310</v>
      </c>
      <c r="B131" s="52" t="s">
        <v>114</v>
      </c>
      <c r="C131" s="53">
        <f t="shared" si="98"/>
        <v>0</v>
      </c>
      <c r="D131" s="234">
        <f t="shared" ref="D131:O131" si="156">SUM(D132:D135)</f>
        <v>0</v>
      </c>
      <c r="E131" s="119">
        <f t="shared" si="156"/>
        <v>0</v>
      </c>
      <c r="F131" s="287">
        <f t="shared" si="156"/>
        <v>0</v>
      </c>
      <c r="G131" s="234">
        <f t="shared" si="156"/>
        <v>0</v>
      </c>
      <c r="H131" s="265">
        <f t="shared" si="156"/>
        <v>0</v>
      </c>
      <c r="I131" s="120">
        <f t="shared" si="156"/>
        <v>0</v>
      </c>
      <c r="J131" s="265">
        <f t="shared" si="156"/>
        <v>0</v>
      </c>
      <c r="K131" s="119">
        <f t="shared" si="156"/>
        <v>0</v>
      </c>
      <c r="L131" s="140">
        <f t="shared" si="156"/>
        <v>0</v>
      </c>
      <c r="M131" s="53">
        <f t="shared" si="156"/>
        <v>0</v>
      </c>
      <c r="N131" s="119">
        <f t="shared" si="156"/>
        <v>0</v>
      </c>
      <c r="O131" s="120">
        <f t="shared" si="156"/>
        <v>0</v>
      </c>
      <c r="P131" s="110"/>
    </row>
    <row r="132" spans="1:16" hidden="1" x14ac:dyDescent="0.25">
      <c r="A132" s="38">
        <v>2311</v>
      </c>
      <c r="B132" s="57" t="s">
        <v>115</v>
      </c>
      <c r="C132" s="58">
        <f t="shared" si="98"/>
        <v>0</v>
      </c>
      <c r="D132" s="231"/>
      <c r="E132" s="60"/>
      <c r="F132" s="147">
        <f t="shared" ref="F132:F135" si="157">D132+E132</f>
        <v>0</v>
      </c>
      <c r="G132" s="231"/>
      <c r="H132" s="263"/>
      <c r="I132" s="114">
        <f t="shared" ref="I132:I135" si="158">G132+H132</f>
        <v>0</v>
      </c>
      <c r="J132" s="263"/>
      <c r="K132" s="60"/>
      <c r="L132" s="136">
        <f t="shared" ref="L132:L135" si="159">J132+K132</f>
        <v>0</v>
      </c>
      <c r="M132" s="325"/>
      <c r="N132" s="60"/>
      <c r="O132" s="114">
        <f t="shared" ref="O132:O135" si="160">M132+N132</f>
        <v>0</v>
      </c>
      <c r="P132" s="111"/>
    </row>
    <row r="133" spans="1:16" hidden="1" x14ac:dyDescent="0.25">
      <c r="A133" s="38">
        <v>2312</v>
      </c>
      <c r="B133" s="57" t="s">
        <v>116</v>
      </c>
      <c r="C133" s="58">
        <f t="shared" si="98"/>
        <v>0</v>
      </c>
      <c r="D133" s="231"/>
      <c r="E133" s="60"/>
      <c r="F133" s="147">
        <f t="shared" si="157"/>
        <v>0</v>
      </c>
      <c r="G133" s="231"/>
      <c r="H133" s="263"/>
      <c r="I133" s="114">
        <f t="shared" si="158"/>
        <v>0</v>
      </c>
      <c r="J133" s="263"/>
      <c r="K133" s="60"/>
      <c r="L133" s="136">
        <f t="shared" si="159"/>
        <v>0</v>
      </c>
      <c r="M133" s="325"/>
      <c r="N133" s="60"/>
      <c r="O133" s="114">
        <f t="shared" si="160"/>
        <v>0</v>
      </c>
      <c r="P133" s="111"/>
    </row>
    <row r="134" spans="1:16" hidden="1" x14ac:dyDescent="0.25">
      <c r="A134" s="38">
        <v>2313</v>
      </c>
      <c r="B134" s="57" t="s">
        <v>117</v>
      </c>
      <c r="C134" s="58">
        <f t="shared" si="98"/>
        <v>0</v>
      </c>
      <c r="D134" s="231"/>
      <c r="E134" s="60"/>
      <c r="F134" s="147">
        <f t="shared" si="157"/>
        <v>0</v>
      </c>
      <c r="G134" s="231"/>
      <c r="H134" s="263"/>
      <c r="I134" s="114">
        <f t="shared" si="158"/>
        <v>0</v>
      </c>
      <c r="J134" s="263"/>
      <c r="K134" s="60"/>
      <c r="L134" s="136">
        <f t="shared" si="159"/>
        <v>0</v>
      </c>
      <c r="M134" s="325"/>
      <c r="N134" s="60"/>
      <c r="O134" s="114">
        <f t="shared" si="160"/>
        <v>0</v>
      </c>
      <c r="P134" s="111"/>
    </row>
    <row r="135" spans="1:16" ht="36" hidden="1" customHeight="1" x14ac:dyDescent="0.25">
      <c r="A135" s="38">
        <v>2314</v>
      </c>
      <c r="B135" s="57" t="s">
        <v>291</v>
      </c>
      <c r="C135" s="58">
        <f t="shared" si="98"/>
        <v>0</v>
      </c>
      <c r="D135" s="231"/>
      <c r="E135" s="60"/>
      <c r="F135" s="147">
        <f t="shared" si="157"/>
        <v>0</v>
      </c>
      <c r="G135" s="231"/>
      <c r="H135" s="263"/>
      <c r="I135" s="114">
        <f t="shared" si="158"/>
        <v>0</v>
      </c>
      <c r="J135" s="263"/>
      <c r="K135" s="60"/>
      <c r="L135" s="136">
        <f t="shared" si="159"/>
        <v>0</v>
      </c>
      <c r="M135" s="325"/>
      <c r="N135" s="60"/>
      <c r="O135" s="114">
        <f t="shared" si="160"/>
        <v>0</v>
      </c>
      <c r="P135" s="111"/>
    </row>
    <row r="136" spans="1:16" x14ac:dyDescent="0.25">
      <c r="A136" s="112">
        <v>2320</v>
      </c>
      <c r="B136" s="57" t="s">
        <v>118</v>
      </c>
      <c r="C136" s="58">
        <f t="shared" si="98"/>
        <v>6000</v>
      </c>
      <c r="D136" s="232">
        <f>SUM(D137:D139)</f>
        <v>0</v>
      </c>
      <c r="E136" s="529">
        <f t="shared" ref="E136:F136" si="161">SUM(E137:E139)</f>
        <v>0</v>
      </c>
      <c r="F136" s="486">
        <f t="shared" si="161"/>
        <v>0</v>
      </c>
      <c r="G136" s="232">
        <f>SUM(G137:G139)</f>
        <v>3000</v>
      </c>
      <c r="H136" s="136">
        <f t="shared" ref="H136:I136" si="162">SUM(H137:H139)</f>
        <v>3000</v>
      </c>
      <c r="I136" s="486">
        <f t="shared" si="162"/>
        <v>6000</v>
      </c>
      <c r="J136" s="121">
        <f>SUM(J137:J139)</f>
        <v>0</v>
      </c>
      <c r="K136" s="529">
        <f t="shared" ref="K136:L136" si="163">SUM(K137:K139)</f>
        <v>0</v>
      </c>
      <c r="L136" s="486">
        <f t="shared" si="163"/>
        <v>0</v>
      </c>
      <c r="M136" s="58">
        <f>SUM(M137:M139)</f>
        <v>0</v>
      </c>
      <c r="N136" s="113">
        <f t="shared" ref="N136:O136" si="164">SUM(N137:N139)</f>
        <v>0</v>
      </c>
      <c r="O136" s="114">
        <f t="shared" si="164"/>
        <v>0</v>
      </c>
      <c r="P136" s="111"/>
    </row>
    <row r="137" spans="1:16" hidden="1" x14ac:dyDescent="0.25">
      <c r="A137" s="38">
        <v>2321</v>
      </c>
      <c r="B137" s="57" t="s">
        <v>119</v>
      </c>
      <c r="C137" s="58">
        <f t="shared" si="98"/>
        <v>0</v>
      </c>
      <c r="D137" s="231"/>
      <c r="E137" s="60"/>
      <c r="F137" s="147">
        <f t="shared" ref="F137:F140" si="165">D137+E137</f>
        <v>0</v>
      </c>
      <c r="G137" s="231"/>
      <c r="H137" s="263"/>
      <c r="I137" s="114">
        <f t="shared" ref="I137:I140" si="166">G137+H137</f>
        <v>0</v>
      </c>
      <c r="J137" s="263"/>
      <c r="K137" s="60"/>
      <c r="L137" s="136">
        <f t="shared" ref="L137:L140" si="167">J137+K137</f>
        <v>0</v>
      </c>
      <c r="M137" s="325"/>
      <c r="N137" s="60"/>
      <c r="O137" s="114">
        <f t="shared" ref="O137:O140" si="168">M137+N137</f>
        <v>0</v>
      </c>
      <c r="P137" s="111"/>
    </row>
    <row r="138" spans="1:16" ht="24" x14ac:dyDescent="0.25">
      <c r="A138" s="38">
        <v>2322</v>
      </c>
      <c r="B138" s="57" t="s">
        <v>120</v>
      </c>
      <c r="C138" s="58">
        <f t="shared" si="98"/>
        <v>6000</v>
      </c>
      <c r="D138" s="231"/>
      <c r="E138" s="528"/>
      <c r="F138" s="486">
        <f t="shared" si="165"/>
        <v>0</v>
      </c>
      <c r="G138" s="231">
        <v>3000</v>
      </c>
      <c r="H138" s="561">
        <v>3000</v>
      </c>
      <c r="I138" s="486">
        <f t="shared" si="166"/>
        <v>6000</v>
      </c>
      <c r="J138" s="263"/>
      <c r="K138" s="528"/>
      <c r="L138" s="486">
        <f t="shared" si="167"/>
        <v>0</v>
      </c>
      <c r="M138" s="325"/>
      <c r="N138" s="60"/>
      <c r="O138" s="114">
        <f t="shared" si="168"/>
        <v>0</v>
      </c>
      <c r="P138" s="372" t="s">
        <v>1253</v>
      </c>
    </row>
    <row r="139" spans="1:16" ht="10.5" hidden="1" customHeight="1" x14ac:dyDescent="0.25">
      <c r="A139" s="38">
        <v>2329</v>
      </c>
      <c r="B139" s="57" t="s">
        <v>121</v>
      </c>
      <c r="C139" s="58">
        <f t="shared" si="98"/>
        <v>0</v>
      </c>
      <c r="D139" s="231"/>
      <c r="E139" s="60"/>
      <c r="F139" s="147">
        <f t="shared" si="165"/>
        <v>0</v>
      </c>
      <c r="G139" s="231"/>
      <c r="H139" s="263"/>
      <c r="I139" s="114">
        <f t="shared" si="166"/>
        <v>0</v>
      </c>
      <c r="J139" s="263"/>
      <c r="K139" s="60"/>
      <c r="L139" s="136">
        <f t="shared" si="167"/>
        <v>0</v>
      </c>
      <c r="M139" s="325"/>
      <c r="N139" s="60"/>
      <c r="O139" s="114">
        <f t="shared" si="168"/>
        <v>0</v>
      </c>
      <c r="P139" s="111"/>
    </row>
    <row r="140" spans="1:16" hidden="1" x14ac:dyDescent="0.25">
      <c r="A140" s="112">
        <v>2330</v>
      </c>
      <c r="B140" s="57" t="s">
        <v>122</v>
      </c>
      <c r="C140" s="58">
        <f t="shared" si="98"/>
        <v>0</v>
      </c>
      <c r="D140" s="231"/>
      <c r="E140" s="60"/>
      <c r="F140" s="147">
        <f t="shared" si="165"/>
        <v>0</v>
      </c>
      <c r="G140" s="231"/>
      <c r="H140" s="263"/>
      <c r="I140" s="114">
        <f t="shared" si="166"/>
        <v>0</v>
      </c>
      <c r="J140" s="263"/>
      <c r="K140" s="60"/>
      <c r="L140" s="136">
        <f t="shared" si="167"/>
        <v>0</v>
      </c>
      <c r="M140" s="325"/>
      <c r="N140" s="60"/>
      <c r="O140" s="114">
        <f t="shared" si="168"/>
        <v>0</v>
      </c>
      <c r="P140" s="111"/>
    </row>
    <row r="141" spans="1:16" ht="48" hidden="1" x14ac:dyDescent="0.25">
      <c r="A141" s="112">
        <v>2340</v>
      </c>
      <c r="B141" s="57" t="s">
        <v>302</v>
      </c>
      <c r="C141" s="58">
        <f t="shared" si="98"/>
        <v>0</v>
      </c>
      <c r="D141" s="232">
        <f>SUM(D142:D143)</f>
        <v>0</v>
      </c>
      <c r="E141" s="113">
        <f t="shared" ref="E141:F141" si="169">SUM(E142:E143)</f>
        <v>0</v>
      </c>
      <c r="F141" s="147">
        <f t="shared" si="169"/>
        <v>0</v>
      </c>
      <c r="G141" s="232">
        <f>SUM(G142:G143)</f>
        <v>0</v>
      </c>
      <c r="H141" s="121">
        <f t="shared" ref="H141:I141" si="170">SUM(H142:H143)</f>
        <v>0</v>
      </c>
      <c r="I141" s="114">
        <f t="shared" si="170"/>
        <v>0</v>
      </c>
      <c r="J141" s="121">
        <f>SUM(J142:J143)</f>
        <v>0</v>
      </c>
      <c r="K141" s="113">
        <f t="shared" ref="K141:L141" si="171">SUM(K142:K143)</f>
        <v>0</v>
      </c>
      <c r="L141" s="136">
        <f t="shared" si="171"/>
        <v>0</v>
      </c>
      <c r="M141" s="58">
        <f>SUM(M142:M143)</f>
        <v>0</v>
      </c>
      <c r="N141" s="113">
        <f t="shared" ref="N141:O141" si="172">SUM(N142:N143)</f>
        <v>0</v>
      </c>
      <c r="O141" s="114">
        <f t="shared" si="172"/>
        <v>0</v>
      </c>
      <c r="P141" s="111"/>
    </row>
    <row r="142" spans="1:16" hidden="1" x14ac:dyDescent="0.25">
      <c r="A142" s="38">
        <v>2341</v>
      </c>
      <c r="B142" s="57" t="s">
        <v>123</v>
      </c>
      <c r="C142" s="58">
        <f t="shared" si="98"/>
        <v>0</v>
      </c>
      <c r="D142" s="231"/>
      <c r="E142" s="60"/>
      <c r="F142" s="147">
        <f t="shared" ref="F142:F143" si="173">D142+E142</f>
        <v>0</v>
      </c>
      <c r="G142" s="231"/>
      <c r="H142" s="263"/>
      <c r="I142" s="114">
        <f t="shared" ref="I142:I143" si="174">G142+H142</f>
        <v>0</v>
      </c>
      <c r="J142" s="263"/>
      <c r="K142" s="60"/>
      <c r="L142" s="136">
        <f t="shared" ref="L142:L143" si="175">J142+K142</f>
        <v>0</v>
      </c>
      <c r="M142" s="325"/>
      <c r="N142" s="60"/>
      <c r="O142" s="114">
        <f t="shared" ref="O142:O143" si="176">M142+N142</f>
        <v>0</v>
      </c>
      <c r="P142" s="111"/>
    </row>
    <row r="143" spans="1:16" ht="24" hidden="1" x14ac:dyDescent="0.25">
      <c r="A143" s="38">
        <v>2344</v>
      </c>
      <c r="B143" s="57" t="s">
        <v>124</v>
      </c>
      <c r="C143" s="58">
        <f t="shared" si="98"/>
        <v>0</v>
      </c>
      <c r="D143" s="231"/>
      <c r="E143" s="60"/>
      <c r="F143" s="147">
        <f t="shared" si="173"/>
        <v>0</v>
      </c>
      <c r="G143" s="231"/>
      <c r="H143" s="263"/>
      <c r="I143" s="114">
        <f t="shared" si="174"/>
        <v>0</v>
      </c>
      <c r="J143" s="263"/>
      <c r="K143" s="60"/>
      <c r="L143" s="136">
        <f t="shared" si="175"/>
        <v>0</v>
      </c>
      <c r="M143" s="325"/>
      <c r="N143" s="60"/>
      <c r="O143" s="114">
        <f t="shared" si="176"/>
        <v>0</v>
      </c>
      <c r="P143" s="111"/>
    </row>
    <row r="144" spans="1:16" ht="24" hidden="1" x14ac:dyDescent="0.25">
      <c r="A144" s="107">
        <v>2350</v>
      </c>
      <c r="B144" s="78" t="s">
        <v>125</v>
      </c>
      <c r="C144" s="84">
        <f t="shared" si="98"/>
        <v>0</v>
      </c>
      <c r="D144" s="132">
        <f>SUM(D145:D150)</f>
        <v>0</v>
      </c>
      <c r="E144" s="108">
        <f t="shared" ref="E144:F144" si="177">SUM(E145:E150)</f>
        <v>0</v>
      </c>
      <c r="F144" s="286">
        <f t="shared" si="177"/>
        <v>0</v>
      </c>
      <c r="G144" s="132">
        <f>SUM(G145:G150)</f>
        <v>0</v>
      </c>
      <c r="H144" s="207">
        <f t="shared" ref="H144:I144" si="178">SUM(H145:H150)</f>
        <v>0</v>
      </c>
      <c r="I144" s="109">
        <f t="shared" si="178"/>
        <v>0</v>
      </c>
      <c r="J144" s="207">
        <f>SUM(J145:J150)</f>
        <v>0</v>
      </c>
      <c r="K144" s="108">
        <f t="shared" ref="K144:L144" si="179">SUM(K145:K150)</f>
        <v>0</v>
      </c>
      <c r="L144" s="137">
        <f t="shared" si="179"/>
        <v>0</v>
      </c>
      <c r="M144" s="84">
        <f>SUM(M145:M150)</f>
        <v>0</v>
      </c>
      <c r="N144" s="108">
        <f t="shared" ref="N144:O144" si="180">SUM(N145:N150)</f>
        <v>0</v>
      </c>
      <c r="O144" s="109">
        <f t="shared" si="180"/>
        <v>0</v>
      </c>
      <c r="P144" s="116"/>
    </row>
    <row r="145" spans="1:16" hidden="1" x14ac:dyDescent="0.25">
      <c r="A145" s="33">
        <v>2351</v>
      </c>
      <c r="B145" s="52" t="s">
        <v>126</v>
      </c>
      <c r="C145" s="53">
        <f t="shared" si="98"/>
        <v>0</v>
      </c>
      <c r="D145" s="230"/>
      <c r="E145" s="55"/>
      <c r="F145" s="287">
        <f t="shared" ref="F145:F150" si="181">D145+E145</f>
        <v>0</v>
      </c>
      <c r="G145" s="230"/>
      <c r="H145" s="262"/>
      <c r="I145" s="120">
        <f t="shared" ref="I145:I150" si="182">G145+H145</f>
        <v>0</v>
      </c>
      <c r="J145" s="262"/>
      <c r="K145" s="55"/>
      <c r="L145" s="140">
        <f t="shared" ref="L145:L150" si="183">J145+K145</f>
        <v>0</v>
      </c>
      <c r="M145" s="324"/>
      <c r="N145" s="55"/>
      <c r="O145" s="120">
        <f t="shared" ref="O145:O150" si="184">M145+N145</f>
        <v>0</v>
      </c>
      <c r="P145" s="110"/>
    </row>
    <row r="146" spans="1:16" hidden="1" x14ac:dyDescent="0.25">
      <c r="A146" s="38">
        <v>2352</v>
      </c>
      <c r="B146" s="57" t="s">
        <v>127</v>
      </c>
      <c r="C146" s="58">
        <f t="shared" si="98"/>
        <v>0</v>
      </c>
      <c r="D146" s="231"/>
      <c r="E146" s="60"/>
      <c r="F146" s="147">
        <f t="shared" si="181"/>
        <v>0</v>
      </c>
      <c r="G146" s="231"/>
      <c r="H146" s="263"/>
      <c r="I146" s="114">
        <f t="shared" si="182"/>
        <v>0</v>
      </c>
      <c r="J146" s="263"/>
      <c r="K146" s="60"/>
      <c r="L146" s="136">
        <f t="shared" si="183"/>
        <v>0</v>
      </c>
      <c r="M146" s="325"/>
      <c r="N146" s="60"/>
      <c r="O146" s="114">
        <f t="shared" si="184"/>
        <v>0</v>
      </c>
      <c r="P146" s="111"/>
    </row>
    <row r="147" spans="1:16" ht="24" hidden="1" x14ac:dyDescent="0.25">
      <c r="A147" s="38">
        <v>2353</v>
      </c>
      <c r="B147" s="57" t="s">
        <v>128</v>
      </c>
      <c r="C147" s="58">
        <f t="shared" si="98"/>
        <v>0</v>
      </c>
      <c r="D147" s="231"/>
      <c r="E147" s="60"/>
      <c r="F147" s="147">
        <f t="shared" si="181"/>
        <v>0</v>
      </c>
      <c r="G147" s="231"/>
      <c r="H147" s="263"/>
      <c r="I147" s="114">
        <f t="shared" si="182"/>
        <v>0</v>
      </c>
      <c r="J147" s="263"/>
      <c r="K147" s="60"/>
      <c r="L147" s="136">
        <f t="shared" si="183"/>
        <v>0</v>
      </c>
      <c r="M147" s="325"/>
      <c r="N147" s="60"/>
      <c r="O147" s="114">
        <f t="shared" si="184"/>
        <v>0</v>
      </c>
      <c r="P147" s="111"/>
    </row>
    <row r="148" spans="1:16" ht="24" hidden="1" x14ac:dyDescent="0.25">
      <c r="A148" s="38">
        <v>2354</v>
      </c>
      <c r="B148" s="57" t="s">
        <v>129</v>
      </c>
      <c r="C148" s="58">
        <f t="shared" si="98"/>
        <v>0</v>
      </c>
      <c r="D148" s="231"/>
      <c r="E148" s="60"/>
      <c r="F148" s="147">
        <f t="shared" si="181"/>
        <v>0</v>
      </c>
      <c r="G148" s="231"/>
      <c r="H148" s="263"/>
      <c r="I148" s="114">
        <f t="shared" si="182"/>
        <v>0</v>
      </c>
      <c r="J148" s="263"/>
      <c r="K148" s="60"/>
      <c r="L148" s="136">
        <f t="shared" si="183"/>
        <v>0</v>
      </c>
      <c r="M148" s="325"/>
      <c r="N148" s="60"/>
      <c r="O148" s="114">
        <f t="shared" si="184"/>
        <v>0</v>
      </c>
      <c r="P148" s="111"/>
    </row>
    <row r="149" spans="1:16" ht="24" hidden="1" x14ac:dyDescent="0.25">
      <c r="A149" s="38">
        <v>2355</v>
      </c>
      <c r="B149" s="57" t="s">
        <v>130</v>
      </c>
      <c r="C149" s="58">
        <f t="shared" ref="C149:C212" si="185">F149+I149+L149+O149</f>
        <v>0</v>
      </c>
      <c r="D149" s="231"/>
      <c r="E149" s="60"/>
      <c r="F149" s="147">
        <f t="shared" si="181"/>
        <v>0</v>
      </c>
      <c r="G149" s="231"/>
      <c r="H149" s="263"/>
      <c r="I149" s="114">
        <f t="shared" si="182"/>
        <v>0</v>
      </c>
      <c r="J149" s="263"/>
      <c r="K149" s="60"/>
      <c r="L149" s="136">
        <f t="shared" si="183"/>
        <v>0</v>
      </c>
      <c r="M149" s="325"/>
      <c r="N149" s="60"/>
      <c r="O149" s="114">
        <f t="shared" si="184"/>
        <v>0</v>
      </c>
      <c r="P149" s="111"/>
    </row>
    <row r="150" spans="1:16" ht="24" hidden="1" x14ac:dyDescent="0.25">
      <c r="A150" s="38">
        <v>2359</v>
      </c>
      <c r="B150" s="57" t="s">
        <v>131</v>
      </c>
      <c r="C150" s="58">
        <f t="shared" si="185"/>
        <v>0</v>
      </c>
      <c r="D150" s="231"/>
      <c r="E150" s="60"/>
      <c r="F150" s="147">
        <f t="shared" si="181"/>
        <v>0</v>
      </c>
      <c r="G150" s="231"/>
      <c r="H150" s="263"/>
      <c r="I150" s="114">
        <f t="shared" si="182"/>
        <v>0</v>
      </c>
      <c r="J150" s="263"/>
      <c r="K150" s="60"/>
      <c r="L150" s="136">
        <f t="shared" si="183"/>
        <v>0</v>
      </c>
      <c r="M150" s="325"/>
      <c r="N150" s="60"/>
      <c r="O150" s="114">
        <f t="shared" si="184"/>
        <v>0</v>
      </c>
      <c r="P150" s="111"/>
    </row>
    <row r="151" spans="1:16" ht="24.75" hidden="1" customHeight="1" x14ac:dyDescent="0.25">
      <c r="A151" s="112">
        <v>2360</v>
      </c>
      <c r="B151" s="57" t="s">
        <v>132</v>
      </c>
      <c r="C151" s="58">
        <f t="shared" si="185"/>
        <v>0</v>
      </c>
      <c r="D151" s="232">
        <f>SUM(D152:D158)</f>
        <v>0</v>
      </c>
      <c r="E151" s="113">
        <f t="shared" ref="E151:F151" si="186">SUM(E152:E158)</f>
        <v>0</v>
      </c>
      <c r="F151" s="147">
        <f t="shared" si="186"/>
        <v>0</v>
      </c>
      <c r="G151" s="232">
        <f>SUM(G152:G158)</f>
        <v>0</v>
      </c>
      <c r="H151" s="121">
        <f t="shared" ref="H151:I151" si="187">SUM(H152:H158)</f>
        <v>0</v>
      </c>
      <c r="I151" s="114">
        <f t="shared" si="187"/>
        <v>0</v>
      </c>
      <c r="J151" s="121">
        <f>SUM(J152:J158)</f>
        <v>0</v>
      </c>
      <c r="K151" s="113">
        <f t="shared" ref="K151:L151" si="188">SUM(K152:K158)</f>
        <v>0</v>
      </c>
      <c r="L151" s="136">
        <f t="shared" si="188"/>
        <v>0</v>
      </c>
      <c r="M151" s="58">
        <f>SUM(M152:M158)</f>
        <v>0</v>
      </c>
      <c r="N151" s="113">
        <f t="shared" ref="N151:O151" si="189">SUM(N152:N158)</f>
        <v>0</v>
      </c>
      <c r="O151" s="114">
        <f t="shared" si="189"/>
        <v>0</v>
      </c>
      <c r="P151" s="111"/>
    </row>
    <row r="152" spans="1:16" hidden="1" x14ac:dyDescent="0.25">
      <c r="A152" s="37">
        <v>2361</v>
      </c>
      <c r="B152" s="57" t="s">
        <v>133</v>
      </c>
      <c r="C152" s="58">
        <f t="shared" si="185"/>
        <v>0</v>
      </c>
      <c r="D152" s="231"/>
      <c r="E152" s="60"/>
      <c r="F152" s="147">
        <f t="shared" ref="F152:F159" si="190">D152+E152</f>
        <v>0</v>
      </c>
      <c r="G152" s="231"/>
      <c r="H152" s="263"/>
      <c r="I152" s="114">
        <f t="shared" ref="I152:I159" si="191">G152+H152</f>
        <v>0</v>
      </c>
      <c r="J152" s="263"/>
      <c r="K152" s="60"/>
      <c r="L152" s="136">
        <f t="shared" ref="L152:L159" si="192">J152+K152</f>
        <v>0</v>
      </c>
      <c r="M152" s="325"/>
      <c r="N152" s="60"/>
      <c r="O152" s="114">
        <f t="shared" ref="O152:O159" si="193">M152+N152</f>
        <v>0</v>
      </c>
      <c r="P152" s="111"/>
    </row>
    <row r="153" spans="1:16" ht="24" hidden="1" x14ac:dyDescent="0.25">
      <c r="A153" s="37">
        <v>2362</v>
      </c>
      <c r="B153" s="57" t="s">
        <v>134</v>
      </c>
      <c r="C153" s="58">
        <f t="shared" si="185"/>
        <v>0</v>
      </c>
      <c r="D153" s="231"/>
      <c r="E153" s="60"/>
      <c r="F153" s="147">
        <f t="shared" si="190"/>
        <v>0</v>
      </c>
      <c r="G153" s="231"/>
      <c r="H153" s="263"/>
      <c r="I153" s="114">
        <f t="shared" si="191"/>
        <v>0</v>
      </c>
      <c r="J153" s="263"/>
      <c r="K153" s="60"/>
      <c r="L153" s="136">
        <f t="shared" si="192"/>
        <v>0</v>
      </c>
      <c r="M153" s="325"/>
      <c r="N153" s="60"/>
      <c r="O153" s="114">
        <f t="shared" si="193"/>
        <v>0</v>
      </c>
      <c r="P153" s="111"/>
    </row>
    <row r="154" spans="1:16" hidden="1" x14ac:dyDescent="0.25">
      <c r="A154" s="37">
        <v>2363</v>
      </c>
      <c r="B154" s="57" t="s">
        <v>135</v>
      </c>
      <c r="C154" s="58">
        <f t="shared" si="185"/>
        <v>0</v>
      </c>
      <c r="D154" s="231"/>
      <c r="E154" s="60"/>
      <c r="F154" s="147">
        <f t="shared" si="190"/>
        <v>0</v>
      </c>
      <c r="G154" s="231"/>
      <c r="H154" s="263"/>
      <c r="I154" s="114">
        <f t="shared" si="191"/>
        <v>0</v>
      </c>
      <c r="J154" s="263"/>
      <c r="K154" s="60"/>
      <c r="L154" s="136">
        <f t="shared" si="192"/>
        <v>0</v>
      </c>
      <c r="M154" s="325"/>
      <c r="N154" s="60"/>
      <c r="O154" s="114">
        <f t="shared" si="193"/>
        <v>0</v>
      </c>
      <c r="P154" s="111"/>
    </row>
    <row r="155" spans="1:16" hidden="1" x14ac:dyDescent="0.25">
      <c r="A155" s="37">
        <v>2364</v>
      </c>
      <c r="B155" s="57" t="s">
        <v>136</v>
      </c>
      <c r="C155" s="58">
        <f t="shared" si="185"/>
        <v>0</v>
      </c>
      <c r="D155" s="231"/>
      <c r="E155" s="60"/>
      <c r="F155" s="147">
        <f t="shared" si="190"/>
        <v>0</v>
      </c>
      <c r="G155" s="231"/>
      <c r="H155" s="263"/>
      <c r="I155" s="114">
        <f t="shared" si="191"/>
        <v>0</v>
      </c>
      <c r="J155" s="263"/>
      <c r="K155" s="60"/>
      <c r="L155" s="136">
        <f t="shared" si="192"/>
        <v>0</v>
      </c>
      <c r="M155" s="325"/>
      <c r="N155" s="60"/>
      <c r="O155" s="114">
        <f t="shared" si="193"/>
        <v>0</v>
      </c>
      <c r="P155" s="111"/>
    </row>
    <row r="156" spans="1:16" ht="12.75" hidden="1" customHeight="1" x14ac:dyDescent="0.25">
      <c r="A156" s="37">
        <v>2365</v>
      </c>
      <c r="B156" s="57" t="s">
        <v>137</v>
      </c>
      <c r="C156" s="58">
        <f t="shared" si="185"/>
        <v>0</v>
      </c>
      <c r="D156" s="231"/>
      <c r="E156" s="60"/>
      <c r="F156" s="147">
        <f t="shared" si="190"/>
        <v>0</v>
      </c>
      <c r="G156" s="231"/>
      <c r="H156" s="263"/>
      <c r="I156" s="114">
        <f t="shared" si="191"/>
        <v>0</v>
      </c>
      <c r="J156" s="263"/>
      <c r="K156" s="60"/>
      <c r="L156" s="136">
        <f t="shared" si="192"/>
        <v>0</v>
      </c>
      <c r="M156" s="325"/>
      <c r="N156" s="60"/>
      <c r="O156" s="114">
        <f t="shared" si="193"/>
        <v>0</v>
      </c>
      <c r="P156" s="111"/>
    </row>
    <row r="157" spans="1:16" ht="36" hidden="1" x14ac:dyDescent="0.25">
      <c r="A157" s="37">
        <v>2366</v>
      </c>
      <c r="B157" s="57" t="s">
        <v>138</v>
      </c>
      <c r="C157" s="58">
        <f t="shared" si="185"/>
        <v>0</v>
      </c>
      <c r="D157" s="231"/>
      <c r="E157" s="60"/>
      <c r="F157" s="147">
        <f t="shared" si="190"/>
        <v>0</v>
      </c>
      <c r="G157" s="231"/>
      <c r="H157" s="263"/>
      <c r="I157" s="114">
        <f t="shared" si="191"/>
        <v>0</v>
      </c>
      <c r="J157" s="263"/>
      <c r="K157" s="60"/>
      <c r="L157" s="136">
        <f t="shared" si="192"/>
        <v>0</v>
      </c>
      <c r="M157" s="325"/>
      <c r="N157" s="60"/>
      <c r="O157" s="114">
        <f t="shared" si="193"/>
        <v>0</v>
      </c>
      <c r="P157" s="111"/>
    </row>
    <row r="158" spans="1:16" ht="48" hidden="1" x14ac:dyDescent="0.25">
      <c r="A158" s="37">
        <v>2369</v>
      </c>
      <c r="B158" s="57" t="s">
        <v>139</v>
      </c>
      <c r="C158" s="58">
        <f t="shared" si="185"/>
        <v>0</v>
      </c>
      <c r="D158" s="231"/>
      <c r="E158" s="60"/>
      <c r="F158" s="147">
        <f t="shared" si="190"/>
        <v>0</v>
      </c>
      <c r="G158" s="231"/>
      <c r="H158" s="263"/>
      <c r="I158" s="114">
        <f t="shared" si="191"/>
        <v>0</v>
      </c>
      <c r="J158" s="263"/>
      <c r="K158" s="60"/>
      <c r="L158" s="136">
        <f t="shared" si="192"/>
        <v>0</v>
      </c>
      <c r="M158" s="325"/>
      <c r="N158" s="60"/>
      <c r="O158" s="114">
        <f t="shared" si="193"/>
        <v>0</v>
      </c>
      <c r="P158" s="111"/>
    </row>
    <row r="159" spans="1:16" hidden="1" x14ac:dyDescent="0.25">
      <c r="A159" s="107">
        <v>2370</v>
      </c>
      <c r="B159" s="78" t="s">
        <v>140</v>
      </c>
      <c r="C159" s="84">
        <f t="shared" si="185"/>
        <v>0</v>
      </c>
      <c r="D159" s="233"/>
      <c r="E159" s="115"/>
      <c r="F159" s="286">
        <f t="shared" si="190"/>
        <v>0</v>
      </c>
      <c r="G159" s="233"/>
      <c r="H159" s="264"/>
      <c r="I159" s="109">
        <f t="shared" si="191"/>
        <v>0</v>
      </c>
      <c r="J159" s="264"/>
      <c r="K159" s="115"/>
      <c r="L159" s="137">
        <f t="shared" si="192"/>
        <v>0</v>
      </c>
      <c r="M159" s="326"/>
      <c r="N159" s="115"/>
      <c r="O159" s="109">
        <f t="shared" si="193"/>
        <v>0</v>
      </c>
      <c r="P159" s="116"/>
    </row>
    <row r="160" spans="1:16" hidden="1" x14ac:dyDescent="0.25">
      <c r="A160" s="107">
        <v>2380</v>
      </c>
      <c r="B160" s="78" t="s">
        <v>141</v>
      </c>
      <c r="C160" s="84">
        <f t="shared" si="185"/>
        <v>0</v>
      </c>
      <c r="D160" s="132">
        <f>SUM(D161:D162)</f>
        <v>0</v>
      </c>
      <c r="E160" s="108">
        <f t="shared" ref="E160:F160" si="194">SUM(E161:E162)</f>
        <v>0</v>
      </c>
      <c r="F160" s="286">
        <f t="shared" si="194"/>
        <v>0</v>
      </c>
      <c r="G160" s="132">
        <f>SUM(G161:G162)</f>
        <v>0</v>
      </c>
      <c r="H160" s="207">
        <f t="shared" ref="H160:I160" si="195">SUM(H161:H162)</f>
        <v>0</v>
      </c>
      <c r="I160" s="109">
        <f t="shared" si="195"/>
        <v>0</v>
      </c>
      <c r="J160" s="207">
        <f>SUM(J161:J162)</f>
        <v>0</v>
      </c>
      <c r="K160" s="108">
        <f t="shared" ref="K160:L160" si="196">SUM(K161:K162)</f>
        <v>0</v>
      </c>
      <c r="L160" s="137">
        <f t="shared" si="196"/>
        <v>0</v>
      </c>
      <c r="M160" s="84">
        <f>SUM(M161:M162)</f>
        <v>0</v>
      </c>
      <c r="N160" s="108">
        <f t="shared" ref="N160:O160" si="197">SUM(N161:N162)</f>
        <v>0</v>
      </c>
      <c r="O160" s="109">
        <f t="shared" si="197"/>
        <v>0</v>
      </c>
      <c r="P160" s="116"/>
    </row>
    <row r="161" spans="1:16" hidden="1" x14ac:dyDescent="0.25">
      <c r="A161" s="32">
        <v>2381</v>
      </c>
      <c r="B161" s="52" t="s">
        <v>142</v>
      </c>
      <c r="C161" s="53">
        <f t="shared" si="185"/>
        <v>0</v>
      </c>
      <c r="D161" s="230"/>
      <c r="E161" s="55"/>
      <c r="F161" s="287">
        <f t="shared" ref="F161:F164" si="198">D161+E161</f>
        <v>0</v>
      </c>
      <c r="G161" s="230"/>
      <c r="H161" s="262"/>
      <c r="I161" s="120">
        <f t="shared" ref="I161:I164" si="199">G161+H161</f>
        <v>0</v>
      </c>
      <c r="J161" s="262"/>
      <c r="K161" s="55"/>
      <c r="L161" s="140">
        <f t="shared" ref="L161:L164" si="200">J161+K161</f>
        <v>0</v>
      </c>
      <c r="M161" s="324"/>
      <c r="N161" s="55"/>
      <c r="O161" s="120">
        <f t="shared" ref="O161:O164" si="201">M161+N161</f>
        <v>0</v>
      </c>
      <c r="P161" s="110"/>
    </row>
    <row r="162" spans="1:16" ht="24" hidden="1" x14ac:dyDescent="0.25">
      <c r="A162" s="37">
        <v>2389</v>
      </c>
      <c r="B162" s="57" t="s">
        <v>143</v>
      </c>
      <c r="C162" s="58">
        <f t="shared" si="185"/>
        <v>0</v>
      </c>
      <c r="D162" s="231"/>
      <c r="E162" s="60"/>
      <c r="F162" s="147">
        <f t="shared" si="198"/>
        <v>0</v>
      </c>
      <c r="G162" s="231"/>
      <c r="H162" s="263"/>
      <c r="I162" s="114">
        <f t="shared" si="199"/>
        <v>0</v>
      </c>
      <c r="J162" s="263"/>
      <c r="K162" s="60"/>
      <c r="L162" s="136">
        <f t="shared" si="200"/>
        <v>0</v>
      </c>
      <c r="M162" s="325"/>
      <c r="N162" s="60"/>
      <c r="O162" s="114">
        <f t="shared" si="201"/>
        <v>0</v>
      </c>
      <c r="P162" s="111"/>
    </row>
    <row r="163" spans="1:16" hidden="1" x14ac:dyDescent="0.25">
      <c r="A163" s="107">
        <v>2390</v>
      </c>
      <c r="B163" s="78" t="s">
        <v>144</v>
      </c>
      <c r="C163" s="84">
        <f t="shared" si="185"/>
        <v>0</v>
      </c>
      <c r="D163" s="233"/>
      <c r="E163" s="115"/>
      <c r="F163" s="286">
        <f t="shared" si="198"/>
        <v>0</v>
      </c>
      <c r="G163" s="233"/>
      <c r="H163" s="264"/>
      <c r="I163" s="109">
        <f t="shared" si="199"/>
        <v>0</v>
      </c>
      <c r="J163" s="264"/>
      <c r="K163" s="115"/>
      <c r="L163" s="137">
        <f t="shared" si="200"/>
        <v>0</v>
      </c>
      <c r="M163" s="326"/>
      <c r="N163" s="115"/>
      <c r="O163" s="109">
        <f t="shared" si="201"/>
        <v>0</v>
      </c>
      <c r="P163" s="116"/>
    </row>
    <row r="164" spans="1:16" hidden="1" x14ac:dyDescent="0.25">
      <c r="A164" s="45">
        <v>2400</v>
      </c>
      <c r="B164" s="105" t="s">
        <v>145</v>
      </c>
      <c r="C164" s="46">
        <f t="shared" si="185"/>
        <v>0</v>
      </c>
      <c r="D164" s="235"/>
      <c r="E164" s="122"/>
      <c r="F164" s="285">
        <f t="shared" si="198"/>
        <v>0</v>
      </c>
      <c r="G164" s="235"/>
      <c r="H164" s="266"/>
      <c r="I164" s="117">
        <f t="shared" si="199"/>
        <v>0</v>
      </c>
      <c r="J164" s="266"/>
      <c r="K164" s="122"/>
      <c r="L164" s="126">
        <f t="shared" si="200"/>
        <v>0</v>
      </c>
      <c r="M164" s="327"/>
      <c r="N164" s="122"/>
      <c r="O164" s="117">
        <f t="shared" si="201"/>
        <v>0</v>
      </c>
      <c r="P164" s="123"/>
    </row>
    <row r="165" spans="1:16" ht="24" hidden="1" x14ac:dyDescent="0.25">
      <c r="A165" s="45">
        <v>2500</v>
      </c>
      <c r="B165" s="105" t="s">
        <v>146</v>
      </c>
      <c r="C165" s="46">
        <f t="shared" si="185"/>
        <v>0</v>
      </c>
      <c r="D165" s="229">
        <f>SUM(D166,D171)</f>
        <v>0</v>
      </c>
      <c r="E165" s="50">
        <f t="shared" ref="E165:O165" si="202">SUM(E166,E171)</f>
        <v>0</v>
      </c>
      <c r="F165" s="285">
        <f t="shared" si="202"/>
        <v>0</v>
      </c>
      <c r="G165" s="229">
        <f t="shared" si="202"/>
        <v>0</v>
      </c>
      <c r="H165" s="106">
        <f t="shared" si="202"/>
        <v>0</v>
      </c>
      <c r="I165" s="117">
        <f t="shared" si="202"/>
        <v>0</v>
      </c>
      <c r="J165" s="106">
        <f t="shared" si="202"/>
        <v>0</v>
      </c>
      <c r="K165" s="50">
        <f t="shared" si="202"/>
        <v>0</v>
      </c>
      <c r="L165" s="126">
        <f t="shared" si="202"/>
        <v>0</v>
      </c>
      <c r="M165" s="130">
        <f t="shared" si="202"/>
        <v>0</v>
      </c>
      <c r="N165" s="131">
        <f t="shared" si="202"/>
        <v>0</v>
      </c>
      <c r="O165" s="294">
        <f t="shared" si="202"/>
        <v>0</v>
      </c>
      <c r="P165" s="348"/>
    </row>
    <row r="166" spans="1:16" ht="16.5" hidden="1" customHeight="1" x14ac:dyDescent="0.25">
      <c r="A166" s="833">
        <v>2510</v>
      </c>
      <c r="B166" s="52" t="s">
        <v>147</v>
      </c>
      <c r="C166" s="53">
        <f t="shared" si="185"/>
        <v>0</v>
      </c>
      <c r="D166" s="234">
        <f>SUM(D167:D170)</f>
        <v>0</v>
      </c>
      <c r="E166" s="119">
        <f t="shared" ref="E166:O166" si="203">SUM(E167:E170)</f>
        <v>0</v>
      </c>
      <c r="F166" s="287">
        <f t="shared" si="203"/>
        <v>0</v>
      </c>
      <c r="G166" s="234">
        <f t="shared" si="203"/>
        <v>0</v>
      </c>
      <c r="H166" s="265">
        <f t="shared" si="203"/>
        <v>0</v>
      </c>
      <c r="I166" s="120">
        <f t="shared" si="203"/>
        <v>0</v>
      </c>
      <c r="J166" s="265">
        <f t="shared" si="203"/>
        <v>0</v>
      </c>
      <c r="K166" s="119">
        <f t="shared" si="203"/>
        <v>0</v>
      </c>
      <c r="L166" s="140">
        <f t="shared" si="203"/>
        <v>0</v>
      </c>
      <c r="M166" s="64">
        <f t="shared" si="203"/>
        <v>0</v>
      </c>
      <c r="N166" s="304">
        <f t="shared" si="203"/>
        <v>0</v>
      </c>
      <c r="O166" s="309">
        <f t="shared" si="203"/>
        <v>0</v>
      </c>
      <c r="P166" s="155"/>
    </row>
    <row r="167" spans="1:16" ht="24" hidden="1" x14ac:dyDescent="0.25">
      <c r="A167" s="38">
        <v>2512</v>
      </c>
      <c r="B167" s="57" t="s">
        <v>148</v>
      </c>
      <c r="C167" s="58">
        <f t="shared" si="185"/>
        <v>0</v>
      </c>
      <c r="D167" s="231"/>
      <c r="E167" s="60"/>
      <c r="F167" s="147">
        <f t="shared" ref="F167:F172" si="204">D167+E167</f>
        <v>0</v>
      </c>
      <c r="G167" s="231"/>
      <c r="H167" s="263"/>
      <c r="I167" s="114">
        <f t="shared" ref="I167:I172" si="205">G167+H167</f>
        <v>0</v>
      </c>
      <c r="J167" s="263"/>
      <c r="K167" s="60"/>
      <c r="L167" s="136">
        <f t="shared" ref="L167:L172" si="206">J167+K167</f>
        <v>0</v>
      </c>
      <c r="M167" s="325"/>
      <c r="N167" s="60"/>
      <c r="O167" s="114">
        <f t="shared" ref="O167:O172" si="207">M167+N167</f>
        <v>0</v>
      </c>
      <c r="P167" s="111"/>
    </row>
    <row r="168" spans="1:16" ht="36" hidden="1" x14ac:dyDescent="0.25">
      <c r="A168" s="38">
        <v>2513</v>
      </c>
      <c r="B168" s="57" t="s">
        <v>149</v>
      </c>
      <c r="C168" s="58">
        <f t="shared" si="185"/>
        <v>0</v>
      </c>
      <c r="D168" s="231"/>
      <c r="E168" s="60"/>
      <c r="F168" s="147">
        <f t="shared" si="204"/>
        <v>0</v>
      </c>
      <c r="G168" s="231"/>
      <c r="H168" s="263"/>
      <c r="I168" s="114">
        <f t="shared" si="205"/>
        <v>0</v>
      </c>
      <c r="J168" s="263"/>
      <c r="K168" s="60"/>
      <c r="L168" s="136">
        <f t="shared" si="206"/>
        <v>0</v>
      </c>
      <c r="M168" s="325"/>
      <c r="N168" s="60"/>
      <c r="O168" s="114">
        <f t="shared" si="207"/>
        <v>0</v>
      </c>
      <c r="P168" s="111"/>
    </row>
    <row r="169" spans="1:16" ht="24" hidden="1" x14ac:dyDescent="0.25">
      <c r="A169" s="38">
        <v>2515</v>
      </c>
      <c r="B169" s="57" t="s">
        <v>150</v>
      </c>
      <c r="C169" s="58">
        <f t="shared" si="185"/>
        <v>0</v>
      </c>
      <c r="D169" s="231"/>
      <c r="E169" s="60"/>
      <c r="F169" s="147">
        <f t="shared" si="204"/>
        <v>0</v>
      </c>
      <c r="G169" s="231"/>
      <c r="H169" s="263"/>
      <c r="I169" s="114">
        <f t="shared" si="205"/>
        <v>0</v>
      </c>
      <c r="J169" s="263"/>
      <c r="K169" s="60"/>
      <c r="L169" s="136">
        <f t="shared" si="206"/>
        <v>0</v>
      </c>
      <c r="M169" s="325"/>
      <c r="N169" s="60"/>
      <c r="O169" s="114">
        <f t="shared" si="207"/>
        <v>0</v>
      </c>
      <c r="P169" s="111"/>
    </row>
    <row r="170" spans="1:16" ht="24" hidden="1" x14ac:dyDescent="0.25">
      <c r="A170" s="38">
        <v>2519</v>
      </c>
      <c r="B170" s="57" t="s">
        <v>151</v>
      </c>
      <c r="C170" s="58">
        <f t="shared" si="185"/>
        <v>0</v>
      </c>
      <c r="D170" s="231"/>
      <c r="E170" s="60"/>
      <c r="F170" s="147">
        <f t="shared" si="204"/>
        <v>0</v>
      </c>
      <c r="G170" s="231"/>
      <c r="H170" s="263"/>
      <c r="I170" s="114">
        <f t="shared" si="205"/>
        <v>0</v>
      </c>
      <c r="J170" s="263"/>
      <c r="K170" s="60"/>
      <c r="L170" s="136">
        <f t="shared" si="206"/>
        <v>0</v>
      </c>
      <c r="M170" s="325"/>
      <c r="N170" s="60"/>
      <c r="O170" s="114">
        <f t="shared" si="207"/>
        <v>0</v>
      </c>
      <c r="P170" s="111"/>
    </row>
    <row r="171" spans="1:16" ht="24" hidden="1" x14ac:dyDescent="0.25">
      <c r="A171" s="112">
        <v>2520</v>
      </c>
      <c r="B171" s="57" t="s">
        <v>152</v>
      </c>
      <c r="C171" s="58">
        <f t="shared" si="185"/>
        <v>0</v>
      </c>
      <c r="D171" s="231"/>
      <c r="E171" s="60"/>
      <c r="F171" s="147">
        <f t="shared" si="204"/>
        <v>0</v>
      </c>
      <c r="G171" s="231"/>
      <c r="H171" s="263"/>
      <c r="I171" s="114">
        <f t="shared" si="205"/>
        <v>0</v>
      </c>
      <c r="J171" s="263"/>
      <c r="K171" s="60"/>
      <c r="L171" s="136">
        <f t="shared" si="206"/>
        <v>0</v>
      </c>
      <c r="M171" s="325"/>
      <c r="N171" s="60"/>
      <c r="O171" s="114">
        <f t="shared" si="207"/>
        <v>0</v>
      </c>
      <c r="P171" s="111"/>
    </row>
    <row r="172" spans="1:16" s="124" customFormat="1" ht="36" hidden="1" customHeight="1" x14ac:dyDescent="0.25">
      <c r="A172" s="17">
        <v>2800</v>
      </c>
      <c r="B172" s="52" t="s">
        <v>153</v>
      </c>
      <c r="C172" s="53">
        <f t="shared" si="185"/>
        <v>0</v>
      </c>
      <c r="D172" s="214"/>
      <c r="E172" s="35"/>
      <c r="F172" s="354">
        <f t="shared" si="204"/>
        <v>0</v>
      </c>
      <c r="G172" s="214"/>
      <c r="H172" s="249"/>
      <c r="I172" s="356">
        <f t="shared" si="205"/>
        <v>0</v>
      </c>
      <c r="J172" s="249"/>
      <c r="K172" s="35"/>
      <c r="L172" s="199">
        <f t="shared" si="206"/>
        <v>0</v>
      </c>
      <c r="M172" s="315"/>
      <c r="N172" s="35"/>
      <c r="O172" s="356">
        <f t="shared" si="207"/>
        <v>0</v>
      </c>
      <c r="P172" s="36"/>
    </row>
    <row r="173" spans="1:16" hidden="1" x14ac:dyDescent="0.25">
      <c r="A173" s="101">
        <v>3000</v>
      </c>
      <c r="B173" s="101" t="s">
        <v>154</v>
      </c>
      <c r="C173" s="102">
        <f t="shared" si="185"/>
        <v>0</v>
      </c>
      <c r="D173" s="228">
        <f>SUM(D174,D184)</f>
        <v>0</v>
      </c>
      <c r="E173" s="103">
        <f t="shared" ref="E173:F173" si="208">SUM(E174,E184)</f>
        <v>0</v>
      </c>
      <c r="F173" s="284">
        <f t="shared" si="208"/>
        <v>0</v>
      </c>
      <c r="G173" s="228">
        <f>SUM(G174,G184)</f>
        <v>0</v>
      </c>
      <c r="H173" s="261">
        <f t="shared" ref="H173:I173" si="209">SUM(H174,H184)</f>
        <v>0</v>
      </c>
      <c r="I173" s="104">
        <f t="shared" si="209"/>
        <v>0</v>
      </c>
      <c r="J173" s="261">
        <f>SUM(J174,J184)</f>
        <v>0</v>
      </c>
      <c r="K173" s="103">
        <f t="shared" ref="K173:L173" si="210">SUM(K174,K184)</f>
        <v>0</v>
      </c>
      <c r="L173" s="138">
        <f t="shared" si="210"/>
        <v>0</v>
      </c>
      <c r="M173" s="102">
        <f>SUM(M174,M184)</f>
        <v>0</v>
      </c>
      <c r="N173" s="103">
        <f t="shared" ref="N173:O173" si="211">SUM(N174,N184)</f>
        <v>0</v>
      </c>
      <c r="O173" s="104">
        <f t="shared" si="211"/>
        <v>0</v>
      </c>
      <c r="P173" s="347"/>
    </row>
    <row r="174" spans="1:16" ht="24" hidden="1" x14ac:dyDescent="0.25">
      <c r="A174" s="45">
        <v>3200</v>
      </c>
      <c r="B174" s="125" t="s">
        <v>155</v>
      </c>
      <c r="C174" s="46">
        <f t="shared" si="185"/>
        <v>0</v>
      </c>
      <c r="D174" s="229">
        <f>SUM(D175,D179)</f>
        <v>0</v>
      </c>
      <c r="E174" s="50">
        <f t="shared" ref="E174:O174" si="212">SUM(E175,E179)</f>
        <v>0</v>
      </c>
      <c r="F174" s="285">
        <f t="shared" si="212"/>
        <v>0</v>
      </c>
      <c r="G174" s="229">
        <f t="shared" si="212"/>
        <v>0</v>
      </c>
      <c r="H174" s="106">
        <f t="shared" si="212"/>
        <v>0</v>
      </c>
      <c r="I174" s="117">
        <f t="shared" si="212"/>
        <v>0</v>
      </c>
      <c r="J174" s="106">
        <f t="shared" si="212"/>
        <v>0</v>
      </c>
      <c r="K174" s="50">
        <f t="shared" si="212"/>
        <v>0</v>
      </c>
      <c r="L174" s="126">
        <f t="shared" si="212"/>
        <v>0</v>
      </c>
      <c r="M174" s="130">
        <f t="shared" si="212"/>
        <v>0</v>
      </c>
      <c r="N174" s="131">
        <f t="shared" si="212"/>
        <v>0</v>
      </c>
      <c r="O174" s="294">
        <f t="shared" si="212"/>
        <v>0</v>
      </c>
      <c r="P174" s="348"/>
    </row>
    <row r="175" spans="1:16" ht="36" hidden="1" x14ac:dyDescent="0.25">
      <c r="A175" s="833">
        <v>3260</v>
      </c>
      <c r="B175" s="52" t="s">
        <v>156</v>
      </c>
      <c r="C175" s="53">
        <f t="shared" si="185"/>
        <v>0</v>
      </c>
      <c r="D175" s="234">
        <f>SUM(D176:D178)</f>
        <v>0</v>
      </c>
      <c r="E175" s="119">
        <f t="shared" ref="E175:F175" si="213">SUM(E176:E178)</f>
        <v>0</v>
      </c>
      <c r="F175" s="287">
        <f t="shared" si="213"/>
        <v>0</v>
      </c>
      <c r="G175" s="234">
        <f>SUM(G176:G178)</f>
        <v>0</v>
      </c>
      <c r="H175" s="265">
        <f t="shared" ref="H175:I175" si="214">SUM(H176:H178)</f>
        <v>0</v>
      </c>
      <c r="I175" s="120">
        <f t="shared" si="214"/>
        <v>0</v>
      </c>
      <c r="J175" s="265">
        <f>SUM(J176:J178)</f>
        <v>0</v>
      </c>
      <c r="K175" s="119">
        <f t="shared" ref="K175:L175" si="215">SUM(K176:K178)</f>
        <v>0</v>
      </c>
      <c r="L175" s="140">
        <f t="shared" si="215"/>
        <v>0</v>
      </c>
      <c r="M175" s="53">
        <f>SUM(M176:M178)</f>
        <v>0</v>
      </c>
      <c r="N175" s="119">
        <f t="shared" ref="N175:O175" si="216">SUM(N176:N178)</f>
        <v>0</v>
      </c>
      <c r="O175" s="120">
        <f t="shared" si="216"/>
        <v>0</v>
      </c>
      <c r="P175" s="110"/>
    </row>
    <row r="176" spans="1:16" ht="24" hidden="1" x14ac:dyDescent="0.25">
      <c r="A176" s="38">
        <v>3261</v>
      </c>
      <c r="B176" s="57" t="s">
        <v>157</v>
      </c>
      <c r="C176" s="58">
        <f t="shared" si="185"/>
        <v>0</v>
      </c>
      <c r="D176" s="231"/>
      <c r="E176" s="60"/>
      <c r="F176" s="147">
        <f t="shared" ref="F176:F178" si="217">D176+E176</f>
        <v>0</v>
      </c>
      <c r="G176" s="231"/>
      <c r="H176" s="263"/>
      <c r="I176" s="114">
        <f t="shared" ref="I176:I178" si="218">G176+H176</f>
        <v>0</v>
      </c>
      <c r="J176" s="263"/>
      <c r="K176" s="60"/>
      <c r="L176" s="136">
        <f t="shared" ref="L176:L178" si="219">J176+K176</f>
        <v>0</v>
      </c>
      <c r="M176" s="325"/>
      <c r="N176" s="60"/>
      <c r="O176" s="114">
        <f t="shared" ref="O176:O178" si="220">M176+N176</f>
        <v>0</v>
      </c>
      <c r="P176" s="111"/>
    </row>
    <row r="177" spans="1:16" ht="36" hidden="1" x14ac:dyDescent="0.25">
      <c r="A177" s="38">
        <v>3262</v>
      </c>
      <c r="B177" s="57" t="s">
        <v>158</v>
      </c>
      <c r="C177" s="58">
        <f t="shared" si="185"/>
        <v>0</v>
      </c>
      <c r="D177" s="231"/>
      <c r="E177" s="60"/>
      <c r="F177" s="147">
        <f t="shared" si="217"/>
        <v>0</v>
      </c>
      <c r="G177" s="231"/>
      <c r="H177" s="263"/>
      <c r="I177" s="114">
        <f t="shared" si="218"/>
        <v>0</v>
      </c>
      <c r="J177" s="263"/>
      <c r="K177" s="60"/>
      <c r="L177" s="136">
        <f t="shared" si="219"/>
        <v>0</v>
      </c>
      <c r="M177" s="325"/>
      <c r="N177" s="60"/>
      <c r="O177" s="114">
        <f t="shared" si="220"/>
        <v>0</v>
      </c>
      <c r="P177" s="111"/>
    </row>
    <row r="178" spans="1:16" ht="24" hidden="1" x14ac:dyDescent="0.25">
      <c r="A178" s="38">
        <v>3263</v>
      </c>
      <c r="B178" s="57" t="s">
        <v>159</v>
      </c>
      <c r="C178" s="58">
        <f t="shared" si="185"/>
        <v>0</v>
      </c>
      <c r="D178" s="231"/>
      <c r="E178" s="60"/>
      <c r="F178" s="147">
        <f t="shared" si="217"/>
        <v>0</v>
      </c>
      <c r="G178" s="231"/>
      <c r="H178" s="263"/>
      <c r="I178" s="114">
        <f t="shared" si="218"/>
        <v>0</v>
      </c>
      <c r="J178" s="263"/>
      <c r="K178" s="60"/>
      <c r="L178" s="136">
        <f t="shared" si="219"/>
        <v>0</v>
      </c>
      <c r="M178" s="325"/>
      <c r="N178" s="60"/>
      <c r="O178" s="114">
        <f t="shared" si="220"/>
        <v>0</v>
      </c>
      <c r="P178" s="111"/>
    </row>
    <row r="179" spans="1:16" ht="84" hidden="1" x14ac:dyDescent="0.25">
      <c r="A179" s="833">
        <v>3290</v>
      </c>
      <c r="B179" s="52" t="s">
        <v>286</v>
      </c>
      <c r="C179" s="127">
        <f t="shared" si="185"/>
        <v>0</v>
      </c>
      <c r="D179" s="234">
        <f>SUM(D180:D183)</f>
        <v>0</v>
      </c>
      <c r="E179" s="119">
        <f t="shared" ref="E179:O179" si="221">SUM(E180:E183)</f>
        <v>0</v>
      </c>
      <c r="F179" s="287">
        <f t="shared" si="221"/>
        <v>0</v>
      </c>
      <c r="G179" s="234">
        <f t="shared" si="221"/>
        <v>0</v>
      </c>
      <c r="H179" s="265">
        <f t="shared" si="221"/>
        <v>0</v>
      </c>
      <c r="I179" s="120">
        <f t="shared" si="221"/>
        <v>0</v>
      </c>
      <c r="J179" s="265">
        <f t="shared" si="221"/>
        <v>0</v>
      </c>
      <c r="K179" s="119">
        <f t="shared" si="221"/>
        <v>0</v>
      </c>
      <c r="L179" s="140">
        <f t="shared" si="221"/>
        <v>0</v>
      </c>
      <c r="M179" s="127">
        <f t="shared" si="221"/>
        <v>0</v>
      </c>
      <c r="N179" s="305">
        <f t="shared" si="221"/>
        <v>0</v>
      </c>
      <c r="O179" s="310">
        <f t="shared" si="221"/>
        <v>0</v>
      </c>
      <c r="P179" s="158"/>
    </row>
    <row r="180" spans="1:16" ht="72" hidden="1" x14ac:dyDescent="0.25">
      <c r="A180" s="38">
        <v>3291</v>
      </c>
      <c r="B180" s="57" t="s">
        <v>160</v>
      </c>
      <c r="C180" s="58">
        <f t="shared" si="185"/>
        <v>0</v>
      </c>
      <c r="D180" s="231"/>
      <c r="E180" s="60"/>
      <c r="F180" s="147">
        <f t="shared" ref="F180:F183" si="222">D180+E180</f>
        <v>0</v>
      </c>
      <c r="G180" s="231"/>
      <c r="H180" s="263"/>
      <c r="I180" s="114">
        <f t="shared" ref="I180:I183" si="223">G180+H180</f>
        <v>0</v>
      </c>
      <c r="J180" s="263"/>
      <c r="K180" s="60"/>
      <c r="L180" s="136">
        <f t="shared" ref="L180:L183" si="224">J180+K180</f>
        <v>0</v>
      </c>
      <c r="M180" s="325"/>
      <c r="N180" s="60"/>
      <c r="O180" s="114">
        <f t="shared" ref="O180:O183" si="225">M180+N180</f>
        <v>0</v>
      </c>
      <c r="P180" s="111"/>
    </row>
    <row r="181" spans="1:16" ht="72" hidden="1" x14ac:dyDescent="0.25">
      <c r="A181" s="38">
        <v>3292</v>
      </c>
      <c r="B181" s="57" t="s">
        <v>161</v>
      </c>
      <c r="C181" s="58">
        <f t="shared" si="185"/>
        <v>0</v>
      </c>
      <c r="D181" s="231"/>
      <c r="E181" s="60"/>
      <c r="F181" s="147">
        <f t="shared" si="222"/>
        <v>0</v>
      </c>
      <c r="G181" s="231"/>
      <c r="H181" s="263"/>
      <c r="I181" s="114">
        <f t="shared" si="223"/>
        <v>0</v>
      </c>
      <c r="J181" s="263"/>
      <c r="K181" s="60"/>
      <c r="L181" s="136">
        <f t="shared" si="224"/>
        <v>0</v>
      </c>
      <c r="M181" s="325"/>
      <c r="N181" s="60"/>
      <c r="O181" s="114">
        <f t="shared" si="225"/>
        <v>0</v>
      </c>
      <c r="P181" s="111"/>
    </row>
    <row r="182" spans="1:16" ht="72" hidden="1" x14ac:dyDescent="0.25">
      <c r="A182" s="38">
        <v>3293</v>
      </c>
      <c r="B182" s="57" t="s">
        <v>162</v>
      </c>
      <c r="C182" s="58">
        <f t="shared" si="185"/>
        <v>0</v>
      </c>
      <c r="D182" s="231"/>
      <c r="E182" s="60"/>
      <c r="F182" s="147">
        <f t="shared" si="222"/>
        <v>0</v>
      </c>
      <c r="G182" s="231"/>
      <c r="H182" s="263"/>
      <c r="I182" s="114">
        <f t="shared" si="223"/>
        <v>0</v>
      </c>
      <c r="J182" s="263"/>
      <c r="K182" s="60"/>
      <c r="L182" s="136">
        <f t="shared" si="224"/>
        <v>0</v>
      </c>
      <c r="M182" s="325"/>
      <c r="N182" s="60"/>
      <c r="O182" s="114">
        <f t="shared" si="225"/>
        <v>0</v>
      </c>
      <c r="P182" s="111"/>
    </row>
    <row r="183" spans="1:16" ht="60" hidden="1" x14ac:dyDescent="0.25">
      <c r="A183" s="128">
        <v>3294</v>
      </c>
      <c r="B183" s="57" t="s">
        <v>163</v>
      </c>
      <c r="C183" s="127">
        <f t="shared" si="185"/>
        <v>0</v>
      </c>
      <c r="D183" s="236"/>
      <c r="E183" s="129"/>
      <c r="F183" s="142">
        <f t="shared" si="222"/>
        <v>0</v>
      </c>
      <c r="G183" s="236"/>
      <c r="H183" s="267"/>
      <c r="I183" s="310">
        <f t="shared" si="223"/>
        <v>0</v>
      </c>
      <c r="J183" s="267"/>
      <c r="K183" s="129"/>
      <c r="L183" s="141">
        <f t="shared" si="224"/>
        <v>0</v>
      </c>
      <c r="M183" s="328"/>
      <c r="N183" s="129"/>
      <c r="O183" s="310">
        <f t="shared" si="225"/>
        <v>0</v>
      </c>
      <c r="P183" s="158"/>
    </row>
    <row r="184" spans="1:16" ht="48" hidden="1" x14ac:dyDescent="0.25">
      <c r="A184" s="69">
        <v>3300</v>
      </c>
      <c r="B184" s="125" t="s">
        <v>164</v>
      </c>
      <c r="C184" s="130">
        <f t="shared" si="185"/>
        <v>0</v>
      </c>
      <c r="D184" s="237">
        <f>SUM(D185:D186)</f>
        <v>0</v>
      </c>
      <c r="E184" s="131">
        <f t="shared" ref="E184:O184" si="226">SUM(E185:E186)</f>
        <v>0</v>
      </c>
      <c r="F184" s="288">
        <f t="shared" si="226"/>
        <v>0</v>
      </c>
      <c r="G184" s="237">
        <f t="shared" si="226"/>
        <v>0</v>
      </c>
      <c r="H184" s="268">
        <f t="shared" si="226"/>
        <v>0</v>
      </c>
      <c r="I184" s="294">
        <f t="shared" si="226"/>
        <v>0</v>
      </c>
      <c r="J184" s="268">
        <f t="shared" si="226"/>
        <v>0</v>
      </c>
      <c r="K184" s="131">
        <f t="shared" si="226"/>
        <v>0</v>
      </c>
      <c r="L184" s="139">
        <f t="shared" si="226"/>
        <v>0</v>
      </c>
      <c r="M184" s="130">
        <f t="shared" si="226"/>
        <v>0</v>
      </c>
      <c r="N184" s="131">
        <f t="shared" si="226"/>
        <v>0</v>
      </c>
      <c r="O184" s="294">
        <f t="shared" si="226"/>
        <v>0</v>
      </c>
      <c r="P184" s="348"/>
    </row>
    <row r="185" spans="1:16" ht="48" hidden="1" x14ac:dyDescent="0.25">
      <c r="A185" s="77">
        <v>3310</v>
      </c>
      <c r="B185" s="78" t="s">
        <v>165</v>
      </c>
      <c r="C185" s="84">
        <f t="shared" si="185"/>
        <v>0</v>
      </c>
      <c r="D185" s="233"/>
      <c r="E185" s="115"/>
      <c r="F185" s="286">
        <f t="shared" ref="F185:F186" si="227">D185+E185</f>
        <v>0</v>
      </c>
      <c r="G185" s="233"/>
      <c r="H185" s="264"/>
      <c r="I185" s="109">
        <f t="shared" ref="I185:I186" si="228">G185+H185</f>
        <v>0</v>
      </c>
      <c r="J185" s="264"/>
      <c r="K185" s="115"/>
      <c r="L185" s="137">
        <f t="shared" ref="L185:L186" si="229">J185+K185</f>
        <v>0</v>
      </c>
      <c r="M185" s="326"/>
      <c r="N185" s="115"/>
      <c r="O185" s="109">
        <f t="shared" ref="O185:O186" si="230">M185+N185</f>
        <v>0</v>
      </c>
      <c r="P185" s="116"/>
    </row>
    <row r="186" spans="1:16" ht="48.75" hidden="1" customHeight="1" x14ac:dyDescent="0.25">
      <c r="A186" s="33">
        <v>3320</v>
      </c>
      <c r="B186" s="52" t="s">
        <v>166</v>
      </c>
      <c r="C186" s="53">
        <f t="shared" si="185"/>
        <v>0</v>
      </c>
      <c r="D186" s="230"/>
      <c r="E186" s="55"/>
      <c r="F186" s="287">
        <f t="shared" si="227"/>
        <v>0</v>
      </c>
      <c r="G186" s="230"/>
      <c r="H186" s="262"/>
      <c r="I186" s="120">
        <f t="shared" si="228"/>
        <v>0</v>
      </c>
      <c r="J186" s="262"/>
      <c r="K186" s="55"/>
      <c r="L186" s="140">
        <f t="shared" si="229"/>
        <v>0</v>
      </c>
      <c r="M186" s="324"/>
      <c r="N186" s="55"/>
      <c r="O186" s="120">
        <f t="shared" si="230"/>
        <v>0</v>
      </c>
      <c r="P186" s="110"/>
    </row>
    <row r="187" spans="1:16" hidden="1" x14ac:dyDescent="0.25">
      <c r="A187" s="133">
        <v>4000</v>
      </c>
      <c r="B187" s="101" t="s">
        <v>167</v>
      </c>
      <c r="C187" s="102">
        <f t="shared" si="185"/>
        <v>0</v>
      </c>
      <c r="D187" s="228">
        <f>SUM(D188,D191)</f>
        <v>0</v>
      </c>
      <c r="E187" s="103">
        <f t="shared" ref="E187:F187" si="231">SUM(E188,E191)</f>
        <v>0</v>
      </c>
      <c r="F187" s="284">
        <f t="shared" si="231"/>
        <v>0</v>
      </c>
      <c r="G187" s="228">
        <f>SUM(G188,G191)</f>
        <v>0</v>
      </c>
      <c r="H187" s="261">
        <f t="shared" ref="H187:I187" si="232">SUM(H188,H191)</f>
        <v>0</v>
      </c>
      <c r="I187" s="104">
        <f t="shared" si="232"/>
        <v>0</v>
      </c>
      <c r="J187" s="261">
        <f>SUM(J188,J191)</f>
        <v>0</v>
      </c>
      <c r="K187" s="103">
        <f t="shared" ref="K187:L187" si="233">SUM(K188,K191)</f>
        <v>0</v>
      </c>
      <c r="L187" s="138">
        <f t="shared" si="233"/>
        <v>0</v>
      </c>
      <c r="M187" s="102">
        <f>SUM(M188,M191)</f>
        <v>0</v>
      </c>
      <c r="N187" s="103">
        <f t="shared" ref="N187:O187" si="234">SUM(N188,N191)</f>
        <v>0</v>
      </c>
      <c r="O187" s="104">
        <f t="shared" si="234"/>
        <v>0</v>
      </c>
      <c r="P187" s="347"/>
    </row>
    <row r="188" spans="1:16" ht="24" hidden="1" x14ac:dyDescent="0.25">
      <c r="A188" s="134">
        <v>4200</v>
      </c>
      <c r="B188" s="105" t="s">
        <v>168</v>
      </c>
      <c r="C188" s="46">
        <f t="shared" si="185"/>
        <v>0</v>
      </c>
      <c r="D188" s="229">
        <f>SUM(D189,D190)</f>
        <v>0</v>
      </c>
      <c r="E188" s="50">
        <f t="shared" ref="E188:F188" si="235">SUM(E189,E190)</f>
        <v>0</v>
      </c>
      <c r="F188" s="285">
        <f t="shared" si="235"/>
        <v>0</v>
      </c>
      <c r="G188" s="229">
        <f>SUM(G189,G190)</f>
        <v>0</v>
      </c>
      <c r="H188" s="106">
        <f t="shared" ref="H188:I188" si="236">SUM(H189,H190)</f>
        <v>0</v>
      </c>
      <c r="I188" s="117">
        <f t="shared" si="236"/>
        <v>0</v>
      </c>
      <c r="J188" s="106">
        <f>SUM(J189,J190)</f>
        <v>0</v>
      </c>
      <c r="K188" s="50">
        <f t="shared" ref="K188:L188" si="237">SUM(K189,K190)</f>
        <v>0</v>
      </c>
      <c r="L188" s="126">
        <f t="shared" si="237"/>
        <v>0</v>
      </c>
      <c r="M188" s="46">
        <f>SUM(M189,M190)</f>
        <v>0</v>
      </c>
      <c r="N188" s="50">
        <f t="shared" ref="N188:O188" si="238">SUM(N189,N190)</f>
        <v>0</v>
      </c>
      <c r="O188" s="117">
        <f t="shared" si="238"/>
        <v>0</v>
      </c>
      <c r="P188" s="123"/>
    </row>
    <row r="189" spans="1:16" ht="36" hidden="1" x14ac:dyDescent="0.25">
      <c r="A189" s="833">
        <v>4240</v>
      </c>
      <c r="B189" s="52" t="s">
        <v>169</v>
      </c>
      <c r="C189" s="53">
        <f t="shared" si="185"/>
        <v>0</v>
      </c>
      <c r="D189" s="230"/>
      <c r="E189" s="55"/>
      <c r="F189" s="287">
        <f t="shared" ref="F189:F190" si="239">D189+E189</f>
        <v>0</v>
      </c>
      <c r="G189" s="230"/>
      <c r="H189" s="262"/>
      <c r="I189" s="120">
        <f t="shared" ref="I189:I190" si="240">G189+H189</f>
        <v>0</v>
      </c>
      <c r="J189" s="262"/>
      <c r="K189" s="55"/>
      <c r="L189" s="140">
        <f t="shared" ref="L189:L190" si="241">J189+K189</f>
        <v>0</v>
      </c>
      <c r="M189" s="324"/>
      <c r="N189" s="55"/>
      <c r="O189" s="120">
        <f t="shared" ref="O189:O190" si="242">M189+N189</f>
        <v>0</v>
      </c>
      <c r="P189" s="110"/>
    </row>
    <row r="190" spans="1:16" ht="24" hidden="1" x14ac:dyDescent="0.25">
      <c r="A190" s="112">
        <v>4250</v>
      </c>
      <c r="B190" s="57" t="s">
        <v>170</v>
      </c>
      <c r="C190" s="58">
        <f t="shared" si="185"/>
        <v>0</v>
      </c>
      <c r="D190" s="231"/>
      <c r="E190" s="60"/>
      <c r="F190" s="147">
        <f t="shared" si="239"/>
        <v>0</v>
      </c>
      <c r="G190" s="231"/>
      <c r="H190" s="263"/>
      <c r="I190" s="114">
        <f t="shared" si="240"/>
        <v>0</v>
      </c>
      <c r="J190" s="263"/>
      <c r="K190" s="60"/>
      <c r="L190" s="136">
        <f t="shared" si="241"/>
        <v>0</v>
      </c>
      <c r="M190" s="325"/>
      <c r="N190" s="60"/>
      <c r="O190" s="114">
        <f t="shared" si="242"/>
        <v>0</v>
      </c>
      <c r="P190" s="111"/>
    </row>
    <row r="191" spans="1:16" hidden="1" x14ac:dyDescent="0.25">
      <c r="A191" s="45">
        <v>4300</v>
      </c>
      <c r="B191" s="105" t="s">
        <v>171</v>
      </c>
      <c r="C191" s="46">
        <f t="shared" si="185"/>
        <v>0</v>
      </c>
      <c r="D191" s="229">
        <f>SUM(D192)</f>
        <v>0</v>
      </c>
      <c r="E191" s="50">
        <f t="shared" ref="E191:F191" si="243">SUM(E192)</f>
        <v>0</v>
      </c>
      <c r="F191" s="285">
        <f t="shared" si="243"/>
        <v>0</v>
      </c>
      <c r="G191" s="229">
        <f>SUM(G192)</f>
        <v>0</v>
      </c>
      <c r="H191" s="106">
        <f t="shared" ref="H191:I191" si="244">SUM(H192)</f>
        <v>0</v>
      </c>
      <c r="I191" s="117">
        <f t="shared" si="244"/>
        <v>0</v>
      </c>
      <c r="J191" s="106">
        <f>SUM(J192)</f>
        <v>0</v>
      </c>
      <c r="K191" s="50">
        <f t="shared" ref="K191:L191" si="245">SUM(K192)</f>
        <v>0</v>
      </c>
      <c r="L191" s="126">
        <f t="shared" si="245"/>
        <v>0</v>
      </c>
      <c r="M191" s="46">
        <f>SUM(M192)</f>
        <v>0</v>
      </c>
      <c r="N191" s="50">
        <f t="shared" ref="N191:O191" si="246">SUM(N192)</f>
        <v>0</v>
      </c>
      <c r="O191" s="117">
        <f t="shared" si="246"/>
        <v>0</v>
      </c>
      <c r="P191" s="123"/>
    </row>
    <row r="192" spans="1:16" ht="24" hidden="1" x14ac:dyDescent="0.25">
      <c r="A192" s="833">
        <v>4310</v>
      </c>
      <c r="B192" s="52" t="s">
        <v>172</v>
      </c>
      <c r="C192" s="53">
        <f t="shared" si="185"/>
        <v>0</v>
      </c>
      <c r="D192" s="234">
        <f>SUM(D193:D193)</f>
        <v>0</v>
      </c>
      <c r="E192" s="119">
        <f t="shared" ref="E192:F192" si="247">SUM(E193:E193)</f>
        <v>0</v>
      </c>
      <c r="F192" s="287">
        <f t="shared" si="247"/>
        <v>0</v>
      </c>
      <c r="G192" s="234">
        <f>SUM(G193:G193)</f>
        <v>0</v>
      </c>
      <c r="H192" s="265">
        <f t="shared" ref="H192:I192" si="248">SUM(H193:H193)</f>
        <v>0</v>
      </c>
      <c r="I192" s="120">
        <f t="shared" si="248"/>
        <v>0</v>
      </c>
      <c r="J192" s="265">
        <f>SUM(J193:J193)</f>
        <v>0</v>
      </c>
      <c r="K192" s="119">
        <f t="shared" ref="K192:L192" si="249">SUM(K193:K193)</f>
        <v>0</v>
      </c>
      <c r="L192" s="140">
        <f t="shared" si="249"/>
        <v>0</v>
      </c>
      <c r="M192" s="53">
        <f>SUM(M193:M193)</f>
        <v>0</v>
      </c>
      <c r="N192" s="119">
        <f t="shared" ref="N192:O192" si="250">SUM(N193:N193)</f>
        <v>0</v>
      </c>
      <c r="O192" s="120">
        <f t="shared" si="250"/>
        <v>0</v>
      </c>
      <c r="P192" s="110"/>
    </row>
    <row r="193" spans="1:16" ht="36" hidden="1" x14ac:dyDescent="0.25">
      <c r="A193" s="38">
        <v>4311</v>
      </c>
      <c r="B193" s="57" t="s">
        <v>173</v>
      </c>
      <c r="C193" s="58">
        <f t="shared" si="185"/>
        <v>0</v>
      </c>
      <c r="D193" s="231"/>
      <c r="E193" s="60"/>
      <c r="F193" s="147">
        <f>D193+E193</f>
        <v>0</v>
      </c>
      <c r="G193" s="231"/>
      <c r="H193" s="263"/>
      <c r="I193" s="114">
        <f>G193+H193</f>
        <v>0</v>
      </c>
      <c r="J193" s="263"/>
      <c r="K193" s="60"/>
      <c r="L193" s="136">
        <f>J193+K193</f>
        <v>0</v>
      </c>
      <c r="M193" s="325"/>
      <c r="N193" s="60"/>
      <c r="O193" s="114">
        <f>M193+N193</f>
        <v>0</v>
      </c>
      <c r="P193" s="111"/>
    </row>
    <row r="194" spans="1:16" s="21" customFormat="1" ht="24" x14ac:dyDescent="0.25">
      <c r="A194" s="135"/>
      <c r="B194" s="17" t="s">
        <v>174</v>
      </c>
      <c r="C194" s="98">
        <f t="shared" si="185"/>
        <v>7722</v>
      </c>
      <c r="D194" s="227">
        <f>SUM(D195,D230,D269)</f>
        <v>7722</v>
      </c>
      <c r="E194" s="519">
        <f t="shared" ref="E194:F194" si="251">SUM(E195,E230,E269)</f>
        <v>0</v>
      </c>
      <c r="F194" s="520">
        <f t="shared" si="251"/>
        <v>7722</v>
      </c>
      <c r="G194" s="227">
        <f>SUM(G195,G230,G269)</f>
        <v>0</v>
      </c>
      <c r="H194" s="206">
        <f t="shared" ref="H194:I194" si="252">SUM(H195,H230,H269)</f>
        <v>0</v>
      </c>
      <c r="I194" s="520">
        <f t="shared" si="252"/>
        <v>0</v>
      </c>
      <c r="J194" s="260">
        <f>SUM(J195,J230,J269)</f>
        <v>0</v>
      </c>
      <c r="K194" s="519">
        <f t="shared" ref="K194:L194" si="253">SUM(K195,K230,K269)</f>
        <v>0</v>
      </c>
      <c r="L194" s="520">
        <f t="shared" si="253"/>
        <v>0</v>
      </c>
      <c r="M194" s="329">
        <f>SUM(M195,M230,M269)</f>
        <v>0</v>
      </c>
      <c r="N194" s="306">
        <f t="shared" ref="N194:O194" si="254">SUM(N195,N230,N269)</f>
        <v>0</v>
      </c>
      <c r="O194" s="311">
        <f t="shared" si="254"/>
        <v>0</v>
      </c>
      <c r="P194" s="350"/>
    </row>
    <row r="195" spans="1:16" hidden="1" x14ac:dyDescent="0.25">
      <c r="A195" s="101">
        <v>5000</v>
      </c>
      <c r="B195" s="101" t="s">
        <v>175</v>
      </c>
      <c r="C195" s="102">
        <f t="shared" si="185"/>
        <v>0</v>
      </c>
      <c r="D195" s="228">
        <f>D196+D204</f>
        <v>0</v>
      </c>
      <c r="E195" s="103">
        <f t="shared" ref="E195:F195" si="255">E196+E204</f>
        <v>0</v>
      </c>
      <c r="F195" s="284">
        <f t="shared" si="255"/>
        <v>0</v>
      </c>
      <c r="G195" s="228">
        <f>G196+G204</f>
        <v>0</v>
      </c>
      <c r="H195" s="261">
        <f t="shared" ref="H195:I195" si="256">H196+H204</f>
        <v>0</v>
      </c>
      <c r="I195" s="104">
        <f t="shared" si="256"/>
        <v>0</v>
      </c>
      <c r="J195" s="261">
        <f>J196+J204</f>
        <v>0</v>
      </c>
      <c r="K195" s="103">
        <f t="shared" ref="K195:L195" si="257">K196+K204</f>
        <v>0</v>
      </c>
      <c r="L195" s="138">
        <f t="shared" si="257"/>
        <v>0</v>
      </c>
      <c r="M195" s="102">
        <f>M196+M204</f>
        <v>0</v>
      </c>
      <c r="N195" s="103">
        <f t="shared" ref="N195:O195" si="258">N196+N204</f>
        <v>0</v>
      </c>
      <c r="O195" s="104">
        <f t="shared" si="258"/>
        <v>0</v>
      </c>
      <c r="P195" s="347"/>
    </row>
    <row r="196" spans="1:16" hidden="1" x14ac:dyDescent="0.25">
      <c r="A196" s="45">
        <v>5100</v>
      </c>
      <c r="B196" s="105" t="s">
        <v>176</v>
      </c>
      <c r="C196" s="46">
        <f t="shared" si="185"/>
        <v>0</v>
      </c>
      <c r="D196" s="229">
        <f>D197+D198+D201+D202+D203</f>
        <v>0</v>
      </c>
      <c r="E196" s="50">
        <f t="shared" ref="E196:F196" si="259">E197+E198+E201+E202+E203</f>
        <v>0</v>
      </c>
      <c r="F196" s="285">
        <f t="shared" si="259"/>
        <v>0</v>
      </c>
      <c r="G196" s="229">
        <f>G197+G198+G201+G202+G203</f>
        <v>0</v>
      </c>
      <c r="H196" s="106">
        <f t="shared" ref="H196:I196" si="260">H197+H198+H201+H202+H203</f>
        <v>0</v>
      </c>
      <c r="I196" s="117">
        <f t="shared" si="260"/>
        <v>0</v>
      </c>
      <c r="J196" s="106">
        <f>J197+J198+J201+J202+J203</f>
        <v>0</v>
      </c>
      <c r="K196" s="50">
        <f t="shared" ref="K196:L196" si="261">K197+K198+K201+K202+K203</f>
        <v>0</v>
      </c>
      <c r="L196" s="126">
        <f t="shared" si="261"/>
        <v>0</v>
      </c>
      <c r="M196" s="46">
        <f>M197+M198+M201+M202+M203</f>
        <v>0</v>
      </c>
      <c r="N196" s="50">
        <f t="shared" ref="N196:O196" si="262">N197+N198+N201+N202+N203</f>
        <v>0</v>
      </c>
      <c r="O196" s="117">
        <f t="shared" si="262"/>
        <v>0</v>
      </c>
      <c r="P196" s="123"/>
    </row>
    <row r="197" spans="1:16" hidden="1" x14ac:dyDescent="0.25">
      <c r="A197" s="833">
        <v>5110</v>
      </c>
      <c r="B197" s="52" t="s">
        <v>177</v>
      </c>
      <c r="C197" s="53">
        <f t="shared" si="185"/>
        <v>0</v>
      </c>
      <c r="D197" s="230"/>
      <c r="E197" s="55"/>
      <c r="F197" s="287">
        <f>D197+E197</f>
        <v>0</v>
      </c>
      <c r="G197" s="230"/>
      <c r="H197" s="262"/>
      <c r="I197" s="120">
        <f>G197+H197</f>
        <v>0</v>
      </c>
      <c r="J197" s="262"/>
      <c r="K197" s="55"/>
      <c r="L197" s="140">
        <f>J197+K197</f>
        <v>0</v>
      </c>
      <c r="M197" s="324"/>
      <c r="N197" s="55"/>
      <c r="O197" s="120">
        <f>M197+N197</f>
        <v>0</v>
      </c>
      <c r="P197" s="110"/>
    </row>
    <row r="198" spans="1:16" ht="24" hidden="1" x14ac:dyDescent="0.25">
      <c r="A198" s="112">
        <v>5120</v>
      </c>
      <c r="B198" s="57" t="s">
        <v>178</v>
      </c>
      <c r="C198" s="58">
        <f t="shared" si="185"/>
        <v>0</v>
      </c>
      <c r="D198" s="232">
        <f>D199+D200</f>
        <v>0</v>
      </c>
      <c r="E198" s="113">
        <f t="shared" ref="E198:F198" si="263">E199+E200</f>
        <v>0</v>
      </c>
      <c r="F198" s="147">
        <f t="shared" si="263"/>
        <v>0</v>
      </c>
      <c r="G198" s="232">
        <f>G199+G200</f>
        <v>0</v>
      </c>
      <c r="H198" s="121">
        <f t="shared" ref="H198:I198" si="264">H199+H200</f>
        <v>0</v>
      </c>
      <c r="I198" s="114">
        <f t="shared" si="264"/>
        <v>0</v>
      </c>
      <c r="J198" s="121">
        <f>J199+J200</f>
        <v>0</v>
      </c>
      <c r="K198" s="113">
        <f t="shared" ref="K198:L198" si="265">K199+K200</f>
        <v>0</v>
      </c>
      <c r="L198" s="136">
        <f t="shared" si="265"/>
        <v>0</v>
      </c>
      <c r="M198" s="58">
        <f>M199+M200</f>
        <v>0</v>
      </c>
      <c r="N198" s="113">
        <f t="shared" ref="N198:O198" si="266">N199+N200</f>
        <v>0</v>
      </c>
      <c r="O198" s="114">
        <f t="shared" si="266"/>
        <v>0</v>
      </c>
      <c r="P198" s="111"/>
    </row>
    <row r="199" spans="1:16" hidden="1" x14ac:dyDescent="0.25">
      <c r="A199" s="38">
        <v>5121</v>
      </c>
      <c r="B199" s="57" t="s">
        <v>179</v>
      </c>
      <c r="C199" s="58">
        <f t="shared" si="185"/>
        <v>0</v>
      </c>
      <c r="D199" s="231"/>
      <c r="E199" s="60"/>
      <c r="F199" s="147">
        <f t="shared" ref="F199:F203" si="267">D199+E199</f>
        <v>0</v>
      </c>
      <c r="G199" s="231"/>
      <c r="H199" s="263"/>
      <c r="I199" s="114">
        <f t="shared" ref="I199:I203" si="268">G199+H199</f>
        <v>0</v>
      </c>
      <c r="J199" s="263"/>
      <c r="K199" s="60"/>
      <c r="L199" s="136">
        <f t="shared" ref="L199:L203" si="269">J199+K199</f>
        <v>0</v>
      </c>
      <c r="M199" s="325"/>
      <c r="N199" s="60"/>
      <c r="O199" s="114">
        <f t="shared" ref="O199:O203" si="270">M199+N199</f>
        <v>0</v>
      </c>
      <c r="P199" s="111"/>
    </row>
    <row r="200" spans="1:16" ht="24" hidden="1" x14ac:dyDescent="0.25">
      <c r="A200" s="38">
        <v>5129</v>
      </c>
      <c r="B200" s="57" t="s">
        <v>180</v>
      </c>
      <c r="C200" s="58">
        <f t="shared" si="185"/>
        <v>0</v>
      </c>
      <c r="D200" s="231"/>
      <c r="E200" s="60"/>
      <c r="F200" s="147">
        <f t="shared" si="267"/>
        <v>0</v>
      </c>
      <c r="G200" s="231"/>
      <c r="H200" s="263"/>
      <c r="I200" s="114">
        <f t="shared" si="268"/>
        <v>0</v>
      </c>
      <c r="J200" s="263"/>
      <c r="K200" s="60"/>
      <c r="L200" s="136">
        <f t="shared" si="269"/>
        <v>0</v>
      </c>
      <c r="M200" s="325"/>
      <c r="N200" s="60"/>
      <c r="O200" s="114">
        <f t="shared" si="270"/>
        <v>0</v>
      </c>
      <c r="P200" s="111"/>
    </row>
    <row r="201" spans="1:16" hidden="1" x14ac:dyDescent="0.25">
      <c r="A201" s="112">
        <v>5130</v>
      </c>
      <c r="B201" s="57" t="s">
        <v>181</v>
      </c>
      <c r="C201" s="58">
        <f t="shared" si="185"/>
        <v>0</v>
      </c>
      <c r="D201" s="231"/>
      <c r="E201" s="60"/>
      <c r="F201" s="147">
        <f t="shared" si="267"/>
        <v>0</v>
      </c>
      <c r="G201" s="231"/>
      <c r="H201" s="263"/>
      <c r="I201" s="114">
        <f t="shared" si="268"/>
        <v>0</v>
      </c>
      <c r="J201" s="263"/>
      <c r="K201" s="60"/>
      <c r="L201" s="136">
        <f t="shared" si="269"/>
        <v>0</v>
      </c>
      <c r="M201" s="325"/>
      <c r="N201" s="60"/>
      <c r="O201" s="114">
        <f t="shared" si="270"/>
        <v>0</v>
      </c>
      <c r="P201" s="111"/>
    </row>
    <row r="202" spans="1:16" hidden="1" x14ac:dyDescent="0.25">
      <c r="A202" s="112">
        <v>5140</v>
      </c>
      <c r="B202" s="57" t="s">
        <v>182</v>
      </c>
      <c r="C202" s="58">
        <f t="shared" si="185"/>
        <v>0</v>
      </c>
      <c r="D202" s="231"/>
      <c r="E202" s="60"/>
      <c r="F202" s="147">
        <f t="shared" si="267"/>
        <v>0</v>
      </c>
      <c r="G202" s="231"/>
      <c r="H202" s="263"/>
      <c r="I202" s="114">
        <f t="shared" si="268"/>
        <v>0</v>
      </c>
      <c r="J202" s="263"/>
      <c r="K202" s="60"/>
      <c r="L202" s="136">
        <f t="shared" si="269"/>
        <v>0</v>
      </c>
      <c r="M202" s="325"/>
      <c r="N202" s="60"/>
      <c r="O202" s="114">
        <f t="shared" si="270"/>
        <v>0</v>
      </c>
      <c r="P202" s="111"/>
    </row>
    <row r="203" spans="1:16" ht="24" hidden="1" x14ac:dyDescent="0.25">
      <c r="A203" s="112">
        <v>5170</v>
      </c>
      <c r="B203" s="57" t="s">
        <v>183</v>
      </c>
      <c r="C203" s="58">
        <f t="shared" si="185"/>
        <v>0</v>
      </c>
      <c r="D203" s="231"/>
      <c r="E203" s="60"/>
      <c r="F203" s="147">
        <f t="shared" si="267"/>
        <v>0</v>
      </c>
      <c r="G203" s="231"/>
      <c r="H203" s="263"/>
      <c r="I203" s="114">
        <f t="shared" si="268"/>
        <v>0</v>
      </c>
      <c r="J203" s="263"/>
      <c r="K203" s="60"/>
      <c r="L203" s="136">
        <f t="shared" si="269"/>
        <v>0</v>
      </c>
      <c r="M203" s="325"/>
      <c r="N203" s="60"/>
      <c r="O203" s="114">
        <f t="shared" si="270"/>
        <v>0</v>
      </c>
      <c r="P203" s="111"/>
    </row>
    <row r="204" spans="1:16" hidden="1" x14ac:dyDescent="0.25">
      <c r="A204" s="45">
        <v>5200</v>
      </c>
      <c r="B204" s="105" t="s">
        <v>184</v>
      </c>
      <c r="C204" s="46">
        <f t="shared" si="185"/>
        <v>0</v>
      </c>
      <c r="D204" s="229">
        <f>D205+D215+D216+D225+D226+D227+D229</f>
        <v>0</v>
      </c>
      <c r="E204" s="50">
        <f t="shared" ref="E204:F204" si="271">E205+E215+E216+E225+E226+E227+E229</f>
        <v>0</v>
      </c>
      <c r="F204" s="285">
        <f t="shared" si="271"/>
        <v>0</v>
      </c>
      <c r="G204" s="229">
        <f>G205+G215+G216+G225+G226+G227+G229</f>
        <v>0</v>
      </c>
      <c r="H204" s="106">
        <f t="shared" ref="H204:I204" si="272">H205+H215+H216+H225+H226+H227+H229</f>
        <v>0</v>
      </c>
      <c r="I204" s="117">
        <f t="shared" si="272"/>
        <v>0</v>
      </c>
      <c r="J204" s="106">
        <f>J205+J215+J216+J225+J226+J227+J229</f>
        <v>0</v>
      </c>
      <c r="K204" s="50">
        <f t="shared" ref="K204:L204" si="273">K205+K215+K216+K225+K226+K227+K229</f>
        <v>0</v>
      </c>
      <c r="L204" s="126">
        <f t="shared" si="273"/>
        <v>0</v>
      </c>
      <c r="M204" s="46">
        <f>M205+M215+M216+M225+M226+M227+M229</f>
        <v>0</v>
      </c>
      <c r="N204" s="50">
        <f t="shared" ref="N204:O204" si="274">N205+N215+N216+N225+N226+N227+N229</f>
        <v>0</v>
      </c>
      <c r="O204" s="117">
        <f t="shared" si="274"/>
        <v>0</v>
      </c>
      <c r="P204" s="123"/>
    </row>
    <row r="205" spans="1:16" hidden="1" x14ac:dyDescent="0.25">
      <c r="A205" s="107">
        <v>5210</v>
      </c>
      <c r="B205" s="78" t="s">
        <v>185</v>
      </c>
      <c r="C205" s="84">
        <f t="shared" si="185"/>
        <v>0</v>
      </c>
      <c r="D205" s="132">
        <f>SUM(D206:D214)</f>
        <v>0</v>
      </c>
      <c r="E205" s="108">
        <f t="shared" ref="E205:F205" si="275">SUM(E206:E214)</f>
        <v>0</v>
      </c>
      <c r="F205" s="286">
        <f t="shared" si="275"/>
        <v>0</v>
      </c>
      <c r="G205" s="132">
        <f>SUM(G206:G214)</f>
        <v>0</v>
      </c>
      <c r="H205" s="207">
        <f t="shared" ref="H205:I205" si="276">SUM(H206:H214)</f>
        <v>0</v>
      </c>
      <c r="I205" s="109">
        <f t="shared" si="276"/>
        <v>0</v>
      </c>
      <c r="J205" s="207">
        <f>SUM(J206:J214)</f>
        <v>0</v>
      </c>
      <c r="K205" s="108">
        <f t="shared" ref="K205:L205" si="277">SUM(K206:K214)</f>
        <v>0</v>
      </c>
      <c r="L205" s="137">
        <f t="shared" si="277"/>
        <v>0</v>
      </c>
      <c r="M205" s="84">
        <f>SUM(M206:M214)</f>
        <v>0</v>
      </c>
      <c r="N205" s="108">
        <f t="shared" ref="N205:O205" si="278">SUM(N206:N214)</f>
        <v>0</v>
      </c>
      <c r="O205" s="109">
        <f t="shared" si="278"/>
        <v>0</v>
      </c>
      <c r="P205" s="116"/>
    </row>
    <row r="206" spans="1:16" hidden="1" x14ac:dyDescent="0.25">
      <c r="A206" s="33">
        <v>5211</v>
      </c>
      <c r="B206" s="52" t="s">
        <v>186</v>
      </c>
      <c r="C206" s="53">
        <f t="shared" si="185"/>
        <v>0</v>
      </c>
      <c r="D206" s="230"/>
      <c r="E206" s="55"/>
      <c r="F206" s="287">
        <f t="shared" ref="F206:F215" si="279">D206+E206</f>
        <v>0</v>
      </c>
      <c r="G206" s="230"/>
      <c r="H206" s="262"/>
      <c r="I206" s="120">
        <f t="shared" ref="I206:I215" si="280">G206+H206</f>
        <v>0</v>
      </c>
      <c r="J206" s="262"/>
      <c r="K206" s="55"/>
      <c r="L206" s="140">
        <f t="shared" ref="L206:L215" si="281">J206+K206</f>
        <v>0</v>
      </c>
      <c r="M206" s="324"/>
      <c r="N206" s="55"/>
      <c r="O206" s="120">
        <f t="shared" ref="O206:O215" si="282">M206+N206</f>
        <v>0</v>
      </c>
      <c r="P206" s="110"/>
    </row>
    <row r="207" spans="1:16" hidden="1" x14ac:dyDescent="0.25">
      <c r="A207" s="38">
        <v>5212</v>
      </c>
      <c r="B207" s="57" t="s">
        <v>187</v>
      </c>
      <c r="C207" s="58">
        <f t="shared" si="185"/>
        <v>0</v>
      </c>
      <c r="D207" s="231"/>
      <c r="E207" s="60"/>
      <c r="F207" s="147">
        <f t="shared" si="279"/>
        <v>0</v>
      </c>
      <c r="G207" s="231"/>
      <c r="H207" s="263"/>
      <c r="I207" s="114">
        <f t="shared" si="280"/>
        <v>0</v>
      </c>
      <c r="J207" s="263"/>
      <c r="K207" s="60"/>
      <c r="L207" s="136">
        <f t="shared" si="281"/>
        <v>0</v>
      </c>
      <c r="M207" s="325"/>
      <c r="N207" s="60"/>
      <c r="O207" s="114">
        <f t="shared" si="282"/>
        <v>0</v>
      </c>
      <c r="P207" s="111"/>
    </row>
    <row r="208" spans="1:16" hidden="1" x14ac:dyDescent="0.25">
      <c r="A208" s="38">
        <v>5213</v>
      </c>
      <c r="B208" s="57" t="s">
        <v>188</v>
      </c>
      <c r="C208" s="58">
        <f t="shared" si="185"/>
        <v>0</v>
      </c>
      <c r="D208" s="231"/>
      <c r="E208" s="60"/>
      <c r="F208" s="147">
        <f t="shared" si="279"/>
        <v>0</v>
      </c>
      <c r="G208" s="231"/>
      <c r="H208" s="263"/>
      <c r="I208" s="114">
        <f t="shared" si="280"/>
        <v>0</v>
      </c>
      <c r="J208" s="263"/>
      <c r="K208" s="60"/>
      <c r="L208" s="136">
        <f t="shared" si="281"/>
        <v>0</v>
      </c>
      <c r="M208" s="325"/>
      <c r="N208" s="60"/>
      <c r="O208" s="114">
        <f t="shared" si="282"/>
        <v>0</v>
      </c>
      <c r="P208" s="111"/>
    </row>
    <row r="209" spans="1:16" hidden="1" x14ac:dyDescent="0.25">
      <c r="A209" s="38">
        <v>5214</v>
      </c>
      <c r="B209" s="57" t="s">
        <v>189</v>
      </c>
      <c r="C209" s="58">
        <f t="shared" si="185"/>
        <v>0</v>
      </c>
      <c r="D209" s="231"/>
      <c r="E209" s="60"/>
      <c r="F209" s="147">
        <f t="shared" si="279"/>
        <v>0</v>
      </c>
      <c r="G209" s="231"/>
      <c r="H209" s="263"/>
      <c r="I209" s="114">
        <f t="shared" si="280"/>
        <v>0</v>
      </c>
      <c r="J209" s="263"/>
      <c r="K209" s="60"/>
      <c r="L209" s="136">
        <f t="shared" si="281"/>
        <v>0</v>
      </c>
      <c r="M209" s="325"/>
      <c r="N209" s="60"/>
      <c r="O209" s="114">
        <f t="shared" si="282"/>
        <v>0</v>
      </c>
      <c r="P209" s="111"/>
    </row>
    <row r="210" spans="1:16" hidden="1" x14ac:dyDescent="0.25">
      <c r="A210" s="38">
        <v>5215</v>
      </c>
      <c r="B210" s="57" t="s">
        <v>190</v>
      </c>
      <c r="C210" s="58">
        <f t="shared" si="185"/>
        <v>0</v>
      </c>
      <c r="D210" s="231"/>
      <c r="E210" s="60"/>
      <c r="F210" s="147">
        <f t="shared" si="279"/>
        <v>0</v>
      </c>
      <c r="G210" s="231"/>
      <c r="H210" s="263"/>
      <c r="I210" s="114">
        <f t="shared" si="280"/>
        <v>0</v>
      </c>
      <c r="J210" s="263"/>
      <c r="K210" s="60"/>
      <c r="L210" s="136">
        <f t="shared" si="281"/>
        <v>0</v>
      </c>
      <c r="M210" s="325"/>
      <c r="N210" s="60"/>
      <c r="O210" s="114">
        <f t="shared" si="282"/>
        <v>0</v>
      </c>
      <c r="P210" s="111"/>
    </row>
    <row r="211" spans="1:16" ht="14.25" hidden="1" customHeight="1" x14ac:dyDescent="0.25">
      <c r="A211" s="38">
        <v>5216</v>
      </c>
      <c r="B211" s="57" t="s">
        <v>191</v>
      </c>
      <c r="C211" s="58">
        <f t="shared" si="185"/>
        <v>0</v>
      </c>
      <c r="D211" s="231"/>
      <c r="E211" s="60"/>
      <c r="F211" s="147">
        <f t="shared" si="279"/>
        <v>0</v>
      </c>
      <c r="G211" s="231"/>
      <c r="H211" s="263"/>
      <c r="I211" s="114">
        <f t="shared" si="280"/>
        <v>0</v>
      </c>
      <c r="J211" s="263"/>
      <c r="K211" s="60"/>
      <c r="L211" s="136">
        <f t="shared" si="281"/>
        <v>0</v>
      </c>
      <c r="M211" s="325"/>
      <c r="N211" s="60"/>
      <c r="O211" s="114">
        <f t="shared" si="282"/>
        <v>0</v>
      </c>
      <c r="P211" s="111"/>
    </row>
    <row r="212" spans="1:16" hidden="1" x14ac:dyDescent="0.25">
      <c r="A212" s="38">
        <v>5217</v>
      </c>
      <c r="B212" s="57" t="s">
        <v>192</v>
      </c>
      <c r="C212" s="58">
        <f t="shared" si="185"/>
        <v>0</v>
      </c>
      <c r="D212" s="231"/>
      <c r="E212" s="60"/>
      <c r="F212" s="147">
        <f t="shared" si="279"/>
        <v>0</v>
      </c>
      <c r="G212" s="231"/>
      <c r="H212" s="263"/>
      <c r="I212" s="114">
        <f t="shared" si="280"/>
        <v>0</v>
      </c>
      <c r="J212" s="263"/>
      <c r="K212" s="60"/>
      <c r="L212" s="136">
        <f t="shared" si="281"/>
        <v>0</v>
      </c>
      <c r="M212" s="325"/>
      <c r="N212" s="60"/>
      <c r="O212" s="114">
        <f t="shared" si="282"/>
        <v>0</v>
      </c>
      <c r="P212" s="111"/>
    </row>
    <row r="213" spans="1:16" hidden="1" x14ac:dyDescent="0.25">
      <c r="A213" s="38">
        <v>5218</v>
      </c>
      <c r="B213" s="57" t="s">
        <v>193</v>
      </c>
      <c r="C213" s="58">
        <f t="shared" ref="C213:C276" si="283">F213+I213+L213+O213</f>
        <v>0</v>
      </c>
      <c r="D213" s="231"/>
      <c r="E213" s="60"/>
      <c r="F213" s="147">
        <f t="shared" si="279"/>
        <v>0</v>
      </c>
      <c r="G213" s="231"/>
      <c r="H213" s="263"/>
      <c r="I213" s="114">
        <f t="shared" si="280"/>
        <v>0</v>
      </c>
      <c r="J213" s="263"/>
      <c r="K213" s="60"/>
      <c r="L213" s="136">
        <f t="shared" si="281"/>
        <v>0</v>
      </c>
      <c r="M213" s="325"/>
      <c r="N213" s="60"/>
      <c r="O213" s="114">
        <f t="shared" si="282"/>
        <v>0</v>
      </c>
      <c r="P213" s="111"/>
    </row>
    <row r="214" spans="1:16" hidden="1" x14ac:dyDescent="0.25">
      <c r="A214" s="38">
        <v>5219</v>
      </c>
      <c r="B214" s="57" t="s">
        <v>194</v>
      </c>
      <c r="C214" s="58">
        <f t="shared" si="283"/>
        <v>0</v>
      </c>
      <c r="D214" s="231"/>
      <c r="E214" s="60"/>
      <c r="F214" s="147">
        <f t="shared" si="279"/>
        <v>0</v>
      </c>
      <c r="G214" s="231"/>
      <c r="H214" s="263"/>
      <c r="I214" s="114">
        <f t="shared" si="280"/>
        <v>0</v>
      </c>
      <c r="J214" s="263"/>
      <c r="K214" s="60"/>
      <c r="L214" s="136">
        <f t="shared" si="281"/>
        <v>0</v>
      </c>
      <c r="M214" s="325"/>
      <c r="N214" s="60"/>
      <c r="O214" s="114">
        <f t="shared" si="282"/>
        <v>0</v>
      </c>
      <c r="P214" s="111"/>
    </row>
    <row r="215" spans="1:16" ht="13.5" hidden="1" customHeight="1" x14ac:dyDescent="0.25">
      <c r="A215" s="112">
        <v>5220</v>
      </c>
      <c r="B215" s="57" t="s">
        <v>195</v>
      </c>
      <c r="C215" s="58">
        <f t="shared" si="283"/>
        <v>0</v>
      </c>
      <c r="D215" s="231"/>
      <c r="E215" s="60"/>
      <c r="F215" s="147">
        <f t="shared" si="279"/>
        <v>0</v>
      </c>
      <c r="G215" s="231"/>
      <c r="H215" s="263"/>
      <c r="I215" s="114">
        <f t="shared" si="280"/>
        <v>0</v>
      </c>
      <c r="J215" s="263"/>
      <c r="K215" s="60"/>
      <c r="L215" s="136">
        <f t="shared" si="281"/>
        <v>0</v>
      </c>
      <c r="M215" s="325"/>
      <c r="N215" s="60"/>
      <c r="O215" s="114">
        <f t="shared" si="282"/>
        <v>0</v>
      </c>
      <c r="P215" s="111"/>
    </row>
    <row r="216" spans="1:16" hidden="1" x14ac:dyDescent="0.25">
      <c r="A216" s="112">
        <v>5230</v>
      </c>
      <c r="B216" s="57" t="s">
        <v>196</v>
      </c>
      <c r="C216" s="58">
        <f t="shared" si="283"/>
        <v>0</v>
      </c>
      <c r="D216" s="232">
        <f>SUM(D217:D224)</f>
        <v>0</v>
      </c>
      <c r="E216" s="113">
        <f t="shared" ref="E216:F216" si="284">SUM(E217:E224)</f>
        <v>0</v>
      </c>
      <c r="F216" s="147">
        <f t="shared" si="284"/>
        <v>0</v>
      </c>
      <c r="G216" s="232">
        <f>SUM(G217:G224)</f>
        <v>0</v>
      </c>
      <c r="H216" s="121">
        <f t="shared" ref="H216:I216" si="285">SUM(H217:H224)</f>
        <v>0</v>
      </c>
      <c r="I216" s="114">
        <f t="shared" si="285"/>
        <v>0</v>
      </c>
      <c r="J216" s="121">
        <f>SUM(J217:J224)</f>
        <v>0</v>
      </c>
      <c r="K216" s="113">
        <f t="shared" ref="K216:L216" si="286">SUM(K217:K224)</f>
        <v>0</v>
      </c>
      <c r="L216" s="136">
        <f t="shared" si="286"/>
        <v>0</v>
      </c>
      <c r="M216" s="58">
        <f>SUM(M217:M224)</f>
        <v>0</v>
      </c>
      <c r="N216" s="113">
        <f t="shared" ref="N216:O216" si="287">SUM(N217:N224)</f>
        <v>0</v>
      </c>
      <c r="O216" s="114">
        <f t="shared" si="287"/>
        <v>0</v>
      </c>
      <c r="P216" s="111"/>
    </row>
    <row r="217" spans="1:16" hidden="1" x14ac:dyDescent="0.25">
      <c r="A217" s="38">
        <v>5231</v>
      </c>
      <c r="B217" s="57" t="s">
        <v>197</v>
      </c>
      <c r="C217" s="58">
        <f t="shared" si="283"/>
        <v>0</v>
      </c>
      <c r="D217" s="231"/>
      <c r="E217" s="60"/>
      <c r="F217" s="147">
        <f t="shared" ref="F217:F226" si="288">D217+E217</f>
        <v>0</v>
      </c>
      <c r="G217" s="231"/>
      <c r="H217" s="263"/>
      <c r="I217" s="114">
        <f t="shared" ref="I217:I226" si="289">G217+H217</f>
        <v>0</v>
      </c>
      <c r="J217" s="263"/>
      <c r="K217" s="60"/>
      <c r="L217" s="136">
        <f t="shared" ref="L217:L226" si="290">J217+K217</f>
        <v>0</v>
      </c>
      <c r="M217" s="325"/>
      <c r="N217" s="60"/>
      <c r="O217" s="114">
        <f t="shared" ref="O217:O226" si="291">M217+N217</f>
        <v>0</v>
      </c>
      <c r="P217" s="111"/>
    </row>
    <row r="218" spans="1:16" hidden="1" x14ac:dyDescent="0.25">
      <c r="A218" s="38">
        <v>5232</v>
      </c>
      <c r="B218" s="57" t="s">
        <v>198</v>
      </c>
      <c r="C218" s="58">
        <f t="shared" si="283"/>
        <v>0</v>
      </c>
      <c r="D218" s="231"/>
      <c r="E218" s="60"/>
      <c r="F218" s="147">
        <f t="shared" si="288"/>
        <v>0</v>
      </c>
      <c r="G218" s="231"/>
      <c r="H218" s="263"/>
      <c r="I218" s="114">
        <f t="shared" si="289"/>
        <v>0</v>
      </c>
      <c r="J218" s="263"/>
      <c r="K218" s="60"/>
      <c r="L218" s="136">
        <f t="shared" si="290"/>
        <v>0</v>
      </c>
      <c r="M218" s="325"/>
      <c r="N218" s="60"/>
      <c r="O218" s="114">
        <f t="shared" si="291"/>
        <v>0</v>
      </c>
      <c r="P218" s="111"/>
    </row>
    <row r="219" spans="1:16" hidden="1" x14ac:dyDescent="0.25">
      <c r="A219" s="38">
        <v>5233</v>
      </c>
      <c r="B219" s="57" t="s">
        <v>199</v>
      </c>
      <c r="C219" s="58">
        <f t="shared" si="283"/>
        <v>0</v>
      </c>
      <c r="D219" s="231"/>
      <c r="E219" s="60"/>
      <c r="F219" s="147">
        <f t="shared" si="288"/>
        <v>0</v>
      </c>
      <c r="G219" s="231"/>
      <c r="H219" s="263"/>
      <c r="I219" s="114">
        <f t="shared" si="289"/>
        <v>0</v>
      </c>
      <c r="J219" s="263"/>
      <c r="K219" s="60"/>
      <c r="L219" s="136">
        <f t="shared" si="290"/>
        <v>0</v>
      </c>
      <c r="M219" s="325"/>
      <c r="N219" s="60"/>
      <c r="O219" s="114">
        <f t="shared" si="291"/>
        <v>0</v>
      </c>
      <c r="P219" s="111"/>
    </row>
    <row r="220" spans="1:16" ht="24" hidden="1" x14ac:dyDescent="0.25">
      <c r="A220" s="38">
        <v>5234</v>
      </c>
      <c r="B220" s="57" t="s">
        <v>200</v>
      </c>
      <c r="C220" s="58">
        <f t="shared" si="283"/>
        <v>0</v>
      </c>
      <c r="D220" s="231"/>
      <c r="E220" s="60"/>
      <c r="F220" s="147">
        <f t="shared" si="288"/>
        <v>0</v>
      </c>
      <c r="G220" s="231"/>
      <c r="H220" s="263"/>
      <c r="I220" s="114">
        <f t="shared" si="289"/>
        <v>0</v>
      </c>
      <c r="J220" s="263"/>
      <c r="K220" s="60"/>
      <c r="L220" s="136">
        <f t="shared" si="290"/>
        <v>0</v>
      </c>
      <c r="M220" s="325"/>
      <c r="N220" s="60"/>
      <c r="O220" s="114">
        <f t="shared" si="291"/>
        <v>0</v>
      </c>
      <c r="P220" s="111"/>
    </row>
    <row r="221" spans="1:16" ht="14.25" hidden="1" customHeight="1" x14ac:dyDescent="0.25">
      <c r="A221" s="38">
        <v>5236</v>
      </c>
      <c r="B221" s="57" t="s">
        <v>201</v>
      </c>
      <c r="C221" s="58">
        <f t="shared" si="283"/>
        <v>0</v>
      </c>
      <c r="D221" s="231"/>
      <c r="E221" s="60"/>
      <c r="F221" s="147">
        <f t="shared" si="288"/>
        <v>0</v>
      </c>
      <c r="G221" s="231"/>
      <c r="H221" s="263"/>
      <c r="I221" s="114">
        <f t="shared" si="289"/>
        <v>0</v>
      </c>
      <c r="J221" s="263"/>
      <c r="K221" s="60"/>
      <c r="L221" s="136">
        <f t="shared" si="290"/>
        <v>0</v>
      </c>
      <c r="M221" s="325"/>
      <c r="N221" s="60"/>
      <c r="O221" s="114">
        <f t="shared" si="291"/>
        <v>0</v>
      </c>
      <c r="P221" s="111"/>
    </row>
    <row r="222" spans="1:16" ht="14.25" hidden="1" customHeight="1" x14ac:dyDescent="0.25">
      <c r="A222" s="38">
        <v>5237</v>
      </c>
      <c r="B222" s="57" t="s">
        <v>202</v>
      </c>
      <c r="C222" s="58">
        <f t="shared" si="283"/>
        <v>0</v>
      </c>
      <c r="D222" s="231"/>
      <c r="E222" s="60"/>
      <c r="F222" s="147">
        <f t="shared" si="288"/>
        <v>0</v>
      </c>
      <c r="G222" s="231"/>
      <c r="H222" s="263"/>
      <c r="I222" s="114">
        <f t="shared" si="289"/>
        <v>0</v>
      </c>
      <c r="J222" s="263"/>
      <c r="K222" s="60"/>
      <c r="L222" s="136">
        <f t="shared" si="290"/>
        <v>0</v>
      </c>
      <c r="M222" s="325"/>
      <c r="N222" s="60"/>
      <c r="O222" s="114">
        <f t="shared" si="291"/>
        <v>0</v>
      </c>
      <c r="P222" s="111"/>
    </row>
    <row r="223" spans="1:16" ht="24" hidden="1" x14ac:dyDescent="0.25">
      <c r="A223" s="38">
        <v>5238</v>
      </c>
      <c r="B223" s="57" t="s">
        <v>203</v>
      </c>
      <c r="C223" s="58">
        <f t="shared" si="283"/>
        <v>0</v>
      </c>
      <c r="D223" s="231"/>
      <c r="E223" s="60"/>
      <c r="F223" s="147">
        <f t="shared" si="288"/>
        <v>0</v>
      </c>
      <c r="G223" s="231"/>
      <c r="H223" s="263"/>
      <c r="I223" s="114">
        <f t="shared" si="289"/>
        <v>0</v>
      </c>
      <c r="J223" s="263"/>
      <c r="K223" s="60"/>
      <c r="L223" s="136">
        <f t="shared" si="290"/>
        <v>0</v>
      </c>
      <c r="M223" s="325"/>
      <c r="N223" s="60"/>
      <c r="O223" s="114">
        <f t="shared" si="291"/>
        <v>0</v>
      </c>
      <c r="P223" s="111"/>
    </row>
    <row r="224" spans="1:16" ht="24" hidden="1" x14ac:dyDescent="0.25">
      <c r="A224" s="38">
        <v>5239</v>
      </c>
      <c r="B224" s="57" t="s">
        <v>204</v>
      </c>
      <c r="C224" s="58">
        <f t="shared" si="283"/>
        <v>0</v>
      </c>
      <c r="D224" s="231"/>
      <c r="E224" s="60"/>
      <c r="F224" s="147">
        <f t="shared" si="288"/>
        <v>0</v>
      </c>
      <c r="G224" s="231"/>
      <c r="H224" s="263"/>
      <c r="I224" s="114">
        <f t="shared" si="289"/>
        <v>0</v>
      </c>
      <c r="J224" s="263"/>
      <c r="K224" s="60"/>
      <c r="L224" s="136">
        <f t="shared" si="290"/>
        <v>0</v>
      </c>
      <c r="M224" s="325"/>
      <c r="N224" s="60"/>
      <c r="O224" s="114">
        <f t="shared" si="291"/>
        <v>0</v>
      </c>
      <c r="P224" s="111"/>
    </row>
    <row r="225" spans="1:16" ht="24" hidden="1" x14ac:dyDescent="0.25">
      <c r="A225" s="112">
        <v>5240</v>
      </c>
      <c r="B225" s="57" t="s">
        <v>205</v>
      </c>
      <c r="C225" s="58">
        <f t="shared" si="283"/>
        <v>0</v>
      </c>
      <c r="D225" s="231"/>
      <c r="E225" s="60"/>
      <c r="F225" s="147">
        <f t="shared" si="288"/>
        <v>0</v>
      </c>
      <c r="G225" s="231"/>
      <c r="H225" s="263"/>
      <c r="I225" s="114">
        <f t="shared" si="289"/>
        <v>0</v>
      </c>
      <c r="J225" s="263"/>
      <c r="K225" s="60"/>
      <c r="L225" s="136">
        <f t="shared" si="290"/>
        <v>0</v>
      </c>
      <c r="M225" s="325"/>
      <c r="N225" s="60"/>
      <c r="O225" s="114">
        <f t="shared" si="291"/>
        <v>0</v>
      </c>
      <c r="P225" s="111"/>
    </row>
    <row r="226" spans="1:16" hidden="1" x14ac:dyDescent="0.25">
      <c r="A226" s="112">
        <v>5250</v>
      </c>
      <c r="B226" s="57" t="s">
        <v>206</v>
      </c>
      <c r="C226" s="58">
        <f t="shared" si="283"/>
        <v>0</v>
      </c>
      <c r="D226" s="231"/>
      <c r="E226" s="60"/>
      <c r="F226" s="147">
        <f t="shared" si="288"/>
        <v>0</v>
      </c>
      <c r="G226" s="231"/>
      <c r="H226" s="263"/>
      <c r="I226" s="114">
        <f t="shared" si="289"/>
        <v>0</v>
      </c>
      <c r="J226" s="263"/>
      <c r="K226" s="60"/>
      <c r="L226" s="136">
        <f t="shared" si="290"/>
        <v>0</v>
      </c>
      <c r="M226" s="325"/>
      <c r="N226" s="60"/>
      <c r="O226" s="114">
        <f t="shared" si="291"/>
        <v>0</v>
      </c>
      <c r="P226" s="111"/>
    </row>
    <row r="227" spans="1:16" hidden="1" x14ac:dyDescent="0.25">
      <c r="A227" s="112">
        <v>5260</v>
      </c>
      <c r="B227" s="57" t="s">
        <v>207</v>
      </c>
      <c r="C227" s="58">
        <f t="shared" si="283"/>
        <v>0</v>
      </c>
      <c r="D227" s="232">
        <f>SUM(D228)</f>
        <v>0</v>
      </c>
      <c r="E227" s="113">
        <f t="shared" ref="E227:F227" si="292">SUM(E228)</f>
        <v>0</v>
      </c>
      <c r="F227" s="147">
        <f t="shared" si="292"/>
        <v>0</v>
      </c>
      <c r="G227" s="232">
        <f>SUM(G228)</f>
        <v>0</v>
      </c>
      <c r="H227" s="121">
        <f t="shared" ref="H227:I227" si="293">SUM(H228)</f>
        <v>0</v>
      </c>
      <c r="I227" s="114">
        <f t="shared" si="293"/>
        <v>0</v>
      </c>
      <c r="J227" s="121">
        <f>SUM(J228)</f>
        <v>0</v>
      </c>
      <c r="K227" s="113">
        <f t="shared" ref="K227:L227" si="294">SUM(K228)</f>
        <v>0</v>
      </c>
      <c r="L227" s="136">
        <f t="shared" si="294"/>
        <v>0</v>
      </c>
      <c r="M227" s="58">
        <f>SUM(M228)</f>
        <v>0</v>
      </c>
      <c r="N227" s="113">
        <f t="shared" ref="N227:O227" si="295">SUM(N228)</f>
        <v>0</v>
      </c>
      <c r="O227" s="114">
        <f t="shared" si="295"/>
        <v>0</v>
      </c>
      <c r="P227" s="111"/>
    </row>
    <row r="228" spans="1:16" ht="24" hidden="1" x14ac:dyDescent="0.25">
      <c r="A228" s="38">
        <v>5269</v>
      </c>
      <c r="B228" s="57" t="s">
        <v>208</v>
      </c>
      <c r="C228" s="58">
        <f t="shared" si="283"/>
        <v>0</v>
      </c>
      <c r="D228" s="231"/>
      <c r="E228" s="60"/>
      <c r="F228" s="147">
        <f t="shared" ref="F228:F229" si="296">D228+E228</f>
        <v>0</v>
      </c>
      <c r="G228" s="231"/>
      <c r="H228" s="263"/>
      <c r="I228" s="114">
        <f t="shared" ref="I228:I229" si="297">G228+H228</f>
        <v>0</v>
      </c>
      <c r="J228" s="263"/>
      <c r="K228" s="60"/>
      <c r="L228" s="136">
        <f t="shared" ref="L228:L229" si="298">J228+K228</f>
        <v>0</v>
      </c>
      <c r="M228" s="325"/>
      <c r="N228" s="60"/>
      <c r="O228" s="114">
        <f t="shared" ref="O228:O229" si="299">M228+N228</f>
        <v>0</v>
      </c>
      <c r="P228" s="111"/>
    </row>
    <row r="229" spans="1:16" ht="24" hidden="1" x14ac:dyDescent="0.25">
      <c r="A229" s="107">
        <v>5270</v>
      </c>
      <c r="B229" s="78" t="s">
        <v>209</v>
      </c>
      <c r="C229" s="84">
        <f t="shared" si="283"/>
        <v>0</v>
      </c>
      <c r="D229" s="233"/>
      <c r="E229" s="115"/>
      <c r="F229" s="286">
        <f t="shared" si="296"/>
        <v>0</v>
      </c>
      <c r="G229" s="233"/>
      <c r="H229" s="264"/>
      <c r="I229" s="109">
        <f t="shared" si="297"/>
        <v>0</v>
      </c>
      <c r="J229" s="264"/>
      <c r="K229" s="115"/>
      <c r="L229" s="137">
        <f t="shared" si="298"/>
        <v>0</v>
      </c>
      <c r="M229" s="326"/>
      <c r="N229" s="115"/>
      <c r="O229" s="109">
        <f t="shared" si="299"/>
        <v>0</v>
      </c>
      <c r="P229" s="116"/>
    </row>
    <row r="230" spans="1:16" x14ac:dyDescent="0.25">
      <c r="A230" s="101">
        <v>6000</v>
      </c>
      <c r="B230" s="101" t="s">
        <v>210</v>
      </c>
      <c r="C230" s="102">
        <f t="shared" si="283"/>
        <v>7722</v>
      </c>
      <c r="D230" s="228">
        <f>D231+D251+D259</f>
        <v>7722</v>
      </c>
      <c r="E230" s="521">
        <f t="shared" ref="E230:F230" si="300">E231+E251+E259</f>
        <v>0</v>
      </c>
      <c r="F230" s="522">
        <f t="shared" si="300"/>
        <v>7722</v>
      </c>
      <c r="G230" s="228">
        <f>G231+G251+G259</f>
        <v>0</v>
      </c>
      <c r="H230" s="138">
        <f t="shared" ref="H230:I230" si="301">H231+H251+H259</f>
        <v>0</v>
      </c>
      <c r="I230" s="522">
        <f t="shared" si="301"/>
        <v>0</v>
      </c>
      <c r="J230" s="261">
        <f>J231+J251+J259</f>
        <v>0</v>
      </c>
      <c r="K230" s="521">
        <f t="shared" ref="K230:L230" si="302">K231+K251+K259</f>
        <v>0</v>
      </c>
      <c r="L230" s="522">
        <f t="shared" si="302"/>
        <v>0</v>
      </c>
      <c r="M230" s="102">
        <f>M231+M251+M259</f>
        <v>0</v>
      </c>
      <c r="N230" s="103">
        <f t="shared" ref="N230:O230" si="303">N231+N251+N259</f>
        <v>0</v>
      </c>
      <c r="O230" s="104">
        <f t="shared" si="303"/>
        <v>0</v>
      </c>
      <c r="P230" s="347"/>
    </row>
    <row r="231" spans="1:16" ht="14.25" customHeight="1" x14ac:dyDescent="0.25">
      <c r="A231" s="69">
        <v>6200</v>
      </c>
      <c r="B231" s="125" t="s">
        <v>211</v>
      </c>
      <c r="C231" s="130">
        <f t="shared" si="283"/>
        <v>1500</v>
      </c>
      <c r="D231" s="237">
        <f>SUM(D232,D233,D235,D238,D244,D245,D246)</f>
        <v>1500</v>
      </c>
      <c r="E231" s="535">
        <f t="shared" ref="E231:F231" si="304">SUM(E232,E233,E235,E238,E244,E245,E246)</f>
        <v>0</v>
      </c>
      <c r="F231" s="536">
        <f t="shared" si="304"/>
        <v>1500</v>
      </c>
      <c r="G231" s="237">
        <f>SUM(G232,G233,G235,G238,G244,G245,G246)</f>
        <v>0</v>
      </c>
      <c r="H231" s="139">
        <f t="shared" ref="H231:I231" si="305">SUM(H232,H233,H235,H238,H244,H245,H246)</f>
        <v>0</v>
      </c>
      <c r="I231" s="536">
        <f t="shared" si="305"/>
        <v>0</v>
      </c>
      <c r="J231" s="268">
        <f>SUM(J232,J233,J235,J238,J244,J245,J246)</f>
        <v>0</v>
      </c>
      <c r="K231" s="535">
        <f t="shared" ref="K231:L231" si="306">SUM(K232,K233,K235,K238,K244,K245,K246)</f>
        <v>0</v>
      </c>
      <c r="L231" s="536">
        <f t="shared" si="306"/>
        <v>0</v>
      </c>
      <c r="M231" s="130">
        <f>SUM(M232,M233,M235,M238,M244,M245,M246)</f>
        <v>0</v>
      </c>
      <c r="N231" s="131">
        <f t="shared" ref="N231:O231" si="307">SUM(N232,N233,N235,N238,N244,N245,N246)</f>
        <v>0</v>
      </c>
      <c r="O231" s="294">
        <f t="shared" si="307"/>
        <v>0</v>
      </c>
      <c r="P231" s="348"/>
    </row>
    <row r="232" spans="1:16" ht="24" hidden="1" x14ac:dyDescent="0.25">
      <c r="A232" s="833">
        <v>6220</v>
      </c>
      <c r="B232" s="52" t="s">
        <v>212</v>
      </c>
      <c r="C232" s="53">
        <f t="shared" si="283"/>
        <v>0</v>
      </c>
      <c r="D232" s="230"/>
      <c r="E232" s="55"/>
      <c r="F232" s="287">
        <f>D232+E232</f>
        <v>0</v>
      </c>
      <c r="G232" s="230"/>
      <c r="H232" s="262"/>
      <c r="I232" s="120">
        <f>G232+H232</f>
        <v>0</v>
      </c>
      <c r="J232" s="262"/>
      <c r="K232" s="55"/>
      <c r="L232" s="140">
        <f>J232+K232</f>
        <v>0</v>
      </c>
      <c r="M232" s="324"/>
      <c r="N232" s="55"/>
      <c r="O232" s="120">
        <f>M232+N232</f>
        <v>0</v>
      </c>
      <c r="P232" s="110"/>
    </row>
    <row r="233" spans="1:16" hidden="1" x14ac:dyDescent="0.25">
      <c r="A233" s="112">
        <v>6230</v>
      </c>
      <c r="B233" s="57" t="s">
        <v>213</v>
      </c>
      <c r="C233" s="58">
        <f t="shared" si="283"/>
        <v>0</v>
      </c>
      <c r="D233" s="232">
        <f t="shared" ref="D233:O233" si="308">SUM(D234)</f>
        <v>0</v>
      </c>
      <c r="E233" s="113">
        <f t="shared" si="308"/>
        <v>0</v>
      </c>
      <c r="F233" s="147">
        <f t="shared" si="308"/>
        <v>0</v>
      </c>
      <c r="G233" s="232">
        <f t="shared" si="308"/>
        <v>0</v>
      </c>
      <c r="H233" s="121">
        <f t="shared" si="308"/>
        <v>0</v>
      </c>
      <c r="I233" s="114">
        <f t="shared" si="308"/>
        <v>0</v>
      </c>
      <c r="J233" s="121">
        <f t="shared" si="308"/>
        <v>0</v>
      </c>
      <c r="K233" s="113">
        <f t="shared" si="308"/>
        <v>0</v>
      </c>
      <c r="L233" s="136">
        <f t="shared" si="308"/>
        <v>0</v>
      </c>
      <c r="M233" s="58">
        <f t="shared" si="308"/>
        <v>0</v>
      </c>
      <c r="N233" s="113">
        <f t="shared" si="308"/>
        <v>0</v>
      </c>
      <c r="O233" s="114">
        <f t="shared" si="308"/>
        <v>0</v>
      </c>
      <c r="P233" s="111"/>
    </row>
    <row r="234" spans="1:16" ht="24" hidden="1" x14ac:dyDescent="0.25">
      <c r="A234" s="38">
        <v>6239</v>
      </c>
      <c r="B234" s="52" t="s">
        <v>214</v>
      </c>
      <c r="C234" s="58">
        <f t="shared" si="283"/>
        <v>0</v>
      </c>
      <c r="D234" s="230"/>
      <c r="E234" s="55"/>
      <c r="F234" s="287">
        <f>D234+E234</f>
        <v>0</v>
      </c>
      <c r="G234" s="230"/>
      <c r="H234" s="262"/>
      <c r="I234" s="120">
        <f>G234+H234</f>
        <v>0</v>
      </c>
      <c r="J234" s="262"/>
      <c r="K234" s="55"/>
      <c r="L234" s="140">
        <f>J234+K234</f>
        <v>0</v>
      </c>
      <c r="M234" s="324"/>
      <c r="N234" s="55"/>
      <c r="O234" s="120">
        <f>M234+N234</f>
        <v>0</v>
      </c>
      <c r="P234" s="110"/>
    </row>
    <row r="235" spans="1:16" ht="24" hidden="1" x14ac:dyDescent="0.25">
      <c r="A235" s="112">
        <v>6240</v>
      </c>
      <c r="B235" s="57" t="s">
        <v>215</v>
      </c>
      <c r="C235" s="58">
        <f t="shared" si="283"/>
        <v>0</v>
      </c>
      <c r="D235" s="232">
        <f>SUM(D236:D237)</f>
        <v>0</v>
      </c>
      <c r="E235" s="113">
        <f t="shared" ref="E235:F235" si="309">SUM(E236:E237)</f>
        <v>0</v>
      </c>
      <c r="F235" s="147">
        <f t="shared" si="309"/>
        <v>0</v>
      </c>
      <c r="G235" s="232">
        <f>SUM(G236:G237)</f>
        <v>0</v>
      </c>
      <c r="H235" s="121">
        <f t="shared" ref="H235:I235" si="310">SUM(H236:H237)</f>
        <v>0</v>
      </c>
      <c r="I235" s="114">
        <f t="shared" si="310"/>
        <v>0</v>
      </c>
      <c r="J235" s="121">
        <f>SUM(J236:J237)</f>
        <v>0</v>
      </c>
      <c r="K235" s="113">
        <f t="shared" ref="K235:L235" si="311">SUM(K236:K237)</f>
        <v>0</v>
      </c>
      <c r="L235" s="136">
        <f t="shared" si="311"/>
        <v>0</v>
      </c>
      <c r="M235" s="58">
        <f>SUM(M236:M237)</f>
        <v>0</v>
      </c>
      <c r="N235" s="113">
        <f t="shared" ref="N235:O235" si="312">SUM(N236:N237)</f>
        <v>0</v>
      </c>
      <c r="O235" s="114">
        <f t="shared" si="312"/>
        <v>0</v>
      </c>
      <c r="P235" s="111"/>
    </row>
    <row r="236" spans="1:16" hidden="1" x14ac:dyDescent="0.25">
      <c r="A236" s="38">
        <v>6241</v>
      </c>
      <c r="B236" s="57" t="s">
        <v>216</v>
      </c>
      <c r="C236" s="58">
        <f t="shared" si="283"/>
        <v>0</v>
      </c>
      <c r="D236" s="231"/>
      <c r="E236" s="60"/>
      <c r="F236" s="147">
        <f t="shared" ref="F236:F237" si="313">D236+E236</f>
        <v>0</v>
      </c>
      <c r="G236" s="231"/>
      <c r="H236" s="263"/>
      <c r="I236" s="114">
        <f t="shared" ref="I236:I237" si="314">G236+H236</f>
        <v>0</v>
      </c>
      <c r="J236" s="263"/>
      <c r="K236" s="60"/>
      <c r="L236" s="136">
        <f t="shared" ref="L236:L237" si="315">J236+K236</f>
        <v>0</v>
      </c>
      <c r="M236" s="325"/>
      <c r="N236" s="60"/>
      <c r="O236" s="114">
        <f t="shared" ref="O236:O237" si="316">M236+N236</f>
        <v>0</v>
      </c>
      <c r="P236" s="111"/>
    </row>
    <row r="237" spans="1:16" hidden="1" x14ac:dyDescent="0.25">
      <c r="A237" s="38">
        <v>6242</v>
      </c>
      <c r="B237" s="57" t="s">
        <v>217</v>
      </c>
      <c r="C237" s="58">
        <f t="shared" si="283"/>
        <v>0</v>
      </c>
      <c r="D237" s="231"/>
      <c r="E237" s="60"/>
      <c r="F237" s="147">
        <f t="shared" si="313"/>
        <v>0</v>
      </c>
      <c r="G237" s="231"/>
      <c r="H237" s="263"/>
      <c r="I237" s="114">
        <f t="shared" si="314"/>
        <v>0</v>
      </c>
      <c r="J237" s="263"/>
      <c r="K237" s="60"/>
      <c r="L237" s="136">
        <f t="shared" si="315"/>
        <v>0</v>
      </c>
      <c r="M237" s="325"/>
      <c r="N237" s="60"/>
      <c r="O237" s="114">
        <f t="shared" si="316"/>
        <v>0</v>
      </c>
      <c r="P237" s="111"/>
    </row>
    <row r="238" spans="1:16" ht="25.5" customHeight="1" x14ac:dyDescent="0.25">
      <c r="A238" s="112">
        <v>6250</v>
      </c>
      <c r="B238" s="57" t="s">
        <v>218</v>
      </c>
      <c r="C238" s="58">
        <f t="shared" si="283"/>
        <v>1500</v>
      </c>
      <c r="D238" s="232">
        <f>SUM(D239:D243)</f>
        <v>1500</v>
      </c>
      <c r="E238" s="529">
        <f t="shared" ref="E238:F238" si="317">SUM(E239:E243)</f>
        <v>0</v>
      </c>
      <c r="F238" s="486">
        <f t="shared" si="317"/>
        <v>1500</v>
      </c>
      <c r="G238" s="232">
        <f>SUM(G239:G243)</f>
        <v>0</v>
      </c>
      <c r="H238" s="136">
        <f t="shared" ref="H238:I238" si="318">SUM(H239:H243)</f>
        <v>0</v>
      </c>
      <c r="I238" s="486">
        <f t="shared" si="318"/>
        <v>0</v>
      </c>
      <c r="J238" s="121">
        <f>SUM(J239:J243)</f>
        <v>0</v>
      </c>
      <c r="K238" s="529">
        <f t="shared" ref="K238:L238" si="319">SUM(K239:K243)</f>
        <v>0</v>
      </c>
      <c r="L238" s="486">
        <f t="shared" si="319"/>
        <v>0</v>
      </c>
      <c r="M238" s="58">
        <f>SUM(M239:M243)</f>
        <v>0</v>
      </c>
      <c r="N238" s="113">
        <f t="shared" ref="N238:O238" si="320">SUM(N239:N243)</f>
        <v>0</v>
      </c>
      <c r="O238" s="114">
        <f t="shared" si="320"/>
        <v>0</v>
      </c>
      <c r="P238" s="111"/>
    </row>
    <row r="239" spans="1:16" ht="14.25" hidden="1" customHeight="1" x14ac:dyDescent="0.25">
      <c r="A239" s="38">
        <v>6252</v>
      </c>
      <c r="B239" s="57" t="s">
        <v>219</v>
      </c>
      <c r="C239" s="58">
        <f t="shared" si="283"/>
        <v>0</v>
      </c>
      <c r="D239" s="231"/>
      <c r="E239" s="60"/>
      <c r="F239" s="147">
        <f t="shared" ref="F239:F245" si="321">D239+E239</f>
        <v>0</v>
      </c>
      <c r="G239" s="231"/>
      <c r="H239" s="263"/>
      <c r="I239" s="114">
        <f t="shared" ref="I239:I245" si="322">G239+H239</f>
        <v>0</v>
      </c>
      <c r="J239" s="263"/>
      <c r="K239" s="60"/>
      <c r="L239" s="136">
        <f t="shared" ref="L239:L245" si="323">J239+K239</f>
        <v>0</v>
      </c>
      <c r="M239" s="325"/>
      <c r="N239" s="60"/>
      <c r="O239" s="114">
        <f t="shared" ref="O239:O245" si="324">M239+N239</f>
        <v>0</v>
      </c>
      <c r="P239" s="111"/>
    </row>
    <row r="240" spans="1:16" ht="14.25" hidden="1" customHeight="1" x14ac:dyDescent="0.25">
      <c r="A240" s="38">
        <v>6253</v>
      </c>
      <c r="B240" s="57" t="s">
        <v>220</v>
      </c>
      <c r="C240" s="58">
        <f t="shared" si="283"/>
        <v>0</v>
      </c>
      <c r="D240" s="231"/>
      <c r="E240" s="60"/>
      <c r="F240" s="147">
        <f t="shared" si="321"/>
        <v>0</v>
      </c>
      <c r="G240" s="231"/>
      <c r="H240" s="263"/>
      <c r="I240" s="114">
        <f t="shared" si="322"/>
        <v>0</v>
      </c>
      <c r="J240" s="263"/>
      <c r="K240" s="60"/>
      <c r="L240" s="136">
        <f t="shared" si="323"/>
        <v>0</v>
      </c>
      <c r="M240" s="325"/>
      <c r="N240" s="60"/>
      <c r="O240" s="114">
        <f t="shared" si="324"/>
        <v>0</v>
      </c>
      <c r="P240" s="111"/>
    </row>
    <row r="241" spans="1:16" ht="24" hidden="1" x14ac:dyDescent="0.25">
      <c r="A241" s="38">
        <v>6254</v>
      </c>
      <c r="B241" s="57" t="s">
        <v>221</v>
      </c>
      <c r="C241" s="58">
        <f t="shared" si="283"/>
        <v>0</v>
      </c>
      <c r="D241" s="231"/>
      <c r="E241" s="60"/>
      <c r="F241" s="147">
        <f t="shared" si="321"/>
        <v>0</v>
      </c>
      <c r="G241" s="231"/>
      <c r="H241" s="263"/>
      <c r="I241" s="114">
        <f t="shared" si="322"/>
        <v>0</v>
      </c>
      <c r="J241" s="263"/>
      <c r="K241" s="60"/>
      <c r="L241" s="136">
        <f t="shared" si="323"/>
        <v>0</v>
      </c>
      <c r="M241" s="325"/>
      <c r="N241" s="60"/>
      <c r="O241" s="114">
        <f t="shared" si="324"/>
        <v>0</v>
      </c>
      <c r="P241" s="111"/>
    </row>
    <row r="242" spans="1:16" ht="24" hidden="1" x14ac:dyDescent="0.25">
      <c r="A242" s="38">
        <v>6255</v>
      </c>
      <c r="B242" s="57" t="s">
        <v>222</v>
      </c>
      <c r="C242" s="58">
        <f t="shared" si="283"/>
        <v>0</v>
      </c>
      <c r="D242" s="231"/>
      <c r="E242" s="60"/>
      <c r="F242" s="147">
        <f t="shared" si="321"/>
        <v>0</v>
      </c>
      <c r="G242" s="231"/>
      <c r="H242" s="263"/>
      <c r="I242" s="114">
        <f t="shared" si="322"/>
        <v>0</v>
      </c>
      <c r="J242" s="263"/>
      <c r="K242" s="60"/>
      <c r="L242" s="136">
        <f t="shared" si="323"/>
        <v>0</v>
      </c>
      <c r="M242" s="325"/>
      <c r="N242" s="60"/>
      <c r="O242" s="114">
        <f t="shared" si="324"/>
        <v>0</v>
      </c>
      <c r="P242" s="111"/>
    </row>
    <row r="243" spans="1:16" x14ac:dyDescent="0.25">
      <c r="A243" s="38">
        <v>6259</v>
      </c>
      <c r="B243" s="57" t="s">
        <v>223</v>
      </c>
      <c r="C243" s="58">
        <f t="shared" si="283"/>
        <v>1500</v>
      </c>
      <c r="D243" s="231">
        <v>1500</v>
      </c>
      <c r="E243" s="528"/>
      <c r="F243" s="486">
        <f t="shared" si="321"/>
        <v>1500</v>
      </c>
      <c r="G243" s="231"/>
      <c r="H243" s="561"/>
      <c r="I243" s="486">
        <f t="shared" si="322"/>
        <v>0</v>
      </c>
      <c r="J243" s="263"/>
      <c r="K243" s="528"/>
      <c r="L243" s="486">
        <f t="shared" si="323"/>
        <v>0</v>
      </c>
      <c r="M243" s="325"/>
      <c r="N243" s="60"/>
      <c r="O243" s="114">
        <f t="shared" si="324"/>
        <v>0</v>
      </c>
      <c r="P243" s="111"/>
    </row>
    <row r="244" spans="1:16" ht="24" hidden="1" x14ac:dyDescent="0.25">
      <c r="A244" s="112">
        <v>6260</v>
      </c>
      <c r="B244" s="57" t="s">
        <v>224</v>
      </c>
      <c r="C244" s="58">
        <f t="shared" si="283"/>
        <v>0</v>
      </c>
      <c r="D244" s="231"/>
      <c r="E244" s="60"/>
      <c r="F244" s="147">
        <f t="shared" si="321"/>
        <v>0</v>
      </c>
      <c r="G244" s="231"/>
      <c r="H244" s="263"/>
      <c r="I244" s="114">
        <f t="shared" si="322"/>
        <v>0</v>
      </c>
      <c r="J244" s="263"/>
      <c r="K244" s="60"/>
      <c r="L244" s="136">
        <f t="shared" si="323"/>
        <v>0</v>
      </c>
      <c r="M244" s="325"/>
      <c r="N244" s="60"/>
      <c r="O244" s="114">
        <f t="shared" si="324"/>
        <v>0</v>
      </c>
      <c r="P244" s="111"/>
    </row>
    <row r="245" spans="1:16" hidden="1" x14ac:dyDescent="0.25">
      <c r="A245" s="112">
        <v>6270</v>
      </c>
      <c r="B245" s="57" t="s">
        <v>225</v>
      </c>
      <c r="C245" s="58">
        <f t="shared" si="283"/>
        <v>0</v>
      </c>
      <c r="D245" s="231"/>
      <c r="E245" s="60"/>
      <c r="F245" s="147">
        <f t="shared" si="321"/>
        <v>0</v>
      </c>
      <c r="G245" s="231"/>
      <c r="H245" s="263"/>
      <c r="I245" s="114">
        <f t="shared" si="322"/>
        <v>0</v>
      </c>
      <c r="J245" s="263"/>
      <c r="K245" s="60"/>
      <c r="L245" s="136">
        <f t="shared" si="323"/>
        <v>0</v>
      </c>
      <c r="M245" s="325"/>
      <c r="N245" s="60"/>
      <c r="O245" s="114">
        <f t="shared" si="324"/>
        <v>0</v>
      </c>
      <c r="P245" s="111"/>
    </row>
    <row r="246" spans="1:16" ht="24" hidden="1" x14ac:dyDescent="0.25">
      <c r="A246" s="833">
        <v>6290</v>
      </c>
      <c r="B246" s="52" t="s">
        <v>226</v>
      </c>
      <c r="C246" s="127">
        <f t="shared" si="283"/>
        <v>0</v>
      </c>
      <c r="D246" s="234">
        <f>SUM(D247:D250)</f>
        <v>0</v>
      </c>
      <c r="E246" s="119">
        <f t="shared" ref="E246:O246" si="325">SUM(E247:E250)</f>
        <v>0</v>
      </c>
      <c r="F246" s="287">
        <f t="shared" si="325"/>
        <v>0</v>
      </c>
      <c r="G246" s="234">
        <f t="shared" si="325"/>
        <v>0</v>
      </c>
      <c r="H246" s="265">
        <f t="shared" si="325"/>
        <v>0</v>
      </c>
      <c r="I246" s="120">
        <f t="shared" si="325"/>
        <v>0</v>
      </c>
      <c r="J246" s="265">
        <f t="shared" si="325"/>
        <v>0</v>
      </c>
      <c r="K246" s="119">
        <f t="shared" si="325"/>
        <v>0</v>
      </c>
      <c r="L246" s="140">
        <f t="shared" si="325"/>
        <v>0</v>
      </c>
      <c r="M246" s="127">
        <f t="shared" si="325"/>
        <v>0</v>
      </c>
      <c r="N246" s="305">
        <f t="shared" si="325"/>
        <v>0</v>
      </c>
      <c r="O246" s="310">
        <f t="shared" si="325"/>
        <v>0</v>
      </c>
      <c r="P246" s="158"/>
    </row>
    <row r="247" spans="1:16" hidden="1" x14ac:dyDescent="0.25">
      <c r="A247" s="38">
        <v>6291</v>
      </c>
      <c r="B247" s="57" t="s">
        <v>227</v>
      </c>
      <c r="C247" s="58">
        <f t="shared" si="283"/>
        <v>0</v>
      </c>
      <c r="D247" s="231"/>
      <c r="E247" s="60"/>
      <c r="F247" s="147">
        <f t="shared" ref="F247:F250" si="326">D247+E247</f>
        <v>0</v>
      </c>
      <c r="G247" s="231"/>
      <c r="H247" s="263"/>
      <c r="I247" s="114">
        <f t="shared" ref="I247:I250" si="327">G247+H247</f>
        <v>0</v>
      </c>
      <c r="J247" s="263"/>
      <c r="K247" s="60"/>
      <c r="L247" s="136">
        <f t="shared" ref="L247:L250" si="328">J247+K247</f>
        <v>0</v>
      </c>
      <c r="M247" s="325"/>
      <c r="N247" s="60"/>
      <c r="O247" s="114">
        <f t="shared" ref="O247:O250" si="329">M247+N247</f>
        <v>0</v>
      </c>
      <c r="P247" s="111"/>
    </row>
    <row r="248" spans="1:16" hidden="1" x14ac:dyDescent="0.25">
      <c r="A248" s="38">
        <v>6292</v>
      </c>
      <c r="B248" s="57" t="s">
        <v>228</v>
      </c>
      <c r="C248" s="58">
        <f t="shared" si="283"/>
        <v>0</v>
      </c>
      <c r="D248" s="231"/>
      <c r="E248" s="60"/>
      <c r="F248" s="147">
        <f t="shared" si="326"/>
        <v>0</v>
      </c>
      <c r="G248" s="231"/>
      <c r="H248" s="263"/>
      <c r="I248" s="114">
        <f t="shared" si="327"/>
        <v>0</v>
      </c>
      <c r="J248" s="263"/>
      <c r="K248" s="60"/>
      <c r="L248" s="136">
        <f t="shared" si="328"/>
        <v>0</v>
      </c>
      <c r="M248" s="325"/>
      <c r="N248" s="60"/>
      <c r="O248" s="114">
        <f t="shared" si="329"/>
        <v>0</v>
      </c>
      <c r="P248" s="111"/>
    </row>
    <row r="249" spans="1:16" ht="72" hidden="1" x14ac:dyDescent="0.25">
      <c r="A249" s="38">
        <v>6296</v>
      </c>
      <c r="B249" s="57" t="s">
        <v>229</v>
      </c>
      <c r="C249" s="58">
        <f t="shared" si="283"/>
        <v>0</v>
      </c>
      <c r="D249" s="231"/>
      <c r="E249" s="60"/>
      <c r="F249" s="147">
        <f t="shared" si="326"/>
        <v>0</v>
      </c>
      <c r="G249" s="231"/>
      <c r="H249" s="263"/>
      <c r="I249" s="114">
        <f t="shared" si="327"/>
        <v>0</v>
      </c>
      <c r="J249" s="263"/>
      <c r="K249" s="60"/>
      <c r="L249" s="136">
        <f t="shared" si="328"/>
        <v>0</v>
      </c>
      <c r="M249" s="325"/>
      <c r="N249" s="60"/>
      <c r="O249" s="114">
        <f t="shared" si="329"/>
        <v>0</v>
      </c>
      <c r="P249" s="111"/>
    </row>
    <row r="250" spans="1:16" ht="39.75" hidden="1" customHeight="1" x14ac:dyDescent="0.25">
      <c r="A250" s="38">
        <v>6299</v>
      </c>
      <c r="B250" s="57" t="s">
        <v>230</v>
      </c>
      <c r="C250" s="58">
        <f t="shared" si="283"/>
        <v>0</v>
      </c>
      <c r="D250" s="231"/>
      <c r="E250" s="60"/>
      <c r="F250" s="147">
        <f t="shared" si="326"/>
        <v>0</v>
      </c>
      <c r="G250" s="231"/>
      <c r="H250" s="263"/>
      <c r="I250" s="114">
        <f t="shared" si="327"/>
        <v>0</v>
      </c>
      <c r="J250" s="263"/>
      <c r="K250" s="60"/>
      <c r="L250" s="136">
        <f t="shared" si="328"/>
        <v>0</v>
      </c>
      <c r="M250" s="325"/>
      <c r="N250" s="60"/>
      <c r="O250" s="114">
        <f t="shared" si="329"/>
        <v>0</v>
      </c>
      <c r="P250" s="111"/>
    </row>
    <row r="251" spans="1:16" x14ac:dyDescent="0.25">
      <c r="A251" s="45">
        <v>6300</v>
      </c>
      <c r="B251" s="105" t="s">
        <v>231</v>
      </c>
      <c r="C251" s="46">
        <f t="shared" si="283"/>
        <v>2846</v>
      </c>
      <c r="D251" s="229">
        <f>SUM(D252,D257,D258)</f>
        <v>2846</v>
      </c>
      <c r="E251" s="523">
        <f t="shared" ref="E251:O251" si="330">SUM(E252,E257,E258)</f>
        <v>0</v>
      </c>
      <c r="F251" s="490">
        <f t="shared" si="330"/>
        <v>2846</v>
      </c>
      <c r="G251" s="229">
        <f t="shared" si="330"/>
        <v>0</v>
      </c>
      <c r="H251" s="126">
        <f t="shared" si="330"/>
        <v>0</v>
      </c>
      <c r="I251" s="490">
        <f t="shared" si="330"/>
        <v>0</v>
      </c>
      <c r="J251" s="106">
        <f t="shared" si="330"/>
        <v>0</v>
      </c>
      <c r="K251" s="523">
        <f t="shared" si="330"/>
        <v>0</v>
      </c>
      <c r="L251" s="490">
        <f t="shared" si="330"/>
        <v>0</v>
      </c>
      <c r="M251" s="166">
        <f t="shared" si="330"/>
        <v>0</v>
      </c>
      <c r="N251" s="167">
        <f t="shared" si="330"/>
        <v>0</v>
      </c>
      <c r="O251" s="168">
        <f t="shared" si="330"/>
        <v>0</v>
      </c>
      <c r="P251" s="349"/>
    </row>
    <row r="252" spans="1:16" ht="24" hidden="1" x14ac:dyDescent="0.25">
      <c r="A252" s="833">
        <v>6320</v>
      </c>
      <c r="B252" s="52" t="s">
        <v>303</v>
      </c>
      <c r="C252" s="127">
        <f t="shared" si="283"/>
        <v>0</v>
      </c>
      <c r="D252" s="234">
        <f>SUM(D253:D256)</f>
        <v>0</v>
      </c>
      <c r="E252" s="119">
        <f t="shared" ref="E252:O252" si="331">SUM(E253:E256)</f>
        <v>0</v>
      </c>
      <c r="F252" s="287">
        <f t="shared" si="331"/>
        <v>0</v>
      </c>
      <c r="G252" s="234">
        <f t="shared" si="331"/>
        <v>0</v>
      </c>
      <c r="H252" s="265">
        <f t="shared" si="331"/>
        <v>0</v>
      </c>
      <c r="I252" s="120">
        <f t="shared" si="331"/>
        <v>0</v>
      </c>
      <c r="J252" s="265">
        <f t="shared" si="331"/>
        <v>0</v>
      </c>
      <c r="K252" s="119">
        <f t="shared" si="331"/>
        <v>0</v>
      </c>
      <c r="L252" s="140">
        <f t="shared" si="331"/>
        <v>0</v>
      </c>
      <c r="M252" s="53">
        <f t="shared" si="331"/>
        <v>0</v>
      </c>
      <c r="N252" s="119">
        <f t="shared" si="331"/>
        <v>0</v>
      </c>
      <c r="O252" s="120">
        <f t="shared" si="331"/>
        <v>0</v>
      </c>
      <c r="P252" s="110"/>
    </row>
    <row r="253" spans="1:16" hidden="1" x14ac:dyDescent="0.25">
      <c r="A253" s="38">
        <v>6322</v>
      </c>
      <c r="B253" s="57" t="s">
        <v>232</v>
      </c>
      <c r="C253" s="58">
        <f t="shared" si="283"/>
        <v>0</v>
      </c>
      <c r="D253" s="231"/>
      <c r="E253" s="60"/>
      <c r="F253" s="147">
        <f t="shared" ref="F253:F258" si="332">D253+E253</f>
        <v>0</v>
      </c>
      <c r="G253" s="231"/>
      <c r="H253" s="263"/>
      <c r="I253" s="114">
        <f t="shared" ref="I253:I258" si="333">G253+H253</f>
        <v>0</v>
      </c>
      <c r="J253" s="263"/>
      <c r="K253" s="60"/>
      <c r="L253" s="136">
        <f t="shared" ref="L253:L258" si="334">J253+K253</f>
        <v>0</v>
      </c>
      <c r="M253" s="325"/>
      <c r="N253" s="60"/>
      <c r="O253" s="114">
        <f t="shared" ref="O253:O258" si="335">M253+N253</f>
        <v>0</v>
      </c>
      <c r="P253" s="111"/>
    </row>
    <row r="254" spans="1:16" ht="24" hidden="1" x14ac:dyDescent="0.25">
      <c r="A254" s="38">
        <v>6323</v>
      </c>
      <c r="B254" s="57" t="s">
        <v>233</v>
      </c>
      <c r="C254" s="58">
        <f t="shared" si="283"/>
        <v>0</v>
      </c>
      <c r="D254" s="231"/>
      <c r="E254" s="60"/>
      <c r="F254" s="147">
        <f t="shared" si="332"/>
        <v>0</v>
      </c>
      <c r="G254" s="231"/>
      <c r="H254" s="263"/>
      <c r="I254" s="114">
        <f t="shared" si="333"/>
        <v>0</v>
      </c>
      <c r="J254" s="263"/>
      <c r="K254" s="60"/>
      <c r="L254" s="136">
        <f t="shared" si="334"/>
        <v>0</v>
      </c>
      <c r="M254" s="325"/>
      <c r="N254" s="60"/>
      <c r="O254" s="114">
        <f t="shared" si="335"/>
        <v>0</v>
      </c>
      <c r="P254" s="111"/>
    </row>
    <row r="255" spans="1:16" ht="24" hidden="1" x14ac:dyDescent="0.25">
      <c r="A255" s="38">
        <v>6324</v>
      </c>
      <c r="B255" s="57" t="s">
        <v>287</v>
      </c>
      <c r="C255" s="58">
        <f t="shared" si="283"/>
        <v>0</v>
      </c>
      <c r="D255" s="231"/>
      <c r="E255" s="60"/>
      <c r="F255" s="147">
        <f t="shared" si="332"/>
        <v>0</v>
      </c>
      <c r="G255" s="231"/>
      <c r="H255" s="263"/>
      <c r="I255" s="114">
        <f t="shared" si="333"/>
        <v>0</v>
      </c>
      <c r="J255" s="263"/>
      <c r="K255" s="60"/>
      <c r="L255" s="136">
        <f t="shared" si="334"/>
        <v>0</v>
      </c>
      <c r="M255" s="325"/>
      <c r="N255" s="60"/>
      <c r="O255" s="114">
        <f t="shared" si="335"/>
        <v>0</v>
      </c>
      <c r="P255" s="111"/>
    </row>
    <row r="256" spans="1:16" hidden="1" x14ac:dyDescent="0.25">
      <c r="A256" s="33">
        <v>6329</v>
      </c>
      <c r="B256" s="52" t="s">
        <v>288</v>
      </c>
      <c r="C256" s="53">
        <f t="shared" si="283"/>
        <v>0</v>
      </c>
      <c r="D256" s="230"/>
      <c r="E256" s="55"/>
      <c r="F256" s="287">
        <f t="shared" si="332"/>
        <v>0</v>
      </c>
      <c r="G256" s="230"/>
      <c r="H256" s="262"/>
      <c r="I256" s="120">
        <f t="shared" si="333"/>
        <v>0</v>
      </c>
      <c r="J256" s="262"/>
      <c r="K256" s="55"/>
      <c r="L256" s="140">
        <f t="shared" si="334"/>
        <v>0</v>
      </c>
      <c r="M256" s="324"/>
      <c r="N256" s="55"/>
      <c r="O256" s="120">
        <f t="shared" si="335"/>
        <v>0</v>
      </c>
      <c r="P256" s="110"/>
    </row>
    <row r="257" spans="1:16" ht="24" x14ac:dyDescent="0.25">
      <c r="A257" s="143">
        <v>6330</v>
      </c>
      <c r="B257" s="144" t="s">
        <v>234</v>
      </c>
      <c r="C257" s="127">
        <f t="shared" si="283"/>
        <v>2846</v>
      </c>
      <c r="D257" s="236">
        <v>2846</v>
      </c>
      <c r="E257" s="533"/>
      <c r="F257" s="534">
        <f t="shared" si="332"/>
        <v>2846</v>
      </c>
      <c r="G257" s="236"/>
      <c r="H257" s="846"/>
      <c r="I257" s="534">
        <f t="shared" si="333"/>
        <v>0</v>
      </c>
      <c r="J257" s="267"/>
      <c r="K257" s="533"/>
      <c r="L257" s="534">
        <f t="shared" si="334"/>
        <v>0</v>
      </c>
      <c r="M257" s="328"/>
      <c r="N257" s="129"/>
      <c r="O257" s="310">
        <f t="shared" si="335"/>
        <v>0</v>
      </c>
      <c r="P257" s="158"/>
    </row>
    <row r="258" spans="1:16" hidden="1" x14ac:dyDescent="0.25">
      <c r="A258" s="112">
        <v>6360</v>
      </c>
      <c r="B258" s="57" t="s">
        <v>235</v>
      </c>
      <c r="C258" s="58">
        <f t="shared" si="283"/>
        <v>0</v>
      </c>
      <c r="D258" s="231"/>
      <c r="E258" s="60"/>
      <c r="F258" s="147">
        <f t="shared" si="332"/>
        <v>0</v>
      </c>
      <c r="G258" s="231"/>
      <c r="H258" s="263"/>
      <c r="I258" s="114">
        <f t="shared" si="333"/>
        <v>0</v>
      </c>
      <c r="J258" s="263"/>
      <c r="K258" s="60"/>
      <c r="L258" s="136">
        <f t="shared" si="334"/>
        <v>0</v>
      </c>
      <c r="M258" s="325"/>
      <c r="N258" s="60"/>
      <c r="O258" s="114">
        <f t="shared" si="335"/>
        <v>0</v>
      </c>
      <c r="P258" s="111"/>
    </row>
    <row r="259" spans="1:16" ht="36" x14ac:dyDescent="0.25">
      <c r="A259" s="45">
        <v>6400</v>
      </c>
      <c r="B259" s="105" t="s">
        <v>236</v>
      </c>
      <c r="C259" s="46">
        <f t="shared" si="283"/>
        <v>3376</v>
      </c>
      <c r="D259" s="229">
        <f>SUM(D260,D264)</f>
        <v>3376</v>
      </c>
      <c r="E259" s="523">
        <f t="shared" ref="E259:O259" si="336">SUM(E260,E264)</f>
        <v>0</v>
      </c>
      <c r="F259" s="490">
        <f t="shared" si="336"/>
        <v>3376</v>
      </c>
      <c r="G259" s="229">
        <f t="shared" si="336"/>
        <v>0</v>
      </c>
      <c r="H259" s="126">
        <f t="shared" si="336"/>
        <v>0</v>
      </c>
      <c r="I259" s="490">
        <f t="shared" si="336"/>
        <v>0</v>
      </c>
      <c r="J259" s="106">
        <f t="shared" si="336"/>
        <v>0</v>
      </c>
      <c r="K259" s="523">
        <f t="shared" si="336"/>
        <v>0</v>
      </c>
      <c r="L259" s="490">
        <f t="shared" si="336"/>
        <v>0</v>
      </c>
      <c r="M259" s="166">
        <f t="shared" si="336"/>
        <v>0</v>
      </c>
      <c r="N259" s="167">
        <f t="shared" si="336"/>
        <v>0</v>
      </c>
      <c r="O259" s="168">
        <f t="shared" si="336"/>
        <v>0</v>
      </c>
      <c r="P259" s="349"/>
    </row>
    <row r="260" spans="1:16" ht="24" hidden="1" x14ac:dyDescent="0.25">
      <c r="A260" s="833">
        <v>6410</v>
      </c>
      <c r="B260" s="52" t="s">
        <v>237</v>
      </c>
      <c r="C260" s="53">
        <f t="shared" si="283"/>
        <v>0</v>
      </c>
      <c r="D260" s="234">
        <f>SUM(D261:D263)</f>
        <v>0</v>
      </c>
      <c r="E260" s="119">
        <f t="shared" ref="E260:O260" si="337">SUM(E261:E263)</f>
        <v>0</v>
      </c>
      <c r="F260" s="287">
        <f t="shared" si="337"/>
        <v>0</v>
      </c>
      <c r="G260" s="234">
        <f t="shared" si="337"/>
        <v>0</v>
      </c>
      <c r="H260" s="265">
        <f t="shared" si="337"/>
        <v>0</v>
      </c>
      <c r="I260" s="120">
        <f t="shared" si="337"/>
        <v>0</v>
      </c>
      <c r="J260" s="265">
        <f t="shared" si="337"/>
        <v>0</v>
      </c>
      <c r="K260" s="119">
        <f t="shared" si="337"/>
        <v>0</v>
      </c>
      <c r="L260" s="140">
        <f t="shared" si="337"/>
        <v>0</v>
      </c>
      <c r="M260" s="64">
        <f t="shared" si="337"/>
        <v>0</v>
      </c>
      <c r="N260" s="304">
        <f t="shared" si="337"/>
        <v>0</v>
      </c>
      <c r="O260" s="309">
        <f t="shared" si="337"/>
        <v>0</v>
      </c>
      <c r="P260" s="155"/>
    </row>
    <row r="261" spans="1:16" hidden="1" x14ac:dyDescent="0.25">
      <c r="A261" s="38">
        <v>6411</v>
      </c>
      <c r="B261" s="146" t="s">
        <v>238</v>
      </c>
      <c r="C261" s="58">
        <f t="shared" si="283"/>
        <v>0</v>
      </c>
      <c r="D261" s="231"/>
      <c r="E261" s="60"/>
      <c r="F261" s="147">
        <f t="shared" ref="F261:F263" si="338">D261+E261</f>
        <v>0</v>
      </c>
      <c r="G261" s="231"/>
      <c r="H261" s="263"/>
      <c r="I261" s="114">
        <f t="shared" ref="I261:I263" si="339">G261+H261</f>
        <v>0</v>
      </c>
      <c r="J261" s="263"/>
      <c r="K261" s="60"/>
      <c r="L261" s="136">
        <f t="shared" ref="L261:L263" si="340">J261+K261</f>
        <v>0</v>
      </c>
      <c r="M261" s="325"/>
      <c r="N261" s="60"/>
      <c r="O261" s="114">
        <f t="shared" ref="O261:O263" si="341">M261+N261</f>
        <v>0</v>
      </c>
      <c r="P261" s="111"/>
    </row>
    <row r="262" spans="1:16" ht="36" hidden="1" x14ac:dyDescent="0.25">
      <c r="A262" s="38">
        <v>6412</v>
      </c>
      <c r="B262" s="57" t="s">
        <v>239</v>
      </c>
      <c r="C262" s="58">
        <f t="shared" si="283"/>
        <v>0</v>
      </c>
      <c r="D262" s="231"/>
      <c r="E262" s="60"/>
      <c r="F262" s="147">
        <f t="shared" si="338"/>
        <v>0</v>
      </c>
      <c r="G262" s="231"/>
      <c r="H262" s="263"/>
      <c r="I262" s="114">
        <f t="shared" si="339"/>
        <v>0</v>
      </c>
      <c r="J262" s="263"/>
      <c r="K262" s="60"/>
      <c r="L262" s="136">
        <f t="shared" si="340"/>
        <v>0</v>
      </c>
      <c r="M262" s="325"/>
      <c r="N262" s="60"/>
      <c r="O262" s="114">
        <f t="shared" si="341"/>
        <v>0</v>
      </c>
      <c r="P262" s="111"/>
    </row>
    <row r="263" spans="1:16" ht="36" hidden="1" x14ac:dyDescent="0.25">
      <c r="A263" s="38">
        <v>6419</v>
      </c>
      <c r="B263" s="57" t="s">
        <v>240</v>
      </c>
      <c r="C263" s="58">
        <f t="shared" si="283"/>
        <v>0</v>
      </c>
      <c r="D263" s="231"/>
      <c r="E263" s="60"/>
      <c r="F263" s="147">
        <f t="shared" si="338"/>
        <v>0</v>
      </c>
      <c r="G263" s="231"/>
      <c r="H263" s="263"/>
      <c r="I263" s="114">
        <f t="shared" si="339"/>
        <v>0</v>
      </c>
      <c r="J263" s="263"/>
      <c r="K263" s="60"/>
      <c r="L263" s="136">
        <f t="shared" si="340"/>
        <v>0</v>
      </c>
      <c r="M263" s="325"/>
      <c r="N263" s="60"/>
      <c r="O263" s="114">
        <f t="shared" si="341"/>
        <v>0</v>
      </c>
      <c r="P263" s="111"/>
    </row>
    <row r="264" spans="1:16" ht="36" x14ac:dyDescent="0.25">
      <c r="A264" s="112">
        <v>6420</v>
      </c>
      <c r="B264" s="57" t="s">
        <v>241</v>
      </c>
      <c r="C264" s="58">
        <f t="shared" si="283"/>
        <v>3376</v>
      </c>
      <c r="D264" s="232">
        <f>SUM(D265:D268)</f>
        <v>3376</v>
      </c>
      <c r="E264" s="529">
        <f t="shared" ref="E264:F264" si="342">SUM(E265:E268)</f>
        <v>0</v>
      </c>
      <c r="F264" s="486">
        <f t="shared" si="342"/>
        <v>3376</v>
      </c>
      <c r="G264" s="232">
        <f>SUM(G265:G268)</f>
        <v>0</v>
      </c>
      <c r="H264" s="136">
        <f t="shared" ref="H264:I264" si="343">SUM(H265:H268)</f>
        <v>0</v>
      </c>
      <c r="I264" s="486">
        <f t="shared" si="343"/>
        <v>0</v>
      </c>
      <c r="J264" s="121">
        <f>SUM(J265:J268)</f>
        <v>0</v>
      </c>
      <c r="K264" s="529">
        <f t="shared" ref="K264:L264" si="344">SUM(K265:K268)</f>
        <v>0</v>
      </c>
      <c r="L264" s="486">
        <f t="shared" si="344"/>
        <v>0</v>
      </c>
      <c r="M264" s="58">
        <f>SUM(M265:M268)</f>
        <v>0</v>
      </c>
      <c r="N264" s="113">
        <f t="shared" ref="N264:O264" si="345">SUM(N265:N268)</f>
        <v>0</v>
      </c>
      <c r="O264" s="114">
        <f t="shared" si="345"/>
        <v>0</v>
      </c>
      <c r="P264" s="111"/>
    </row>
    <row r="265" spans="1:16" hidden="1" x14ac:dyDescent="0.25">
      <c r="A265" s="38">
        <v>6421</v>
      </c>
      <c r="B265" s="57" t="s">
        <v>242</v>
      </c>
      <c r="C265" s="58">
        <f t="shared" si="283"/>
        <v>0</v>
      </c>
      <c r="D265" s="231"/>
      <c r="E265" s="60"/>
      <c r="F265" s="147">
        <f t="shared" ref="F265:F268" si="346">D265+E265</f>
        <v>0</v>
      </c>
      <c r="G265" s="231"/>
      <c r="H265" s="263"/>
      <c r="I265" s="114">
        <f t="shared" ref="I265:I268" si="347">G265+H265</f>
        <v>0</v>
      </c>
      <c r="J265" s="263"/>
      <c r="K265" s="60"/>
      <c r="L265" s="136">
        <f t="shared" ref="L265:L268" si="348">J265+K265</f>
        <v>0</v>
      </c>
      <c r="M265" s="325"/>
      <c r="N265" s="60"/>
      <c r="O265" s="114">
        <f t="shared" ref="O265:O268" si="349">M265+N265</f>
        <v>0</v>
      </c>
      <c r="P265" s="111"/>
    </row>
    <row r="266" spans="1:16" hidden="1" x14ac:dyDescent="0.25">
      <c r="A266" s="38">
        <v>6422</v>
      </c>
      <c r="B266" s="57" t="s">
        <v>243</v>
      </c>
      <c r="C266" s="58">
        <f t="shared" si="283"/>
        <v>0</v>
      </c>
      <c r="D266" s="231"/>
      <c r="E266" s="60"/>
      <c r="F266" s="147">
        <f t="shared" si="346"/>
        <v>0</v>
      </c>
      <c r="G266" s="231"/>
      <c r="H266" s="263"/>
      <c r="I266" s="114">
        <f t="shared" si="347"/>
        <v>0</v>
      </c>
      <c r="J266" s="263"/>
      <c r="K266" s="60"/>
      <c r="L266" s="136">
        <f t="shared" si="348"/>
        <v>0</v>
      </c>
      <c r="M266" s="325"/>
      <c r="N266" s="60"/>
      <c r="O266" s="114">
        <f t="shared" si="349"/>
        <v>0</v>
      </c>
      <c r="P266" s="111"/>
    </row>
    <row r="267" spans="1:16" ht="13.5" customHeight="1" x14ac:dyDescent="0.25">
      <c r="A267" s="38">
        <v>6423</v>
      </c>
      <c r="B267" s="57" t="s">
        <v>244</v>
      </c>
      <c r="C267" s="58">
        <f t="shared" si="283"/>
        <v>3376</v>
      </c>
      <c r="D267" s="231">
        <v>3376</v>
      </c>
      <c r="E267" s="528"/>
      <c r="F267" s="486">
        <f t="shared" si="346"/>
        <v>3376</v>
      </c>
      <c r="G267" s="231"/>
      <c r="H267" s="561"/>
      <c r="I267" s="486">
        <f t="shared" si="347"/>
        <v>0</v>
      </c>
      <c r="J267" s="263"/>
      <c r="K267" s="528"/>
      <c r="L267" s="486">
        <f t="shared" si="348"/>
        <v>0</v>
      </c>
      <c r="M267" s="325"/>
      <c r="N267" s="60"/>
      <c r="O267" s="114">
        <f t="shared" si="349"/>
        <v>0</v>
      </c>
      <c r="P267" s="111"/>
    </row>
    <row r="268" spans="1:16" ht="36" hidden="1" x14ac:dyDescent="0.25">
      <c r="A268" s="38">
        <v>6424</v>
      </c>
      <c r="B268" s="57" t="s">
        <v>245</v>
      </c>
      <c r="C268" s="58">
        <f t="shared" si="283"/>
        <v>0</v>
      </c>
      <c r="D268" s="231"/>
      <c r="E268" s="60"/>
      <c r="F268" s="147">
        <f t="shared" si="346"/>
        <v>0</v>
      </c>
      <c r="G268" s="231"/>
      <c r="H268" s="263"/>
      <c r="I268" s="114">
        <f t="shared" si="347"/>
        <v>0</v>
      </c>
      <c r="J268" s="263"/>
      <c r="K268" s="60"/>
      <c r="L268" s="136">
        <f t="shared" si="348"/>
        <v>0</v>
      </c>
      <c r="M268" s="325"/>
      <c r="N268" s="60"/>
      <c r="O268" s="114">
        <f t="shared" si="349"/>
        <v>0</v>
      </c>
      <c r="P268" s="111"/>
    </row>
    <row r="269" spans="1:16" ht="36" hidden="1" x14ac:dyDescent="0.25">
      <c r="A269" s="149">
        <v>7000</v>
      </c>
      <c r="B269" s="149" t="s">
        <v>246</v>
      </c>
      <c r="C269" s="152">
        <f t="shared" si="283"/>
        <v>0</v>
      </c>
      <c r="D269" s="238">
        <f>SUM(D270,D281)</f>
        <v>0</v>
      </c>
      <c r="E269" s="151">
        <f t="shared" ref="E269:F269" si="350">SUM(E270,E281)</f>
        <v>0</v>
      </c>
      <c r="F269" s="289">
        <f t="shared" si="350"/>
        <v>0</v>
      </c>
      <c r="G269" s="238">
        <f>SUM(G270,G281)</f>
        <v>0</v>
      </c>
      <c r="H269" s="269">
        <f t="shared" ref="H269:I269" si="351">SUM(H270,H281)</f>
        <v>0</v>
      </c>
      <c r="I269" s="295">
        <f t="shared" si="351"/>
        <v>0</v>
      </c>
      <c r="J269" s="269">
        <f>SUM(J270,J281)</f>
        <v>0</v>
      </c>
      <c r="K269" s="151">
        <f t="shared" ref="K269:L269" si="352">SUM(K270,K281)</f>
        <v>0</v>
      </c>
      <c r="L269" s="150">
        <f t="shared" si="352"/>
        <v>0</v>
      </c>
      <c r="M269" s="330">
        <f>SUM(M270,M281)</f>
        <v>0</v>
      </c>
      <c r="N269" s="307">
        <f t="shared" ref="N269:O269" si="353">SUM(N270,N281)</f>
        <v>0</v>
      </c>
      <c r="O269" s="312">
        <f t="shared" si="353"/>
        <v>0</v>
      </c>
      <c r="P269" s="351"/>
    </row>
    <row r="270" spans="1:16" ht="24" hidden="1" x14ac:dyDescent="0.25">
      <c r="A270" s="45">
        <v>7200</v>
      </c>
      <c r="B270" s="105" t="s">
        <v>247</v>
      </c>
      <c r="C270" s="46">
        <f t="shared" si="283"/>
        <v>0</v>
      </c>
      <c r="D270" s="229">
        <f>SUM(D271,D272,D275,D276,D280)</f>
        <v>0</v>
      </c>
      <c r="E270" s="50">
        <f t="shared" ref="E270:F270" si="354">SUM(E271,E272,E275,E276,E280)</f>
        <v>0</v>
      </c>
      <c r="F270" s="285">
        <f t="shared" si="354"/>
        <v>0</v>
      </c>
      <c r="G270" s="229">
        <f>SUM(G271,G272,G275,G276,G280)</f>
        <v>0</v>
      </c>
      <c r="H270" s="106">
        <f t="shared" ref="H270:I270" si="355">SUM(H271,H272,H275,H276,H280)</f>
        <v>0</v>
      </c>
      <c r="I270" s="117">
        <f t="shared" si="355"/>
        <v>0</v>
      </c>
      <c r="J270" s="106">
        <f>SUM(J271,J272,J275,J276,J280)</f>
        <v>0</v>
      </c>
      <c r="K270" s="50">
        <f t="shared" ref="K270:L270" si="356">SUM(K271,K272,K275,K276,K280)</f>
        <v>0</v>
      </c>
      <c r="L270" s="126">
        <f t="shared" si="356"/>
        <v>0</v>
      </c>
      <c r="M270" s="130">
        <f>SUM(M271,M272,M275,M276,M280)</f>
        <v>0</v>
      </c>
      <c r="N270" s="131">
        <f t="shared" ref="N270:O270" si="357">SUM(N271,N272,N275,N276,N280)</f>
        <v>0</v>
      </c>
      <c r="O270" s="294">
        <f t="shared" si="357"/>
        <v>0</v>
      </c>
      <c r="P270" s="348"/>
    </row>
    <row r="271" spans="1:16" ht="24" hidden="1" x14ac:dyDescent="0.25">
      <c r="A271" s="833">
        <v>7210</v>
      </c>
      <c r="B271" s="52" t="s">
        <v>248</v>
      </c>
      <c r="C271" s="53">
        <f t="shared" si="283"/>
        <v>0</v>
      </c>
      <c r="D271" s="230"/>
      <c r="E271" s="55"/>
      <c r="F271" s="287">
        <f>D271+E271</f>
        <v>0</v>
      </c>
      <c r="G271" s="230"/>
      <c r="H271" s="262"/>
      <c r="I271" s="120">
        <f>G271+H271</f>
        <v>0</v>
      </c>
      <c r="J271" s="262"/>
      <c r="K271" s="55"/>
      <c r="L271" s="140">
        <f>J271+K271</f>
        <v>0</v>
      </c>
      <c r="M271" s="324"/>
      <c r="N271" s="55"/>
      <c r="O271" s="120">
        <f>M271+N271</f>
        <v>0</v>
      </c>
      <c r="P271" s="110"/>
    </row>
    <row r="272" spans="1:16" s="148" customFormat="1" ht="36" hidden="1" x14ac:dyDescent="0.25">
      <c r="A272" s="112">
        <v>7220</v>
      </c>
      <c r="B272" s="57" t="s">
        <v>249</v>
      </c>
      <c r="C272" s="58">
        <f t="shared" si="283"/>
        <v>0</v>
      </c>
      <c r="D272" s="232">
        <f>SUM(D273:D274)</f>
        <v>0</v>
      </c>
      <c r="E272" s="113">
        <f t="shared" ref="E272:F272" si="358">SUM(E273:E274)</f>
        <v>0</v>
      </c>
      <c r="F272" s="147">
        <f t="shared" si="358"/>
        <v>0</v>
      </c>
      <c r="G272" s="232">
        <f>SUM(G273:G274)</f>
        <v>0</v>
      </c>
      <c r="H272" s="121">
        <f t="shared" ref="H272:I272" si="359">SUM(H273:H274)</f>
        <v>0</v>
      </c>
      <c r="I272" s="114">
        <f t="shared" si="359"/>
        <v>0</v>
      </c>
      <c r="J272" s="121">
        <f>SUM(J273:J274)</f>
        <v>0</v>
      </c>
      <c r="K272" s="113">
        <f t="shared" ref="K272:L272" si="360">SUM(K273:K274)</f>
        <v>0</v>
      </c>
      <c r="L272" s="136">
        <f t="shared" si="360"/>
        <v>0</v>
      </c>
      <c r="M272" s="58">
        <f>SUM(M273:M274)</f>
        <v>0</v>
      </c>
      <c r="N272" s="113">
        <f t="shared" ref="N272:O272" si="361">SUM(N273:N274)</f>
        <v>0</v>
      </c>
      <c r="O272" s="114">
        <f t="shared" si="361"/>
        <v>0</v>
      </c>
      <c r="P272" s="111"/>
    </row>
    <row r="273" spans="1:16" s="148" customFormat="1" ht="36" hidden="1" x14ac:dyDescent="0.25">
      <c r="A273" s="38">
        <v>7221</v>
      </c>
      <c r="B273" s="57" t="s">
        <v>250</v>
      </c>
      <c r="C273" s="58">
        <f t="shared" si="283"/>
        <v>0</v>
      </c>
      <c r="D273" s="231"/>
      <c r="E273" s="60"/>
      <c r="F273" s="147">
        <f t="shared" ref="F273:F275" si="362">D273+E273</f>
        <v>0</v>
      </c>
      <c r="G273" s="231"/>
      <c r="H273" s="263"/>
      <c r="I273" s="114">
        <f t="shared" ref="I273:I275" si="363">G273+H273</f>
        <v>0</v>
      </c>
      <c r="J273" s="263"/>
      <c r="K273" s="60"/>
      <c r="L273" s="136">
        <f t="shared" ref="L273:L275" si="364">J273+K273</f>
        <v>0</v>
      </c>
      <c r="M273" s="325"/>
      <c r="N273" s="60"/>
      <c r="O273" s="114">
        <f t="shared" ref="O273:O275" si="365">M273+N273</f>
        <v>0</v>
      </c>
      <c r="P273" s="111"/>
    </row>
    <row r="274" spans="1:16" s="148" customFormat="1" ht="36" hidden="1" x14ac:dyDescent="0.25">
      <c r="A274" s="38">
        <v>7222</v>
      </c>
      <c r="B274" s="57" t="s">
        <v>251</v>
      </c>
      <c r="C274" s="58">
        <f t="shared" si="283"/>
        <v>0</v>
      </c>
      <c r="D274" s="231"/>
      <c r="E274" s="60"/>
      <c r="F274" s="147">
        <f t="shared" si="362"/>
        <v>0</v>
      </c>
      <c r="G274" s="231"/>
      <c r="H274" s="263"/>
      <c r="I274" s="114">
        <f t="shared" si="363"/>
        <v>0</v>
      </c>
      <c r="J274" s="263"/>
      <c r="K274" s="60"/>
      <c r="L274" s="136">
        <f t="shared" si="364"/>
        <v>0</v>
      </c>
      <c r="M274" s="325"/>
      <c r="N274" s="60"/>
      <c r="O274" s="114">
        <f t="shared" si="365"/>
        <v>0</v>
      </c>
      <c r="P274" s="111"/>
    </row>
    <row r="275" spans="1:16" ht="24" hidden="1" x14ac:dyDescent="0.25">
      <c r="A275" s="112">
        <v>7230</v>
      </c>
      <c r="B275" s="57" t="s">
        <v>292</v>
      </c>
      <c r="C275" s="58">
        <f t="shared" si="283"/>
        <v>0</v>
      </c>
      <c r="D275" s="231"/>
      <c r="E275" s="60"/>
      <c r="F275" s="147">
        <f t="shared" si="362"/>
        <v>0</v>
      </c>
      <c r="G275" s="231"/>
      <c r="H275" s="263"/>
      <c r="I275" s="114">
        <f t="shared" si="363"/>
        <v>0</v>
      </c>
      <c r="J275" s="263"/>
      <c r="K275" s="60"/>
      <c r="L275" s="136">
        <f t="shared" si="364"/>
        <v>0</v>
      </c>
      <c r="M275" s="325"/>
      <c r="N275" s="60"/>
      <c r="O275" s="114">
        <f t="shared" si="365"/>
        <v>0</v>
      </c>
      <c r="P275" s="111"/>
    </row>
    <row r="276" spans="1:16" ht="24" hidden="1" x14ac:dyDescent="0.25">
      <c r="A276" s="112">
        <v>7240</v>
      </c>
      <c r="B276" s="57" t="s">
        <v>252</v>
      </c>
      <c r="C276" s="58">
        <f t="shared" si="283"/>
        <v>0</v>
      </c>
      <c r="D276" s="232">
        <f t="shared" ref="D276:O276" si="366">SUM(D277:D279)</f>
        <v>0</v>
      </c>
      <c r="E276" s="113">
        <f t="shared" si="366"/>
        <v>0</v>
      </c>
      <c r="F276" s="147">
        <f t="shared" si="366"/>
        <v>0</v>
      </c>
      <c r="G276" s="232">
        <f t="shared" si="366"/>
        <v>0</v>
      </c>
      <c r="H276" s="121">
        <f t="shared" si="366"/>
        <v>0</v>
      </c>
      <c r="I276" s="114">
        <f t="shared" si="366"/>
        <v>0</v>
      </c>
      <c r="J276" s="121">
        <f>SUM(J277:J279)</f>
        <v>0</v>
      </c>
      <c r="K276" s="113">
        <f t="shared" ref="K276:L276" si="367">SUM(K277:K279)</f>
        <v>0</v>
      </c>
      <c r="L276" s="136">
        <f t="shared" si="367"/>
        <v>0</v>
      </c>
      <c r="M276" s="58">
        <f t="shared" si="366"/>
        <v>0</v>
      </c>
      <c r="N276" s="113">
        <f t="shared" si="366"/>
        <v>0</v>
      </c>
      <c r="O276" s="114">
        <f t="shared" si="366"/>
        <v>0</v>
      </c>
      <c r="P276" s="111"/>
    </row>
    <row r="277" spans="1:16" ht="48" hidden="1" x14ac:dyDescent="0.25">
      <c r="A277" s="38">
        <v>7245</v>
      </c>
      <c r="B277" s="57" t="s">
        <v>253</v>
      </c>
      <c r="C277" s="58">
        <f t="shared" ref="C277:C298" si="368">F277+I277+L277+O277</f>
        <v>0</v>
      </c>
      <c r="D277" s="231"/>
      <c r="E277" s="60"/>
      <c r="F277" s="147">
        <f t="shared" ref="F277:F280" si="369">D277+E277</f>
        <v>0</v>
      </c>
      <c r="G277" s="231"/>
      <c r="H277" s="263"/>
      <c r="I277" s="114">
        <f t="shared" ref="I277:I280" si="370">G277+H277</f>
        <v>0</v>
      </c>
      <c r="J277" s="263"/>
      <c r="K277" s="60"/>
      <c r="L277" s="136">
        <f t="shared" ref="L277:L280" si="371">J277+K277</f>
        <v>0</v>
      </c>
      <c r="M277" s="325"/>
      <c r="N277" s="60"/>
      <c r="O277" s="114">
        <f t="shared" ref="O277:O280" si="372">M277+N277</f>
        <v>0</v>
      </c>
      <c r="P277" s="111"/>
    </row>
    <row r="278" spans="1:16" ht="84.75" hidden="1" customHeight="1" x14ac:dyDescent="0.25">
      <c r="A278" s="38">
        <v>7246</v>
      </c>
      <c r="B278" s="57" t="s">
        <v>254</v>
      </c>
      <c r="C278" s="58">
        <f t="shared" si="368"/>
        <v>0</v>
      </c>
      <c r="D278" s="231"/>
      <c r="E278" s="60"/>
      <c r="F278" s="147">
        <f t="shared" si="369"/>
        <v>0</v>
      </c>
      <c r="G278" s="231"/>
      <c r="H278" s="263"/>
      <c r="I278" s="114">
        <f t="shared" si="370"/>
        <v>0</v>
      </c>
      <c r="J278" s="263"/>
      <c r="K278" s="60"/>
      <c r="L278" s="136">
        <f t="shared" si="371"/>
        <v>0</v>
      </c>
      <c r="M278" s="325"/>
      <c r="N278" s="60"/>
      <c r="O278" s="114">
        <f t="shared" si="372"/>
        <v>0</v>
      </c>
      <c r="P278" s="111"/>
    </row>
    <row r="279" spans="1:16" ht="36" hidden="1" x14ac:dyDescent="0.25">
      <c r="A279" s="38">
        <v>7247</v>
      </c>
      <c r="B279" s="57" t="s">
        <v>309</v>
      </c>
      <c r="C279" s="58">
        <f t="shared" si="368"/>
        <v>0</v>
      </c>
      <c r="D279" s="231"/>
      <c r="E279" s="60"/>
      <c r="F279" s="147">
        <f t="shared" si="369"/>
        <v>0</v>
      </c>
      <c r="G279" s="231"/>
      <c r="H279" s="263"/>
      <c r="I279" s="114">
        <f t="shared" si="370"/>
        <v>0</v>
      </c>
      <c r="J279" s="263"/>
      <c r="K279" s="60"/>
      <c r="L279" s="136">
        <f t="shared" si="371"/>
        <v>0</v>
      </c>
      <c r="M279" s="325"/>
      <c r="N279" s="60"/>
      <c r="O279" s="114">
        <f t="shared" si="372"/>
        <v>0</v>
      </c>
      <c r="P279" s="111"/>
    </row>
    <row r="280" spans="1:16" ht="24" hidden="1" x14ac:dyDescent="0.25">
      <c r="A280" s="833">
        <v>7260</v>
      </c>
      <c r="B280" s="52" t="s">
        <v>255</v>
      </c>
      <c r="C280" s="53">
        <f t="shared" si="368"/>
        <v>0</v>
      </c>
      <c r="D280" s="230"/>
      <c r="E280" s="55"/>
      <c r="F280" s="287">
        <f t="shared" si="369"/>
        <v>0</v>
      </c>
      <c r="G280" s="230"/>
      <c r="H280" s="262"/>
      <c r="I280" s="120">
        <f t="shared" si="370"/>
        <v>0</v>
      </c>
      <c r="J280" s="262"/>
      <c r="K280" s="55"/>
      <c r="L280" s="140">
        <f t="shared" si="371"/>
        <v>0</v>
      </c>
      <c r="M280" s="324"/>
      <c r="N280" s="55"/>
      <c r="O280" s="120">
        <f t="shared" si="372"/>
        <v>0</v>
      </c>
      <c r="P280" s="110"/>
    </row>
    <row r="281" spans="1:16" hidden="1" x14ac:dyDescent="0.25">
      <c r="A281" s="73">
        <v>7700</v>
      </c>
      <c r="B281" s="165" t="s">
        <v>284</v>
      </c>
      <c r="C281" s="166">
        <f t="shared" si="368"/>
        <v>0</v>
      </c>
      <c r="D281" s="239">
        <f t="shared" ref="D281:O281" si="373">D282</f>
        <v>0</v>
      </c>
      <c r="E281" s="167">
        <f t="shared" si="373"/>
        <v>0</v>
      </c>
      <c r="F281" s="290">
        <f t="shared" si="373"/>
        <v>0</v>
      </c>
      <c r="G281" s="239">
        <f t="shared" si="373"/>
        <v>0</v>
      </c>
      <c r="H281" s="270">
        <f t="shared" si="373"/>
        <v>0</v>
      </c>
      <c r="I281" s="168">
        <f t="shared" si="373"/>
        <v>0</v>
      </c>
      <c r="J281" s="270">
        <f t="shared" si="373"/>
        <v>0</v>
      </c>
      <c r="K281" s="167">
        <f t="shared" si="373"/>
        <v>0</v>
      </c>
      <c r="L281" s="202">
        <f t="shared" si="373"/>
        <v>0</v>
      </c>
      <c r="M281" s="166">
        <f t="shared" si="373"/>
        <v>0</v>
      </c>
      <c r="N281" s="167">
        <f t="shared" si="373"/>
        <v>0</v>
      </c>
      <c r="O281" s="168">
        <f t="shared" si="373"/>
        <v>0</v>
      </c>
      <c r="P281" s="349"/>
    </row>
    <row r="282" spans="1:16" hidden="1" x14ac:dyDescent="0.25">
      <c r="A282" s="107">
        <v>7720</v>
      </c>
      <c r="B282" s="52" t="s">
        <v>285</v>
      </c>
      <c r="C282" s="64">
        <f t="shared" si="368"/>
        <v>0</v>
      </c>
      <c r="D282" s="240"/>
      <c r="E282" s="66"/>
      <c r="F282" s="145">
        <f>D282+E282</f>
        <v>0</v>
      </c>
      <c r="G282" s="240"/>
      <c r="H282" s="271"/>
      <c r="I282" s="309">
        <f>G282+H282</f>
        <v>0</v>
      </c>
      <c r="J282" s="271"/>
      <c r="K282" s="66"/>
      <c r="L282" s="201">
        <f>J282+K282</f>
        <v>0</v>
      </c>
      <c r="M282" s="331"/>
      <c r="N282" s="66"/>
      <c r="O282" s="309">
        <f>M282+N282</f>
        <v>0</v>
      </c>
      <c r="P282" s="155"/>
    </row>
    <row r="283" spans="1:16" hidden="1" x14ac:dyDescent="0.25">
      <c r="A283" s="146"/>
      <c r="B283" s="57" t="s">
        <v>256</v>
      </c>
      <c r="C283" s="58">
        <f t="shared" si="368"/>
        <v>0</v>
      </c>
      <c r="D283" s="232">
        <f>SUM(D284:D285)</f>
        <v>0</v>
      </c>
      <c r="E283" s="113">
        <f t="shared" ref="E283:F283" si="374">SUM(E284:E285)</f>
        <v>0</v>
      </c>
      <c r="F283" s="147">
        <f t="shared" si="374"/>
        <v>0</v>
      </c>
      <c r="G283" s="232">
        <f>SUM(G284:G285)</f>
        <v>0</v>
      </c>
      <c r="H283" s="121">
        <f t="shared" ref="H283:I283" si="375">SUM(H284:H285)</f>
        <v>0</v>
      </c>
      <c r="I283" s="114">
        <f t="shared" si="375"/>
        <v>0</v>
      </c>
      <c r="J283" s="121">
        <f>SUM(J284:J285)</f>
        <v>0</v>
      </c>
      <c r="K283" s="113">
        <f t="shared" ref="K283:L283" si="376">SUM(K284:K285)</f>
        <v>0</v>
      </c>
      <c r="L283" s="136">
        <f t="shared" si="376"/>
        <v>0</v>
      </c>
      <c r="M283" s="58">
        <f>SUM(M284:M285)</f>
        <v>0</v>
      </c>
      <c r="N283" s="113">
        <f t="shared" ref="N283:O283" si="377">SUM(N284:N285)</f>
        <v>0</v>
      </c>
      <c r="O283" s="114">
        <f t="shared" si="377"/>
        <v>0</v>
      </c>
      <c r="P283" s="111"/>
    </row>
    <row r="284" spans="1:16" hidden="1" x14ac:dyDescent="0.25">
      <c r="A284" s="146" t="s">
        <v>257</v>
      </c>
      <c r="B284" s="38" t="s">
        <v>258</v>
      </c>
      <c r="C284" s="58">
        <f t="shared" si="368"/>
        <v>0</v>
      </c>
      <c r="D284" s="231"/>
      <c r="E284" s="60"/>
      <c r="F284" s="147">
        <f t="shared" ref="F284:F285" si="378">D284+E284</f>
        <v>0</v>
      </c>
      <c r="G284" s="231"/>
      <c r="H284" s="263"/>
      <c r="I284" s="114">
        <f t="shared" ref="I284:I285" si="379">G284+H284</f>
        <v>0</v>
      </c>
      <c r="J284" s="263"/>
      <c r="K284" s="60"/>
      <c r="L284" s="136">
        <f t="shared" ref="L284:L285" si="380">J284+K284</f>
        <v>0</v>
      </c>
      <c r="M284" s="325"/>
      <c r="N284" s="60"/>
      <c r="O284" s="114">
        <f t="shared" ref="O284:O285" si="381">M284+N284</f>
        <v>0</v>
      </c>
      <c r="P284" s="111"/>
    </row>
    <row r="285" spans="1:16" ht="24" hidden="1" x14ac:dyDescent="0.25">
      <c r="A285" s="146" t="s">
        <v>259</v>
      </c>
      <c r="B285" s="153" t="s">
        <v>260</v>
      </c>
      <c r="C285" s="53">
        <f t="shared" si="368"/>
        <v>0</v>
      </c>
      <c r="D285" s="230"/>
      <c r="E285" s="55"/>
      <c r="F285" s="287">
        <f t="shared" si="378"/>
        <v>0</v>
      </c>
      <c r="G285" s="230"/>
      <c r="H285" s="262"/>
      <c r="I285" s="120">
        <f t="shared" si="379"/>
        <v>0</v>
      </c>
      <c r="J285" s="262"/>
      <c r="K285" s="55"/>
      <c r="L285" s="140">
        <f t="shared" si="380"/>
        <v>0</v>
      </c>
      <c r="M285" s="324"/>
      <c r="N285" s="55"/>
      <c r="O285" s="120">
        <f t="shared" si="381"/>
        <v>0</v>
      </c>
      <c r="P285" s="110"/>
    </row>
    <row r="286" spans="1:16" ht="12.75" thickBot="1" x14ac:dyDescent="0.3">
      <c r="A286" s="174"/>
      <c r="B286" s="174" t="s">
        <v>261</v>
      </c>
      <c r="C286" s="313">
        <f t="shared" si="368"/>
        <v>202355</v>
      </c>
      <c r="D286" s="241">
        <f t="shared" ref="D286:O286" si="382">SUM(D283,D269,D230,D195,D187,D173,D75,D53)</f>
        <v>11048</v>
      </c>
      <c r="E286" s="541">
        <f t="shared" si="382"/>
        <v>0</v>
      </c>
      <c r="F286" s="542">
        <f t="shared" si="382"/>
        <v>11048</v>
      </c>
      <c r="G286" s="241">
        <f t="shared" si="382"/>
        <v>191307</v>
      </c>
      <c r="H286" s="209">
        <f t="shared" si="382"/>
        <v>0</v>
      </c>
      <c r="I286" s="542">
        <f t="shared" si="382"/>
        <v>191307</v>
      </c>
      <c r="J286" s="176">
        <f t="shared" si="382"/>
        <v>0</v>
      </c>
      <c r="K286" s="541">
        <f t="shared" si="382"/>
        <v>0</v>
      </c>
      <c r="L286" s="542">
        <f t="shared" si="382"/>
        <v>0</v>
      </c>
      <c r="M286" s="313">
        <f t="shared" si="382"/>
        <v>0</v>
      </c>
      <c r="N286" s="175">
        <f t="shared" si="382"/>
        <v>0</v>
      </c>
      <c r="O286" s="296">
        <f t="shared" si="382"/>
        <v>0</v>
      </c>
      <c r="P286" s="352"/>
    </row>
    <row r="287" spans="1:16" s="21" customFormat="1" ht="13.5" hidden="1" thickTop="1" thickBot="1" x14ac:dyDescent="0.3">
      <c r="A287" s="989" t="s">
        <v>262</v>
      </c>
      <c r="B287" s="990"/>
      <c r="C287" s="183">
        <f t="shared" si="368"/>
        <v>0</v>
      </c>
      <c r="D287" s="242">
        <f>SUM(D24,D25,D41)-D51</f>
        <v>0</v>
      </c>
      <c r="E287" s="178">
        <f t="shared" ref="E287:F287" si="383">SUM(E24,E25,E41)-E51</f>
        <v>0</v>
      </c>
      <c r="F287" s="179">
        <f t="shared" si="383"/>
        <v>0</v>
      </c>
      <c r="G287" s="242">
        <f>SUM(G24,G25,G41)-G51</f>
        <v>0</v>
      </c>
      <c r="H287" s="272">
        <f t="shared" ref="H287:I287" si="384">SUM(H24,H25,H41)-H51</f>
        <v>0</v>
      </c>
      <c r="I287" s="297">
        <f t="shared" si="384"/>
        <v>0</v>
      </c>
      <c r="J287" s="272">
        <f>(J26+J43)-J51</f>
        <v>0</v>
      </c>
      <c r="K287" s="178">
        <f t="shared" ref="K287:L287" si="385">(K26+K43)-K51</f>
        <v>0</v>
      </c>
      <c r="L287" s="177">
        <f t="shared" si="385"/>
        <v>0</v>
      </c>
      <c r="M287" s="183">
        <f>M45-M51</f>
        <v>0</v>
      </c>
      <c r="N287" s="178">
        <f t="shared" ref="N287:O287" si="386">N45-N51</f>
        <v>0</v>
      </c>
      <c r="O287" s="297">
        <f t="shared" si="386"/>
        <v>0</v>
      </c>
      <c r="P287" s="185"/>
    </row>
    <row r="288" spans="1:16" s="21" customFormat="1" ht="12.75" hidden="1" thickTop="1" x14ac:dyDescent="0.25">
      <c r="A288" s="991" t="s">
        <v>263</v>
      </c>
      <c r="B288" s="992"/>
      <c r="C288" s="163">
        <f t="shared" si="368"/>
        <v>0</v>
      </c>
      <c r="D288" s="243">
        <f t="shared" ref="D288:O288" si="387">SUM(D289,D290)-D297+D298</f>
        <v>0</v>
      </c>
      <c r="E288" s="160">
        <f t="shared" si="387"/>
        <v>0</v>
      </c>
      <c r="F288" s="173">
        <f t="shared" si="387"/>
        <v>0</v>
      </c>
      <c r="G288" s="243">
        <f t="shared" si="387"/>
        <v>0</v>
      </c>
      <c r="H288" s="273">
        <f t="shared" si="387"/>
        <v>0</v>
      </c>
      <c r="I288" s="161">
        <f t="shared" si="387"/>
        <v>0</v>
      </c>
      <c r="J288" s="273">
        <f t="shared" si="387"/>
        <v>0</v>
      </c>
      <c r="K288" s="160">
        <f t="shared" si="387"/>
        <v>0</v>
      </c>
      <c r="L288" s="159">
        <f t="shared" si="387"/>
        <v>0</v>
      </c>
      <c r="M288" s="163">
        <f t="shared" si="387"/>
        <v>0</v>
      </c>
      <c r="N288" s="160">
        <f t="shared" si="387"/>
        <v>0</v>
      </c>
      <c r="O288" s="161">
        <f t="shared" si="387"/>
        <v>0</v>
      </c>
      <c r="P288" s="353"/>
    </row>
    <row r="289" spans="1:16" s="21" customFormat="1" ht="13.5" hidden="1" thickTop="1" thickBot="1" x14ac:dyDescent="0.3">
      <c r="A289" s="88" t="s">
        <v>264</v>
      </c>
      <c r="B289" s="88" t="s">
        <v>265</v>
      </c>
      <c r="C289" s="89">
        <f t="shared" si="368"/>
        <v>0</v>
      </c>
      <c r="D289" s="225">
        <f t="shared" ref="D289:O289" si="388">D21-D283</f>
        <v>0</v>
      </c>
      <c r="E289" s="90">
        <f t="shared" si="388"/>
        <v>0</v>
      </c>
      <c r="F289" s="283">
        <f t="shared" si="388"/>
        <v>0</v>
      </c>
      <c r="G289" s="225">
        <f t="shared" si="388"/>
        <v>0</v>
      </c>
      <c r="H289" s="258">
        <f t="shared" si="388"/>
        <v>0</v>
      </c>
      <c r="I289" s="91">
        <f t="shared" si="388"/>
        <v>0</v>
      </c>
      <c r="J289" s="258">
        <f t="shared" si="388"/>
        <v>0</v>
      </c>
      <c r="K289" s="90">
        <f t="shared" si="388"/>
        <v>0</v>
      </c>
      <c r="L289" s="181">
        <f t="shared" si="388"/>
        <v>0</v>
      </c>
      <c r="M289" s="89">
        <f t="shared" si="388"/>
        <v>0</v>
      </c>
      <c r="N289" s="90">
        <f t="shared" si="388"/>
        <v>0</v>
      </c>
      <c r="O289" s="91">
        <f t="shared" si="388"/>
        <v>0</v>
      </c>
      <c r="P289" s="344"/>
    </row>
    <row r="290" spans="1:16" s="21" customFormat="1" ht="12.75" hidden="1" thickTop="1" x14ac:dyDescent="0.25">
      <c r="A290" s="180" t="s">
        <v>266</v>
      </c>
      <c r="B290" s="180" t="s">
        <v>267</v>
      </c>
      <c r="C290" s="163">
        <f t="shared" si="368"/>
        <v>0</v>
      </c>
      <c r="D290" s="243">
        <f t="shared" ref="D290:O290" si="389">SUM(D291,D293,D295)-SUM(D292,D294,D296)</f>
        <v>0</v>
      </c>
      <c r="E290" s="160">
        <f t="shared" si="389"/>
        <v>0</v>
      </c>
      <c r="F290" s="173">
        <f t="shared" si="389"/>
        <v>0</v>
      </c>
      <c r="G290" s="243">
        <f t="shared" si="389"/>
        <v>0</v>
      </c>
      <c r="H290" s="273">
        <f t="shared" si="389"/>
        <v>0</v>
      </c>
      <c r="I290" s="161">
        <f t="shared" si="389"/>
        <v>0</v>
      </c>
      <c r="J290" s="273">
        <f t="shared" si="389"/>
        <v>0</v>
      </c>
      <c r="K290" s="160">
        <f t="shared" si="389"/>
        <v>0</v>
      </c>
      <c r="L290" s="159">
        <f t="shared" si="389"/>
        <v>0</v>
      </c>
      <c r="M290" s="163">
        <f t="shared" si="389"/>
        <v>0</v>
      </c>
      <c r="N290" s="160">
        <f t="shared" si="389"/>
        <v>0</v>
      </c>
      <c r="O290" s="161">
        <f t="shared" si="389"/>
        <v>0</v>
      </c>
      <c r="P290" s="353"/>
    </row>
    <row r="291" spans="1:16" ht="12.75" hidden="1" thickTop="1" x14ac:dyDescent="0.25">
      <c r="A291" s="154" t="s">
        <v>268</v>
      </c>
      <c r="B291" s="83" t="s">
        <v>269</v>
      </c>
      <c r="C291" s="64">
        <f t="shared" si="368"/>
        <v>0</v>
      </c>
      <c r="D291" s="240"/>
      <c r="E291" s="66"/>
      <c r="F291" s="145">
        <f t="shared" ref="F291:F298" si="390">D291+E291</f>
        <v>0</v>
      </c>
      <c r="G291" s="240"/>
      <c r="H291" s="271"/>
      <c r="I291" s="309">
        <f t="shared" ref="I291:I298" si="391">G291+H291</f>
        <v>0</v>
      </c>
      <c r="J291" s="271"/>
      <c r="K291" s="66"/>
      <c r="L291" s="201">
        <f t="shared" ref="L291:L298" si="392">J291+K291</f>
        <v>0</v>
      </c>
      <c r="M291" s="331"/>
      <c r="N291" s="66"/>
      <c r="O291" s="309">
        <f t="shared" ref="O291:O298" si="393">M291+N291</f>
        <v>0</v>
      </c>
      <c r="P291" s="155"/>
    </row>
    <row r="292" spans="1:16" ht="24.75" hidden="1" thickTop="1" x14ac:dyDescent="0.25">
      <c r="A292" s="146" t="s">
        <v>270</v>
      </c>
      <c r="B292" s="37" t="s">
        <v>271</v>
      </c>
      <c r="C292" s="58">
        <f t="shared" si="368"/>
        <v>0</v>
      </c>
      <c r="D292" s="231"/>
      <c r="E292" s="60"/>
      <c r="F292" s="147">
        <f t="shared" si="390"/>
        <v>0</v>
      </c>
      <c r="G292" s="231"/>
      <c r="H292" s="263"/>
      <c r="I292" s="114">
        <f t="shared" si="391"/>
        <v>0</v>
      </c>
      <c r="J292" s="263"/>
      <c r="K292" s="60"/>
      <c r="L292" s="136">
        <f t="shared" si="392"/>
        <v>0</v>
      </c>
      <c r="M292" s="325"/>
      <c r="N292" s="60"/>
      <c r="O292" s="114">
        <f t="shared" si="393"/>
        <v>0</v>
      </c>
      <c r="P292" s="111"/>
    </row>
    <row r="293" spans="1:16" ht="12.75" hidden="1" thickTop="1" x14ac:dyDescent="0.25">
      <c r="A293" s="146" t="s">
        <v>272</v>
      </c>
      <c r="B293" s="37" t="s">
        <v>273</v>
      </c>
      <c r="C293" s="58">
        <f t="shared" si="368"/>
        <v>0</v>
      </c>
      <c r="D293" s="231"/>
      <c r="E293" s="60"/>
      <c r="F293" s="147">
        <f t="shared" si="390"/>
        <v>0</v>
      </c>
      <c r="G293" s="231"/>
      <c r="H293" s="263"/>
      <c r="I293" s="114">
        <f t="shared" si="391"/>
        <v>0</v>
      </c>
      <c r="J293" s="263"/>
      <c r="K293" s="60"/>
      <c r="L293" s="136">
        <f t="shared" si="392"/>
        <v>0</v>
      </c>
      <c r="M293" s="325"/>
      <c r="N293" s="60"/>
      <c r="O293" s="114">
        <f t="shared" si="393"/>
        <v>0</v>
      </c>
      <c r="P293" s="111"/>
    </row>
    <row r="294" spans="1:16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60"/>
      <c r="F294" s="147">
        <f t="shared" si="390"/>
        <v>0</v>
      </c>
      <c r="G294" s="231"/>
      <c r="H294" s="263"/>
      <c r="I294" s="114">
        <f t="shared" si="391"/>
        <v>0</v>
      </c>
      <c r="J294" s="263"/>
      <c r="K294" s="60"/>
      <c r="L294" s="136">
        <f t="shared" si="392"/>
        <v>0</v>
      </c>
      <c r="M294" s="325"/>
      <c r="N294" s="60"/>
      <c r="O294" s="114">
        <f t="shared" si="393"/>
        <v>0</v>
      </c>
      <c r="P294" s="111"/>
    </row>
    <row r="295" spans="1:16" ht="12.75" hidden="1" thickTop="1" x14ac:dyDescent="0.25">
      <c r="A295" s="146" t="s">
        <v>276</v>
      </c>
      <c r="B295" s="37" t="s">
        <v>277</v>
      </c>
      <c r="C295" s="58">
        <f t="shared" si="368"/>
        <v>0</v>
      </c>
      <c r="D295" s="231"/>
      <c r="E295" s="60"/>
      <c r="F295" s="147">
        <f t="shared" si="390"/>
        <v>0</v>
      </c>
      <c r="G295" s="231"/>
      <c r="H295" s="263"/>
      <c r="I295" s="114">
        <f t="shared" si="391"/>
        <v>0</v>
      </c>
      <c r="J295" s="263"/>
      <c r="K295" s="60"/>
      <c r="L295" s="136">
        <f t="shared" si="392"/>
        <v>0</v>
      </c>
      <c r="M295" s="325"/>
      <c r="N295" s="60"/>
      <c r="O295" s="114">
        <f t="shared" si="393"/>
        <v>0</v>
      </c>
      <c r="P295" s="111"/>
    </row>
    <row r="296" spans="1:16" ht="24.75" hidden="1" thickTop="1" x14ac:dyDescent="0.25">
      <c r="A296" s="156" t="s">
        <v>278</v>
      </c>
      <c r="B296" s="157" t="s">
        <v>279</v>
      </c>
      <c r="C296" s="127">
        <f t="shared" si="368"/>
        <v>0</v>
      </c>
      <c r="D296" s="236"/>
      <c r="E296" s="129"/>
      <c r="F296" s="142">
        <f t="shared" si="390"/>
        <v>0</v>
      </c>
      <c r="G296" s="236"/>
      <c r="H296" s="267"/>
      <c r="I296" s="310">
        <f t="shared" si="391"/>
        <v>0</v>
      </c>
      <c r="J296" s="267"/>
      <c r="K296" s="129"/>
      <c r="L296" s="141">
        <f t="shared" si="392"/>
        <v>0</v>
      </c>
      <c r="M296" s="328"/>
      <c r="N296" s="129"/>
      <c r="O296" s="310">
        <f t="shared" si="393"/>
        <v>0</v>
      </c>
      <c r="P296" s="158"/>
    </row>
    <row r="297" spans="1:16" s="21" customFormat="1" ht="13.5" hidden="1" thickTop="1" thickBot="1" x14ac:dyDescent="0.3">
      <c r="A297" s="182" t="s">
        <v>280</v>
      </c>
      <c r="B297" s="182" t="s">
        <v>281</v>
      </c>
      <c r="C297" s="183">
        <f t="shared" si="368"/>
        <v>0</v>
      </c>
      <c r="D297" s="244"/>
      <c r="E297" s="184"/>
      <c r="F297" s="179">
        <f t="shared" si="390"/>
        <v>0</v>
      </c>
      <c r="G297" s="244"/>
      <c r="H297" s="274"/>
      <c r="I297" s="297">
        <f t="shared" si="391"/>
        <v>0</v>
      </c>
      <c r="J297" s="274"/>
      <c r="K297" s="184"/>
      <c r="L297" s="177">
        <f t="shared" si="392"/>
        <v>0</v>
      </c>
      <c r="M297" s="332"/>
      <c r="N297" s="184"/>
      <c r="O297" s="297">
        <f t="shared" si="393"/>
        <v>0</v>
      </c>
      <c r="P297" s="185"/>
    </row>
    <row r="298" spans="1:16" s="21" customFormat="1" ht="48.75" hidden="1" thickTop="1" x14ac:dyDescent="0.25">
      <c r="A298" s="180" t="s">
        <v>282</v>
      </c>
      <c r="B298" s="162" t="s">
        <v>283</v>
      </c>
      <c r="C298" s="163">
        <f t="shared" si="368"/>
        <v>0</v>
      </c>
      <c r="D298" s="235"/>
      <c r="E298" s="122"/>
      <c r="F298" s="285">
        <f t="shared" si="390"/>
        <v>0</v>
      </c>
      <c r="G298" s="235"/>
      <c r="H298" s="266"/>
      <c r="I298" s="117">
        <f t="shared" si="391"/>
        <v>0</v>
      </c>
      <c r="J298" s="266"/>
      <c r="K298" s="122"/>
      <c r="L298" s="126">
        <f t="shared" si="392"/>
        <v>0</v>
      </c>
      <c r="M298" s="327"/>
      <c r="N298" s="122"/>
      <c r="O298" s="117">
        <f t="shared" si="393"/>
        <v>0</v>
      </c>
      <c r="P298" s="123"/>
    </row>
    <row r="299" spans="1:16" ht="12.75" thickTop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</sheetData>
  <sheetProtection algorithmName="SHA-512" hashValue="BuHSxLgjyfZ4kiWMc6ak4BFwLoNhVHPrYsoyZo5LVSSGYOQHsFAWp4i4g9u5ofAZoU6HIAczbYdzAdODjAb59w==" saltValue="GWZUNgU8GNgdPu+mxw5k7g==" spinCount="100000" sheet="1" objects="1" scenarios="1" formatCells="0" formatColumns="0" formatRows="0"/>
  <autoFilter ref="A18:P298">
    <filterColumn colId="2">
      <filters blank="1">
        <filter val="1 500"/>
        <filter val="137 800"/>
        <filter val="170 307"/>
        <filter val="18 240"/>
        <filter val="18 326"/>
        <filter val="194 633"/>
        <filter val="2 846"/>
        <filter val="202 355"/>
        <filter val="24 326"/>
        <filter val="3 376"/>
        <filter val="32 507"/>
        <filter val="6 000"/>
        <filter val="7 722"/>
        <filter val="86"/>
      </filters>
    </filterColumn>
  </autoFilter>
  <mergeCells count="32">
    <mergeCell ref="A287:B287"/>
    <mergeCell ref="A288:B288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66.pielikums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61"/>
  <sheetViews>
    <sheetView view="pageLayout" zoomScaleNormal="100" workbookViewId="0">
      <selection activeCell="L10" sqref="L10"/>
    </sheetView>
  </sheetViews>
  <sheetFormatPr defaultRowHeight="12" outlineLevelCol="1" x14ac:dyDescent="0.2"/>
  <cols>
    <col min="1" max="1" width="6.140625" style="847" customWidth="1"/>
    <col min="2" max="2" width="28.140625" style="847" customWidth="1"/>
    <col min="3" max="3" width="10.5703125" style="847" customWidth="1"/>
    <col min="4" max="4" width="11.7109375" style="847" hidden="1" customWidth="1" outlineLevel="1"/>
    <col min="5" max="5" width="11.28515625" style="847" hidden="1" customWidth="1" outlineLevel="1"/>
    <col min="6" max="6" width="14.7109375" style="897" customWidth="1" collapsed="1"/>
    <col min="7" max="7" width="29" style="847" hidden="1" customWidth="1" outlineLevel="1"/>
    <col min="8" max="8" width="17.7109375" style="847" customWidth="1" collapsed="1"/>
    <col min="9" max="16384" width="9.140625" style="847"/>
  </cols>
  <sheetData>
    <row r="1" spans="1:8" ht="12" customHeight="1" x14ac:dyDescent="0.2">
      <c r="C1" s="848"/>
      <c r="D1" s="848"/>
      <c r="E1" s="848"/>
      <c r="F1" s="847"/>
      <c r="H1" s="734" t="s">
        <v>1254</v>
      </c>
    </row>
    <row r="2" spans="1:8" x14ac:dyDescent="0.2">
      <c r="C2" s="849"/>
      <c r="D2" s="849"/>
      <c r="E2" s="849"/>
      <c r="F2" s="847"/>
      <c r="H2" s="734" t="s">
        <v>332</v>
      </c>
    </row>
    <row r="3" spans="1:8" x14ac:dyDescent="0.2">
      <c r="A3" s="1256" t="s">
        <v>0</v>
      </c>
      <c r="B3" s="1256"/>
      <c r="C3" s="850" t="s">
        <v>1246</v>
      </c>
      <c r="D3" s="851"/>
      <c r="E3" s="851"/>
      <c r="F3" s="847"/>
      <c r="G3" s="851"/>
      <c r="H3" s="851"/>
    </row>
    <row r="4" spans="1:8" x14ac:dyDescent="0.2">
      <c r="A4" s="1256" t="s">
        <v>1</v>
      </c>
      <c r="B4" s="1256"/>
      <c r="C4" s="851">
        <v>90000594245</v>
      </c>
      <c r="D4" s="851"/>
      <c r="E4" s="851"/>
      <c r="F4" s="847"/>
      <c r="G4" s="851"/>
      <c r="H4" s="851"/>
    </row>
    <row r="5" spans="1:8" ht="15.75" x14ac:dyDescent="0.25">
      <c r="A5" s="1257" t="s">
        <v>450</v>
      </c>
      <c r="B5" s="1257"/>
      <c r="C5" s="1257"/>
      <c r="D5" s="1257"/>
      <c r="E5" s="1257"/>
      <c r="F5" s="1257"/>
      <c r="G5" s="1257"/>
      <c r="H5" s="1257"/>
    </row>
    <row r="6" spans="1:8" ht="11.25" customHeight="1" x14ac:dyDescent="0.2">
      <c r="A6" s="852"/>
      <c r="B6" s="852"/>
      <c r="C6" s="852"/>
      <c r="D6" s="852"/>
      <c r="E6" s="852"/>
      <c r="F6" s="847"/>
      <c r="G6" s="852"/>
      <c r="H6" s="852"/>
    </row>
    <row r="7" spans="1:8" ht="15.75" x14ac:dyDescent="0.25">
      <c r="A7" s="1256" t="s">
        <v>1159</v>
      </c>
      <c r="B7" s="1256"/>
      <c r="C7" s="853" t="s">
        <v>1255</v>
      </c>
      <c r="D7" s="851"/>
      <c r="E7" s="851"/>
      <c r="F7" s="847"/>
      <c r="G7" s="851"/>
      <c r="H7" s="851"/>
    </row>
    <row r="8" spans="1:8" x14ac:dyDescent="0.2">
      <c r="A8" s="1256" t="s">
        <v>336</v>
      </c>
      <c r="B8" s="1256"/>
      <c r="C8" s="854" t="s">
        <v>1256</v>
      </c>
      <c r="D8" s="855"/>
      <c r="E8" s="855"/>
      <c r="F8" s="854"/>
      <c r="G8" s="851"/>
      <c r="H8" s="851"/>
    </row>
    <row r="9" spans="1:8" x14ac:dyDescent="0.2">
      <c r="A9" s="1256" t="s">
        <v>337</v>
      </c>
      <c r="B9" s="1256"/>
      <c r="C9" s="856" t="s">
        <v>1257</v>
      </c>
      <c r="D9" s="855"/>
      <c r="E9" s="855"/>
      <c r="F9" s="854"/>
      <c r="G9" s="851"/>
      <c r="H9" s="851"/>
    </row>
    <row r="10" spans="1:8" ht="48" x14ac:dyDescent="0.2">
      <c r="A10" s="857" t="s">
        <v>338</v>
      </c>
      <c r="B10" s="858" t="s">
        <v>339</v>
      </c>
      <c r="C10" s="857" t="s">
        <v>340</v>
      </c>
      <c r="D10" s="857" t="s">
        <v>341</v>
      </c>
      <c r="E10" s="857" t="s">
        <v>342</v>
      </c>
      <c r="F10" s="857" t="s">
        <v>343</v>
      </c>
      <c r="G10" s="857" t="s">
        <v>318</v>
      </c>
      <c r="H10" s="857" t="s">
        <v>344</v>
      </c>
    </row>
    <row r="11" spans="1:8" x14ac:dyDescent="0.2">
      <c r="A11" s="1260" t="s">
        <v>1258</v>
      </c>
      <c r="B11" s="1261"/>
      <c r="C11" s="859"/>
      <c r="D11" s="860">
        <f>SUM(D12:D12)</f>
        <v>143</v>
      </c>
      <c r="E11" s="860">
        <f>SUM(E12:E12)</f>
        <v>0</v>
      </c>
      <c r="F11" s="860">
        <f>SUM(F12:F12)</f>
        <v>143</v>
      </c>
      <c r="G11" s="860"/>
      <c r="H11" s="861"/>
    </row>
    <row r="12" spans="1:8" ht="24" x14ac:dyDescent="0.2">
      <c r="A12" s="862">
        <v>1</v>
      </c>
      <c r="B12" s="863" t="s">
        <v>1259</v>
      </c>
      <c r="C12" s="864">
        <v>2279</v>
      </c>
      <c r="D12" s="865">
        <v>143</v>
      </c>
      <c r="E12" s="866"/>
      <c r="F12" s="867">
        <f>D12+E12</f>
        <v>143</v>
      </c>
      <c r="G12" s="868"/>
      <c r="H12" s="869" t="s">
        <v>1260</v>
      </c>
    </row>
    <row r="13" spans="1:8" x14ac:dyDescent="0.2">
      <c r="A13" s="870"/>
      <c r="B13" s="870"/>
      <c r="C13" s="851"/>
      <c r="D13" s="851"/>
      <c r="E13" s="851"/>
      <c r="F13" s="847"/>
      <c r="G13" s="851"/>
      <c r="H13" s="851"/>
    </row>
    <row r="14" spans="1:8" x14ac:dyDescent="0.2">
      <c r="A14" s="871" t="s">
        <v>336</v>
      </c>
      <c r="B14" s="871"/>
      <c r="C14" s="854" t="s">
        <v>1250</v>
      </c>
      <c r="D14" s="855"/>
      <c r="E14" s="872"/>
      <c r="F14" s="854"/>
      <c r="G14" s="873"/>
      <c r="H14" s="873"/>
    </row>
    <row r="15" spans="1:8" x14ac:dyDescent="0.2">
      <c r="A15" s="871" t="s">
        <v>337</v>
      </c>
      <c r="B15" s="871"/>
      <c r="C15" s="856" t="s">
        <v>1261</v>
      </c>
      <c r="D15" s="855"/>
      <c r="E15" s="872"/>
      <c r="F15" s="874"/>
      <c r="G15" s="873"/>
      <c r="H15" s="873"/>
    </row>
    <row r="16" spans="1:8" ht="48" x14ac:dyDescent="0.2">
      <c r="A16" s="857" t="s">
        <v>338</v>
      </c>
      <c r="B16" s="858" t="s">
        <v>339</v>
      </c>
      <c r="C16" s="857" t="s">
        <v>340</v>
      </c>
      <c r="D16" s="857" t="s">
        <v>341</v>
      </c>
      <c r="E16" s="857" t="s">
        <v>342</v>
      </c>
      <c r="F16" s="857" t="s">
        <v>343</v>
      </c>
      <c r="G16" s="857" t="s">
        <v>318</v>
      </c>
      <c r="H16" s="857" t="s">
        <v>344</v>
      </c>
    </row>
    <row r="17" spans="1:8" x14ac:dyDescent="0.2">
      <c r="A17" s="1258" t="s">
        <v>1258</v>
      </c>
      <c r="B17" s="1262"/>
      <c r="C17" s="859"/>
      <c r="D17" s="860">
        <f>SUM(D18:D24)</f>
        <v>197479</v>
      </c>
      <c r="E17" s="860">
        <f>SUM(E18:E24)</f>
        <v>0</v>
      </c>
      <c r="F17" s="860">
        <f>SUM(F18:F24)</f>
        <v>197479</v>
      </c>
      <c r="G17" s="860"/>
      <c r="H17" s="875"/>
    </row>
    <row r="18" spans="1:8" ht="24" x14ac:dyDescent="0.2">
      <c r="A18" s="862">
        <v>1</v>
      </c>
      <c r="B18" s="876" t="s">
        <v>1262</v>
      </c>
      <c r="C18" s="864">
        <v>6330</v>
      </c>
      <c r="D18" s="877">
        <v>2846</v>
      </c>
      <c r="E18" s="878"/>
      <c r="F18" s="879">
        <f>D18+E18</f>
        <v>2846</v>
      </c>
      <c r="G18" s="868"/>
      <c r="H18" s="869" t="s">
        <v>1263</v>
      </c>
    </row>
    <row r="19" spans="1:8" ht="24" x14ac:dyDescent="0.2">
      <c r="A19" s="862">
        <v>2</v>
      </c>
      <c r="B19" s="876" t="s">
        <v>1264</v>
      </c>
      <c r="C19" s="864">
        <v>2239</v>
      </c>
      <c r="D19" s="877">
        <v>86</v>
      </c>
      <c r="E19" s="878"/>
      <c r="F19" s="879">
        <f t="shared" ref="F19:F24" si="0">D19+E19</f>
        <v>86</v>
      </c>
      <c r="G19" s="868"/>
      <c r="H19" s="869" t="s">
        <v>1263</v>
      </c>
    </row>
    <row r="20" spans="1:8" ht="24" x14ac:dyDescent="0.2">
      <c r="A20" s="880">
        <v>3</v>
      </c>
      <c r="B20" s="876" t="s">
        <v>1265</v>
      </c>
      <c r="C20" s="864">
        <v>2279</v>
      </c>
      <c r="D20" s="878">
        <v>3240</v>
      </c>
      <c r="E20" s="878"/>
      <c r="F20" s="879">
        <f t="shared" si="0"/>
        <v>3240</v>
      </c>
      <c r="G20" s="868"/>
      <c r="H20" s="869" t="s">
        <v>1266</v>
      </c>
    </row>
    <row r="21" spans="1:8" ht="24" x14ac:dyDescent="0.2">
      <c r="A21" s="1263">
        <v>5</v>
      </c>
      <c r="B21" s="1266" t="s">
        <v>1267</v>
      </c>
      <c r="C21" s="864">
        <v>1150</v>
      </c>
      <c r="D21" s="877">
        <v>137800</v>
      </c>
      <c r="E21" s="878"/>
      <c r="F21" s="879">
        <f t="shared" si="0"/>
        <v>137800</v>
      </c>
      <c r="G21" s="868"/>
      <c r="H21" s="869" t="s">
        <v>1266</v>
      </c>
    </row>
    <row r="22" spans="1:8" ht="36" x14ac:dyDescent="0.2">
      <c r="A22" s="1264"/>
      <c r="B22" s="1267"/>
      <c r="C22" s="864">
        <v>2279</v>
      </c>
      <c r="D22" s="877">
        <v>18000</v>
      </c>
      <c r="E22" s="878">
        <v>-3000</v>
      </c>
      <c r="F22" s="879">
        <f t="shared" si="0"/>
        <v>15000</v>
      </c>
      <c r="G22" s="868" t="s">
        <v>1252</v>
      </c>
      <c r="H22" s="881" t="s">
        <v>1266</v>
      </c>
    </row>
    <row r="23" spans="1:8" ht="24" x14ac:dyDescent="0.2">
      <c r="A23" s="1264"/>
      <c r="B23" s="1267"/>
      <c r="C23" s="864">
        <v>2322</v>
      </c>
      <c r="D23" s="877">
        <v>3000</v>
      </c>
      <c r="E23" s="878">
        <v>3000</v>
      </c>
      <c r="F23" s="879">
        <f t="shared" si="0"/>
        <v>6000</v>
      </c>
      <c r="G23" s="868" t="s">
        <v>1268</v>
      </c>
      <c r="H23" s="869" t="s">
        <v>1266</v>
      </c>
    </row>
    <row r="24" spans="1:8" ht="24" x14ac:dyDescent="0.2">
      <c r="A24" s="1265"/>
      <c r="B24" s="1268"/>
      <c r="C24" s="864">
        <v>1210</v>
      </c>
      <c r="D24" s="877">
        <v>32507</v>
      </c>
      <c r="E24" s="878"/>
      <c r="F24" s="879">
        <f t="shared" si="0"/>
        <v>32507</v>
      </c>
      <c r="G24" s="868"/>
      <c r="H24" s="869" t="s">
        <v>1266</v>
      </c>
    </row>
    <row r="25" spans="1:8" x14ac:dyDescent="0.2">
      <c r="A25" s="870"/>
      <c r="B25" s="870"/>
      <c r="C25" s="851"/>
      <c r="D25" s="851"/>
      <c r="E25" s="851"/>
      <c r="F25" s="847"/>
      <c r="G25" s="851"/>
      <c r="H25" s="851"/>
    </row>
    <row r="26" spans="1:8" x14ac:dyDescent="0.2">
      <c r="A26" s="871" t="s">
        <v>336</v>
      </c>
      <c r="B26" s="871"/>
      <c r="C26" s="854" t="s">
        <v>1269</v>
      </c>
      <c r="D26" s="855"/>
      <c r="E26" s="872"/>
      <c r="F26" s="854"/>
      <c r="G26" s="873"/>
      <c r="H26" s="873"/>
    </row>
    <row r="27" spans="1:8" x14ac:dyDescent="0.2">
      <c r="A27" s="871" t="s">
        <v>337</v>
      </c>
      <c r="B27" s="871"/>
      <c r="C27" s="856" t="s">
        <v>1270</v>
      </c>
      <c r="D27" s="855"/>
      <c r="E27" s="872"/>
      <c r="F27" s="874"/>
      <c r="G27" s="873"/>
      <c r="H27" s="873"/>
    </row>
    <row r="28" spans="1:8" ht="48" x14ac:dyDescent="0.2">
      <c r="A28" s="857" t="s">
        <v>338</v>
      </c>
      <c r="B28" s="858" t="s">
        <v>339</v>
      </c>
      <c r="C28" s="857" t="s">
        <v>340</v>
      </c>
      <c r="D28" s="857" t="s">
        <v>341</v>
      </c>
      <c r="E28" s="857" t="s">
        <v>342</v>
      </c>
      <c r="F28" s="857" t="s">
        <v>343</v>
      </c>
      <c r="G28" s="857" t="s">
        <v>318</v>
      </c>
      <c r="H28" s="857" t="s">
        <v>344</v>
      </c>
    </row>
    <row r="29" spans="1:8" x14ac:dyDescent="0.2">
      <c r="A29" s="1258" t="s">
        <v>1258</v>
      </c>
      <c r="B29" s="1262"/>
      <c r="C29" s="859"/>
      <c r="D29" s="860">
        <f>SUM(D30:D31)</f>
        <v>154690</v>
      </c>
      <c r="E29" s="882">
        <f>SUM(E30:E31)</f>
        <v>0</v>
      </c>
      <c r="F29" s="859">
        <f>SUM(F30:F31)</f>
        <v>154690</v>
      </c>
      <c r="G29" s="859"/>
      <c r="H29" s="883"/>
    </row>
    <row r="30" spans="1:8" ht="24" x14ac:dyDescent="0.2">
      <c r="A30" s="862">
        <v>1</v>
      </c>
      <c r="B30" s="884" t="s">
        <v>1271</v>
      </c>
      <c r="C30" s="864">
        <v>6412</v>
      </c>
      <c r="D30" s="877">
        <v>150420</v>
      </c>
      <c r="E30" s="878"/>
      <c r="F30" s="885">
        <f>D30+E30</f>
        <v>150420</v>
      </c>
      <c r="G30" s="868"/>
      <c r="H30" s="869" t="s">
        <v>1272</v>
      </c>
    </row>
    <row r="31" spans="1:8" ht="36" x14ac:dyDescent="0.2">
      <c r="A31" s="862">
        <v>2</v>
      </c>
      <c r="B31" s="884" t="s">
        <v>1273</v>
      </c>
      <c r="C31" s="864">
        <v>6412</v>
      </c>
      <c r="D31" s="877">
        <v>4270</v>
      </c>
      <c r="E31" s="878"/>
      <c r="F31" s="885">
        <f>D31+E31</f>
        <v>4270</v>
      </c>
      <c r="G31" s="868"/>
      <c r="H31" s="869" t="s">
        <v>1272</v>
      </c>
    </row>
    <row r="32" spans="1:8" x14ac:dyDescent="0.2">
      <c r="A32" s="870"/>
      <c r="B32" s="870"/>
      <c r="C32" s="851"/>
      <c r="D32" s="851"/>
      <c r="E32" s="851"/>
      <c r="F32" s="847"/>
      <c r="G32" s="851"/>
      <c r="H32" s="851"/>
    </row>
    <row r="33" spans="1:8" x14ac:dyDescent="0.2">
      <c r="A33" s="871" t="s">
        <v>336</v>
      </c>
      <c r="B33" s="871"/>
      <c r="C33" s="854" t="s">
        <v>1274</v>
      </c>
      <c r="D33" s="855"/>
      <c r="E33" s="872"/>
      <c r="F33" s="854"/>
      <c r="G33" s="873"/>
      <c r="H33" s="873"/>
    </row>
    <row r="34" spans="1:8" x14ac:dyDescent="0.2">
      <c r="A34" s="871" t="s">
        <v>337</v>
      </c>
      <c r="B34" s="871"/>
      <c r="C34" s="856" t="s">
        <v>1275</v>
      </c>
      <c r="D34" s="855"/>
      <c r="E34" s="872"/>
      <c r="F34" s="874"/>
      <c r="G34" s="873"/>
      <c r="H34" s="873"/>
    </row>
    <row r="35" spans="1:8" ht="48" x14ac:dyDescent="0.2">
      <c r="A35" s="857" t="s">
        <v>338</v>
      </c>
      <c r="B35" s="858" t="s">
        <v>339</v>
      </c>
      <c r="C35" s="857" t="s">
        <v>340</v>
      </c>
      <c r="D35" s="857" t="s">
        <v>341</v>
      </c>
      <c r="E35" s="857" t="s">
        <v>342</v>
      </c>
      <c r="F35" s="857" t="s">
        <v>343</v>
      </c>
      <c r="G35" s="857" t="s">
        <v>318</v>
      </c>
      <c r="H35" s="857" t="s">
        <v>344</v>
      </c>
    </row>
    <row r="36" spans="1:8" x14ac:dyDescent="0.2">
      <c r="A36" s="1258" t="s">
        <v>1258</v>
      </c>
      <c r="B36" s="1262"/>
      <c r="C36" s="859"/>
      <c r="D36" s="860">
        <f>SUM(D37:D37)</f>
        <v>30200</v>
      </c>
      <c r="E36" s="882">
        <f>SUM(E37:E37)</f>
        <v>0</v>
      </c>
      <c r="F36" s="859">
        <f>SUM(F37:F37)</f>
        <v>30200</v>
      </c>
      <c r="G36" s="859"/>
      <c r="H36" s="883"/>
    </row>
    <row r="37" spans="1:8" ht="24" x14ac:dyDescent="0.2">
      <c r="A37" s="886">
        <v>1</v>
      </c>
      <c r="B37" s="876" t="s">
        <v>1276</v>
      </c>
      <c r="C37" s="887">
        <v>6330</v>
      </c>
      <c r="D37" s="877">
        <v>30200</v>
      </c>
      <c r="E37" s="878"/>
      <c r="F37" s="879">
        <f>D37+E37</f>
        <v>30200</v>
      </c>
      <c r="G37" s="868"/>
      <c r="H37" s="869" t="s">
        <v>1277</v>
      </c>
    </row>
    <row r="38" spans="1:8" x14ac:dyDescent="0.2">
      <c r="A38" s="870"/>
      <c r="B38" s="870"/>
      <c r="C38" s="851"/>
      <c r="D38" s="851"/>
      <c r="E38" s="851"/>
      <c r="F38" s="847"/>
      <c r="G38" s="851"/>
      <c r="H38" s="851"/>
    </row>
    <row r="39" spans="1:8" x14ac:dyDescent="0.2">
      <c r="A39" s="871" t="s">
        <v>336</v>
      </c>
      <c r="B39" s="871"/>
      <c r="C39" s="854" t="s">
        <v>1278</v>
      </c>
      <c r="D39" s="855"/>
      <c r="E39" s="872"/>
      <c r="F39" s="854"/>
      <c r="G39" s="873"/>
      <c r="H39" s="873"/>
    </row>
    <row r="40" spans="1:8" x14ac:dyDescent="0.2">
      <c r="A40" s="871" t="s">
        <v>337</v>
      </c>
      <c r="B40" s="871"/>
      <c r="C40" s="856" t="s">
        <v>1279</v>
      </c>
      <c r="D40" s="855"/>
      <c r="E40" s="872"/>
      <c r="F40" s="874"/>
      <c r="G40" s="873"/>
      <c r="H40" s="873"/>
    </row>
    <row r="41" spans="1:8" ht="48" x14ac:dyDescent="0.2">
      <c r="A41" s="857" t="s">
        <v>338</v>
      </c>
      <c r="B41" s="858" t="s">
        <v>339</v>
      </c>
      <c r="C41" s="857" t="s">
        <v>340</v>
      </c>
      <c r="D41" s="857" t="s">
        <v>341</v>
      </c>
      <c r="E41" s="857" t="s">
        <v>342</v>
      </c>
      <c r="F41" s="857" t="s">
        <v>343</v>
      </c>
      <c r="G41" s="857" t="s">
        <v>318</v>
      </c>
      <c r="H41" s="857" t="s">
        <v>344</v>
      </c>
    </row>
    <row r="42" spans="1:8" x14ac:dyDescent="0.2">
      <c r="A42" s="1258" t="s">
        <v>1258</v>
      </c>
      <c r="B42" s="1259"/>
      <c r="C42" s="888"/>
      <c r="D42" s="860">
        <f>SUM(D43:D47)</f>
        <v>488707</v>
      </c>
      <c r="E42" s="860">
        <f>SUM(E43:E47)</f>
        <v>0</v>
      </c>
      <c r="F42" s="860">
        <f>SUM(F43:F47)</f>
        <v>488707</v>
      </c>
      <c r="G42" s="860"/>
      <c r="H42" s="875"/>
    </row>
    <row r="43" spans="1:8" ht="36" x14ac:dyDescent="0.2">
      <c r="A43" s="886">
        <v>1</v>
      </c>
      <c r="B43" s="863" t="s">
        <v>1280</v>
      </c>
      <c r="C43" s="864">
        <v>6419</v>
      </c>
      <c r="D43" s="877">
        <v>172800</v>
      </c>
      <c r="E43" s="878"/>
      <c r="F43" s="885">
        <f>D43+E43</f>
        <v>172800</v>
      </c>
      <c r="G43" s="868"/>
      <c r="H43" s="881" t="s">
        <v>1272</v>
      </c>
    </row>
    <row r="44" spans="1:8" ht="36" x14ac:dyDescent="0.2">
      <c r="A44" s="886">
        <v>2</v>
      </c>
      <c r="B44" s="863" t="s">
        <v>1281</v>
      </c>
      <c r="C44" s="887">
        <v>6419</v>
      </c>
      <c r="D44" s="877">
        <v>229487</v>
      </c>
      <c r="E44" s="878"/>
      <c r="F44" s="885">
        <f t="shared" ref="F44:F47" si="1">D44+E44</f>
        <v>229487</v>
      </c>
      <c r="G44" s="868"/>
      <c r="H44" s="881" t="s">
        <v>1272</v>
      </c>
    </row>
    <row r="45" spans="1:8" ht="24" x14ac:dyDescent="0.2">
      <c r="A45" s="886">
        <v>3</v>
      </c>
      <c r="B45" s="884" t="s">
        <v>1282</v>
      </c>
      <c r="C45" s="887">
        <v>2279</v>
      </c>
      <c r="D45" s="877">
        <v>15000</v>
      </c>
      <c r="E45" s="878"/>
      <c r="F45" s="885">
        <f t="shared" si="1"/>
        <v>15000</v>
      </c>
      <c r="G45" s="868"/>
      <c r="H45" s="881" t="s">
        <v>1260</v>
      </c>
    </row>
    <row r="46" spans="1:8" ht="24" x14ac:dyDescent="0.2">
      <c r="A46" s="886">
        <v>4</v>
      </c>
      <c r="B46" s="884" t="s">
        <v>1283</v>
      </c>
      <c r="C46" s="887">
        <v>6423</v>
      </c>
      <c r="D46" s="877">
        <v>3420</v>
      </c>
      <c r="E46" s="878"/>
      <c r="F46" s="885">
        <f t="shared" si="1"/>
        <v>3420</v>
      </c>
      <c r="G46" s="868"/>
      <c r="H46" s="881" t="s">
        <v>1272</v>
      </c>
    </row>
    <row r="47" spans="1:8" ht="48" x14ac:dyDescent="0.2">
      <c r="A47" s="889">
        <v>5</v>
      </c>
      <c r="B47" s="890" t="s">
        <v>1284</v>
      </c>
      <c r="C47" s="891">
        <v>6419</v>
      </c>
      <c r="D47" s="892">
        <f>72000-4000</f>
        <v>68000</v>
      </c>
      <c r="E47" s="893"/>
      <c r="F47" s="885">
        <f t="shared" si="1"/>
        <v>68000</v>
      </c>
      <c r="G47" s="868"/>
      <c r="H47" s="881" t="s">
        <v>1272</v>
      </c>
    </row>
    <row r="48" spans="1:8" x14ac:dyDescent="0.2">
      <c r="A48" s="870"/>
      <c r="B48" s="870"/>
      <c r="C48" s="851"/>
      <c r="D48" s="851"/>
      <c r="E48" s="851"/>
      <c r="F48" s="847"/>
      <c r="G48" s="851"/>
      <c r="H48" s="851"/>
    </row>
    <row r="49" spans="1:8" x14ac:dyDescent="0.2">
      <c r="A49" s="849" t="s">
        <v>1285</v>
      </c>
      <c r="B49" s="849"/>
      <c r="C49" s="849"/>
      <c r="D49" s="849"/>
      <c r="E49" s="849"/>
      <c r="F49" s="849"/>
      <c r="G49" s="894"/>
      <c r="H49" s="849"/>
    </row>
    <row r="50" spans="1:8" x14ac:dyDescent="0.2">
      <c r="A50" s="849" t="s">
        <v>1286</v>
      </c>
      <c r="B50" s="849"/>
      <c r="C50" s="849"/>
      <c r="D50" s="849"/>
      <c r="E50" s="849"/>
      <c r="F50" s="849"/>
      <c r="G50" s="894"/>
      <c r="H50" s="849"/>
    </row>
    <row r="51" spans="1:8" x14ac:dyDescent="0.2">
      <c r="A51" s="849"/>
      <c r="B51" s="849"/>
      <c r="C51" s="849" t="s">
        <v>1287</v>
      </c>
      <c r="D51" s="849"/>
      <c r="E51" s="849"/>
      <c r="F51" s="849"/>
      <c r="G51" s="894"/>
      <c r="H51" s="849"/>
    </row>
    <row r="52" spans="1:8" x14ac:dyDescent="0.2">
      <c r="A52" s="849"/>
      <c r="B52" s="849"/>
      <c r="C52" s="849" t="s">
        <v>1288</v>
      </c>
      <c r="D52" s="849"/>
      <c r="E52" s="849"/>
      <c r="F52" s="849"/>
      <c r="G52" s="894"/>
      <c r="H52" s="849"/>
    </row>
    <row r="53" spans="1:8" x14ac:dyDescent="0.2">
      <c r="A53" s="849"/>
      <c r="B53" s="849"/>
      <c r="C53" s="849" t="s">
        <v>1289</v>
      </c>
      <c r="D53" s="849"/>
      <c r="E53" s="849"/>
      <c r="F53" s="849"/>
      <c r="G53" s="894"/>
      <c r="H53" s="849"/>
    </row>
    <row r="54" spans="1:8" x14ac:dyDescent="0.2">
      <c r="A54" s="849"/>
      <c r="B54" s="849"/>
      <c r="C54" s="849"/>
      <c r="D54" s="849"/>
      <c r="E54" s="849"/>
      <c r="F54" s="849"/>
      <c r="G54" s="894"/>
      <c r="H54" s="849"/>
    </row>
    <row r="55" spans="1:8" x14ac:dyDescent="0.2">
      <c r="A55" s="849" t="s">
        <v>1290</v>
      </c>
      <c r="B55" s="849"/>
      <c r="C55" s="849"/>
      <c r="D55" s="849"/>
      <c r="E55" s="849"/>
      <c r="F55" s="849"/>
      <c r="G55" s="894"/>
      <c r="H55" s="849"/>
    </row>
    <row r="56" spans="1:8" x14ac:dyDescent="0.2">
      <c r="A56" s="849"/>
      <c r="B56" s="849" t="s">
        <v>1291</v>
      </c>
      <c r="C56" s="849"/>
      <c r="D56" s="849"/>
      <c r="E56" s="849"/>
      <c r="F56" s="849"/>
      <c r="G56" s="894"/>
      <c r="H56" s="849"/>
    </row>
    <row r="57" spans="1:8" x14ac:dyDescent="0.2">
      <c r="A57" s="849"/>
      <c r="B57" s="849"/>
      <c r="C57" s="849" t="s">
        <v>1292</v>
      </c>
      <c r="D57" s="849"/>
      <c r="E57" s="849"/>
      <c r="F57" s="849"/>
      <c r="G57" s="894"/>
      <c r="H57" s="849"/>
    </row>
    <row r="58" spans="1:8" x14ac:dyDescent="0.2">
      <c r="A58" s="873"/>
      <c r="B58" s="873"/>
      <c r="C58" s="849" t="s">
        <v>1293</v>
      </c>
      <c r="D58" s="895"/>
      <c r="E58" s="895"/>
      <c r="F58" s="873"/>
      <c r="G58" s="873"/>
      <c r="H58" s="896"/>
    </row>
    <row r="59" spans="1:8" x14ac:dyDescent="0.2">
      <c r="A59" s="873"/>
      <c r="B59" s="873"/>
      <c r="C59" s="849" t="s">
        <v>1294</v>
      </c>
      <c r="D59" s="895"/>
      <c r="E59" s="895"/>
      <c r="F59" s="873"/>
      <c r="G59" s="873"/>
      <c r="H59" s="896"/>
    </row>
    <row r="60" spans="1:8" x14ac:dyDescent="0.2">
      <c r="A60" s="873"/>
      <c r="B60" s="873"/>
      <c r="C60" s="849" t="s">
        <v>1295</v>
      </c>
      <c r="D60" s="895"/>
      <c r="E60" s="895"/>
      <c r="F60" s="873"/>
      <c r="G60" s="873"/>
      <c r="H60" s="896"/>
    </row>
    <row r="61" spans="1:8" x14ac:dyDescent="0.2">
      <c r="A61" s="873"/>
      <c r="B61" s="873"/>
      <c r="C61" s="849" t="s">
        <v>1296</v>
      </c>
      <c r="D61" s="895"/>
      <c r="E61" s="895"/>
      <c r="F61" s="873"/>
      <c r="G61" s="873"/>
      <c r="H61" s="896"/>
    </row>
  </sheetData>
  <sheetProtection algorithmName="SHA-512" hashValue="pzKHebrWs4Sgyl0cDvrkx/LfI4HLz7jE9Q1SvjAFn0uK5ap7Bg5GDvq7ycaQVvtDdF+ra+3k4Msn1Y8+2lINtQ==" saltValue="UfeiTfXs1ks3A6mIGR9xZQ==" spinCount="100000" sheet="1" objects="1" scenarios="1"/>
  <mergeCells count="13">
    <mergeCell ref="A42:B42"/>
    <mergeCell ref="A11:B11"/>
    <mergeCell ref="A17:B17"/>
    <mergeCell ref="A21:A24"/>
    <mergeCell ref="B21:B24"/>
    <mergeCell ref="A29:B29"/>
    <mergeCell ref="A36:B36"/>
    <mergeCell ref="A9:B9"/>
    <mergeCell ref="A3:B3"/>
    <mergeCell ref="A4:B4"/>
    <mergeCell ref="A5:H5"/>
    <mergeCell ref="A7:B7"/>
    <mergeCell ref="A8:B8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67.pielikums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155"/>
  <sheetViews>
    <sheetView tabSelected="1" view="pageLayout" zoomScaleNormal="100" workbookViewId="0">
      <selection activeCell="M5" sqref="M5"/>
    </sheetView>
  </sheetViews>
  <sheetFormatPr defaultColWidth="9.140625" defaultRowHeight="12" outlineLevelCol="1" x14ac:dyDescent="0.25"/>
  <cols>
    <col min="1" max="1" width="5.140625" style="465" customWidth="1"/>
    <col min="2" max="2" width="17.28515625" style="465" customWidth="1"/>
    <col min="3" max="3" width="21.7109375" style="642" customWidth="1"/>
    <col min="4" max="4" width="10.5703125" style="642" customWidth="1"/>
    <col min="5" max="5" width="12.140625" style="642" hidden="1" customWidth="1" outlineLevel="1"/>
    <col min="6" max="6" width="11.7109375" style="642" hidden="1" customWidth="1" outlineLevel="1"/>
    <col min="7" max="7" width="13.85546875" style="642" customWidth="1" collapsed="1"/>
    <col min="8" max="8" width="29" style="642" hidden="1" customWidth="1" outlineLevel="1"/>
    <col min="9" max="9" width="17.42578125" style="642" customWidth="1" collapsed="1"/>
    <col min="10" max="16384" width="9.140625" style="465"/>
  </cols>
  <sheetData>
    <row r="1" spans="1:9" x14ac:dyDescent="0.25">
      <c r="I1" s="898" t="s">
        <v>1297</v>
      </c>
    </row>
    <row r="2" spans="1:9" x14ac:dyDescent="0.25">
      <c r="I2" s="898" t="s">
        <v>332</v>
      </c>
    </row>
    <row r="3" spans="1:9" x14ac:dyDescent="0.25">
      <c r="A3" s="1105" t="s">
        <v>0</v>
      </c>
      <c r="B3" s="1105"/>
      <c r="C3" s="840" t="s">
        <v>443</v>
      </c>
    </row>
    <row r="4" spans="1:9" x14ac:dyDescent="0.25">
      <c r="A4" s="1105" t="s">
        <v>1</v>
      </c>
      <c r="B4" s="1105"/>
      <c r="C4" s="840">
        <v>90000056357</v>
      </c>
      <c r="D4" s="465"/>
      <c r="E4" s="465"/>
      <c r="G4" s="465"/>
      <c r="H4" s="465"/>
      <c r="I4" s="465"/>
    </row>
    <row r="5" spans="1:9" ht="15.75" x14ac:dyDescent="0.25">
      <c r="A5" s="1269" t="s">
        <v>450</v>
      </c>
      <c r="B5" s="1269"/>
      <c r="C5" s="1269"/>
      <c r="D5" s="1269"/>
      <c r="E5" s="1269"/>
      <c r="F5" s="1269"/>
      <c r="G5" s="1269"/>
      <c r="H5" s="1269"/>
      <c r="I5" s="1269"/>
    </row>
    <row r="6" spans="1:9" ht="15.75" x14ac:dyDescent="0.25">
      <c r="A6" s="588"/>
      <c r="B6" s="588"/>
      <c r="C6" s="839"/>
      <c r="D6" s="839"/>
      <c r="E6" s="839"/>
      <c r="F6" s="839"/>
      <c r="G6" s="839"/>
      <c r="H6" s="839"/>
      <c r="I6" s="839"/>
    </row>
    <row r="7" spans="1:9" ht="15.75" x14ac:dyDescent="0.25">
      <c r="A7" s="1105" t="s">
        <v>1159</v>
      </c>
      <c r="B7" s="1105"/>
      <c r="C7" s="899" t="s">
        <v>1298</v>
      </c>
      <c r="D7" s="899"/>
      <c r="E7" s="899"/>
      <c r="F7" s="807"/>
      <c r="G7" s="899"/>
      <c r="H7" s="899"/>
      <c r="I7" s="899"/>
    </row>
    <row r="8" spans="1:9" x14ac:dyDescent="0.25">
      <c r="A8" s="1105" t="s">
        <v>336</v>
      </c>
      <c r="B8" s="1105"/>
      <c r="C8" s="1105" t="s">
        <v>1299</v>
      </c>
      <c r="D8" s="1105"/>
      <c r="E8" s="1105"/>
      <c r="F8" s="1105"/>
      <c r="G8" s="1105"/>
      <c r="H8" s="1105"/>
      <c r="I8" s="1105"/>
    </row>
    <row r="9" spans="1:9" x14ac:dyDescent="0.25">
      <c r="A9" s="1105" t="s">
        <v>337</v>
      </c>
      <c r="B9" s="1105"/>
      <c r="C9" s="1096" t="s">
        <v>1300</v>
      </c>
      <c r="D9" s="1096"/>
      <c r="E9" s="1096"/>
      <c r="F9" s="1096"/>
      <c r="G9" s="1096"/>
      <c r="H9" s="1096"/>
      <c r="I9" s="1096"/>
    </row>
    <row r="10" spans="1:9" ht="15" customHeight="1" x14ac:dyDescent="0.25">
      <c r="A10" s="1016" t="s">
        <v>338</v>
      </c>
      <c r="B10" s="1016" t="s">
        <v>339</v>
      </c>
      <c r="C10" s="1016"/>
      <c r="D10" s="1016" t="s">
        <v>340</v>
      </c>
      <c r="E10" s="1016" t="s">
        <v>341</v>
      </c>
      <c r="F10" s="1011" t="s">
        <v>342</v>
      </c>
      <c r="G10" s="1016" t="s">
        <v>343</v>
      </c>
      <c r="H10" s="1272" t="s">
        <v>318</v>
      </c>
      <c r="I10" s="1016" t="s">
        <v>344</v>
      </c>
    </row>
    <row r="11" spans="1:9" ht="30.75" customHeight="1" x14ac:dyDescent="0.25">
      <c r="A11" s="1016"/>
      <c r="B11" s="1016"/>
      <c r="C11" s="1016"/>
      <c r="D11" s="1016"/>
      <c r="E11" s="1016"/>
      <c r="F11" s="1012"/>
      <c r="G11" s="1016"/>
      <c r="H11" s="1273"/>
      <c r="I11" s="1016"/>
    </row>
    <row r="12" spans="1:9" ht="12" customHeight="1" x14ac:dyDescent="0.25">
      <c r="A12" s="1270" t="s">
        <v>454</v>
      </c>
      <c r="B12" s="1270"/>
      <c r="C12" s="1270"/>
      <c r="D12" s="900"/>
      <c r="E12" s="644">
        <f>SUM(E13:E15)</f>
        <v>231417</v>
      </c>
      <c r="F12" s="644">
        <f t="shared" ref="F12:G12" si="0">SUM(F13:F15)</f>
        <v>0</v>
      </c>
      <c r="G12" s="644">
        <f t="shared" si="0"/>
        <v>231417</v>
      </c>
      <c r="H12" s="644"/>
      <c r="I12" s="866"/>
    </row>
    <row r="13" spans="1:9" s="642" customFormat="1" x14ac:dyDescent="0.25">
      <c r="A13" s="1037">
        <v>1</v>
      </c>
      <c r="B13" s="1033" t="s">
        <v>1301</v>
      </c>
      <c r="C13" s="1034"/>
      <c r="D13" s="901">
        <v>5250</v>
      </c>
      <c r="E13" s="399">
        <v>221666</v>
      </c>
      <c r="F13" s="646"/>
      <c r="G13" s="399">
        <f>SUM(E13:F13)</f>
        <v>221666</v>
      </c>
      <c r="H13" s="902"/>
      <c r="I13" s="1271" t="s">
        <v>1302</v>
      </c>
    </row>
    <row r="14" spans="1:9" s="642" customFormat="1" ht="12" customHeight="1" x14ac:dyDescent="0.25">
      <c r="A14" s="1038"/>
      <c r="B14" s="1035"/>
      <c r="C14" s="1036"/>
      <c r="D14" s="901">
        <v>2239</v>
      </c>
      <c r="E14" s="399">
        <v>300</v>
      </c>
      <c r="F14" s="399"/>
      <c r="G14" s="399">
        <f>SUM(E14:F14)</f>
        <v>300</v>
      </c>
      <c r="H14" s="399"/>
      <c r="I14" s="1271"/>
    </row>
    <row r="15" spans="1:9" s="642" customFormat="1" ht="12" customHeight="1" x14ac:dyDescent="0.25">
      <c r="A15" s="1042"/>
      <c r="B15" s="1040"/>
      <c r="C15" s="1041"/>
      <c r="D15" s="901">
        <v>2241</v>
      </c>
      <c r="E15" s="399">
        <v>9451</v>
      </c>
      <c r="F15" s="399"/>
      <c r="G15" s="399">
        <f t="shared" ref="G15" si="1">SUM(E15:F15)</f>
        <v>9451</v>
      </c>
      <c r="H15" s="399"/>
      <c r="I15" s="1271"/>
    </row>
    <row r="16" spans="1:9" s="642" customFormat="1" x14ac:dyDescent="0.25">
      <c r="A16" s="903"/>
      <c r="B16" s="648"/>
      <c r="C16" s="648"/>
      <c r="D16" s="603"/>
      <c r="E16" s="603"/>
      <c r="F16" s="603"/>
      <c r="G16" s="603"/>
      <c r="H16" s="603"/>
      <c r="I16" s="603"/>
    </row>
    <row r="17" spans="1:9" s="642" customFormat="1" x14ac:dyDescent="0.25">
      <c r="A17" s="1024" t="s">
        <v>336</v>
      </c>
      <c r="B17" s="1024"/>
      <c r="C17" s="838" t="s">
        <v>1303</v>
      </c>
      <c r="D17" s="838"/>
      <c r="E17" s="838"/>
      <c r="F17" s="838"/>
      <c r="G17" s="838"/>
      <c r="H17" s="838"/>
      <c r="I17" s="838"/>
    </row>
    <row r="18" spans="1:9" s="642" customFormat="1" x14ac:dyDescent="0.25">
      <c r="A18" s="1024" t="s">
        <v>337</v>
      </c>
      <c r="B18" s="1024"/>
      <c r="C18" s="842" t="s">
        <v>1304</v>
      </c>
      <c r="D18" s="842"/>
      <c r="E18" s="842"/>
      <c r="F18" s="842"/>
      <c r="G18" s="842"/>
      <c r="H18" s="842"/>
      <c r="I18" s="842"/>
    </row>
    <row r="19" spans="1:9" s="642" customFormat="1" ht="12" customHeight="1" x14ac:dyDescent="0.25">
      <c r="A19" s="1016" t="s">
        <v>338</v>
      </c>
      <c r="B19" s="1016" t="s">
        <v>339</v>
      </c>
      <c r="C19" s="1016"/>
      <c r="D19" s="1016" t="s">
        <v>340</v>
      </c>
      <c r="E19" s="1016" t="s">
        <v>341</v>
      </c>
      <c r="F19" s="1011" t="s">
        <v>342</v>
      </c>
      <c r="G19" s="1016" t="s">
        <v>343</v>
      </c>
      <c r="H19" s="1272" t="s">
        <v>318</v>
      </c>
      <c r="I19" s="1016" t="s">
        <v>344</v>
      </c>
    </row>
    <row r="20" spans="1:9" s="642" customFormat="1" ht="40.5" customHeight="1" x14ac:dyDescent="0.25">
      <c r="A20" s="1016"/>
      <c r="B20" s="1016"/>
      <c r="C20" s="1016"/>
      <c r="D20" s="1016"/>
      <c r="E20" s="1016"/>
      <c r="F20" s="1012"/>
      <c r="G20" s="1016"/>
      <c r="H20" s="1273"/>
      <c r="I20" s="1016"/>
    </row>
    <row r="21" spans="1:9" s="642" customFormat="1" x14ac:dyDescent="0.25">
      <c r="A21" s="1270" t="s">
        <v>454</v>
      </c>
      <c r="B21" s="1270"/>
      <c r="C21" s="1270"/>
      <c r="D21" s="644"/>
      <c r="E21" s="644">
        <f>SUM(E22:E22)</f>
        <v>46905</v>
      </c>
      <c r="F21" s="644">
        <f t="shared" ref="F21:G21" si="2">SUM(F22:F22)</f>
        <v>0</v>
      </c>
      <c r="G21" s="644">
        <f t="shared" si="2"/>
        <v>46905</v>
      </c>
      <c r="H21" s="644"/>
      <c r="I21" s="399"/>
    </row>
    <row r="22" spans="1:9" s="642" customFormat="1" ht="12" customHeight="1" x14ac:dyDescent="0.25">
      <c r="A22" s="596">
        <v>1</v>
      </c>
      <c r="B22" s="1135" t="s">
        <v>1305</v>
      </c>
      <c r="C22" s="1135"/>
      <c r="D22" s="901">
        <v>5250</v>
      </c>
      <c r="E22" s="399">
        <v>46905</v>
      </c>
      <c r="F22" s="399"/>
      <c r="G22" s="399">
        <f t="shared" ref="G22" si="3">SUM(E22:F22)</f>
        <v>46905</v>
      </c>
      <c r="H22" s="399"/>
      <c r="I22" s="452" t="s">
        <v>1306</v>
      </c>
    </row>
    <row r="23" spans="1:9" s="642" customFormat="1" x14ac:dyDescent="0.25">
      <c r="A23" s="629"/>
      <c r="B23" s="648"/>
      <c r="C23" s="648"/>
      <c r="D23" s="904"/>
      <c r="E23" s="650"/>
      <c r="F23" s="650"/>
      <c r="G23" s="650"/>
      <c r="H23" s="650"/>
      <c r="I23" s="651"/>
    </row>
    <row r="24" spans="1:9" s="642" customFormat="1" x14ac:dyDescent="0.25">
      <c r="A24" s="1024" t="s">
        <v>336</v>
      </c>
      <c r="B24" s="1024"/>
      <c r="C24" s="838" t="s">
        <v>1307</v>
      </c>
      <c r="D24" s="838"/>
      <c r="E24" s="838"/>
      <c r="F24" s="838"/>
      <c r="G24" s="838"/>
      <c r="H24" s="838"/>
      <c r="I24" s="838"/>
    </row>
    <row r="25" spans="1:9" s="642" customFormat="1" x14ac:dyDescent="0.25">
      <c r="A25" s="1024" t="s">
        <v>337</v>
      </c>
      <c r="B25" s="1024"/>
      <c r="C25" s="842" t="s">
        <v>1308</v>
      </c>
      <c r="D25" s="842"/>
      <c r="E25" s="842"/>
      <c r="F25" s="842"/>
      <c r="G25" s="842"/>
      <c r="H25" s="842"/>
      <c r="I25" s="842"/>
    </row>
    <row r="26" spans="1:9" s="642" customFormat="1" ht="12" customHeight="1" x14ac:dyDescent="0.25">
      <c r="A26" s="1016" t="s">
        <v>338</v>
      </c>
      <c r="B26" s="1016" t="s">
        <v>339</v>
      </c>
      <c r="C26" s="1016"/>
      <c r="D26" s="1016" t="s">
        <v>340</v>
      </c>
      <c r="E26" s="1016" t="s">
        <v>341</v>
      </c>
      <c r="F26" s="1011" t="s">
        <v>342</v>
      </c>
      <c r="G26" s="1016" t="s">
        <v>343</v>
      </c>
      <c r="H26" s="1272" t="s">
        <v>318</v>
      </c>
      <c r="I26" s="1016" t="s">
        <v>344</v>
      </c>
    </row>
    <row r="27" spans="1:9" s="642" customFormat="1" ht="36.75" customHeight="1" x14ac:dyDescent="0.25">
      <c r="A27" s="1016"/>
      <c r="B27" s="1016"/>
      <c r="C27" s="1016"/>
      <c r="D27" s="1016"/>
      <c r="E27" s="1016"/>
      <c r="F27" s="1012"/>
      <c r="G27" s="1016"/>
      <c r="H27" s="1273"/>
      <c r="I27" s="1016"/>
    </row>
    <row r="28" spans="1:9" s="642" customFormat="1" x14ac:dyDescent="0.25">
      <c r="A28" s="1270" t="s">
        <v>454</v>
      </c>
      <c r="B28" s="1270"/>
      <c r="C28" s="1270"/>
      <c r="D28" s="644"/>
      <c r="E28" s="644">
        <f>SUM(E29:E40)</f>
        <v>565222</v>
      </c>
      <c r="F28" s="644">
        <f>SUM(F29:F40)</f>
        <v>0</v>
      </c>
      <c r="G28" s="644">
        <f>SUM(G29:G40)</f>
        <v>565222</v>
      </c>
      <c r="H28" s="644"/>
      <c r="I28" s="866"/>
    </row>
    <row r="29" spans="1:9" s="642" customFormat="1" x14ac:dyDescent="0.25">
      <c r="A29" s="837">
        <v>1</v>
      </c>
      <c r="B29" s="1033" t="s">
        <v>1309</v>
      </c>
      <c r="C29" s="1034"/>
      <c r="D29" s="901">
        <v>5240</v>
      </c>
      <c r="E29" s="905">
        <v>48746</v>
      </c>
      <c r="F29" s="821"/>
      <c r="G29" s="399">
        <f t="shared" ref="G29:G40" si="4">SUM(E29:F29)</f>
        <v>48746</v>
      </c>
      <c r="H29" s="399"/>
      <c r="I29" s="836" t="s">
        <v>1310</v>
      </c>
    </row>
    <row r="30" spans="1:9" s="642" customFormat="1" x14ac:dyDescent="0.25">
      <c r="A30" s="1274">
        <v>2</v>
      </c>
      <c r="B30" s="1135" t="s">
        <v>1311</v>
      </c>
      <c r="C30" s="1135"/>
      <c r="D30" s="901">
        <v>5250</v>
      </c>
      <c r="E30" s="399">
        <v>153342</v>
      </c>
      <c r="F30" s="399"/>
      <c r="G30" s="399">
        <f t="shared" si="4"/>
        <v>153342</v>
      </c>
      <c r="H30" s="399"/>
      <c r="I30" s="1271" t="s">
        <v>1312</v>
      </c>
    </row>
    <row r="31" spans="1:9" s="642" customFormat="1" x14ac:dyDescent="0.25">
      <c r="A31" s="1274"/>
      <c r="B31" s="1135"/>
      <c r="C31" s="1135"/>
      <c r="D31" s="901">
        <v>2241</v>
      </c>
      <c r="E31" s="399">
        <v>8368</v>
      </c>
      <c r="F31" s="399"/>
      <c r="G31" s="399">
        <f t="shared" si="4"/>
        <v>8368</v>
      </c>
      <c r="H31" s="399"/>
      <c r="I31" s="1271"/>
    </row>
    <row r="32" spans="1:9" s="642" customFormat="1" x14ac:dyDescent="0.25">
      <c r="A32" s="598">
        <v>3</v>
      </c>
      <c r="B32" s="1135" t="s">
        <v>1313</v>
      </c>
      <c r="C32" s="1135"/>
      <c r="D32" s="901">
        <v>2241</v>
      </c>
      <c r="E32" s="399">
        <v>43816</v>
      </c>
      <c r="F32" s="399"/>
      <c r="G32" s="399">
        <f t="shared" si="4"/>
        <v>43816</v>
      </c>
      <c r="H32" s="399"/>
      <c r="I32" s="452" t="s">
        <v>1314</v>
      </c>
    </row>
    <row r="33" spans="1:9" s="642" customFormat="1" x14ac:dyDescent="0.25">
      <c r="A33" s="596">
        <v>4</v>
      </c>
      <c r="B33" s="1135" t="s">
        <v>1315</v>
      </c>
      <c r="C33" s="1135"/>
      <c r="D33" s="901">
        <v>2239</v>
      </c>
      <c r="E33" s="399">
        <v>5374</v>
      </c>
      <c r="F33" s="646"/>
      <c r="G33" s="399">
        <f t="shared" si="4"/>
        <v>5374</v>
      </c>
      <c r="H33" s="399"/>
      <c r="I33" s="452" t="s">
        <v>1316</v>
      </c>
    </row>
    <row r="34" spans="1:9" s="642" customFormat="1" ht="26.25" customHeight="1" x14ac:dyDescent="0.25">
      <c r="A34" s="596">
        <v>5</v>
      </c>
      <c r="B34" s="1135" t="s">
        <v>1317</v>
      </c>
      <c r="C34" s="1135"/>
      <c r="D34" s="906">
        <v>5250</v>
      </c>
      <c r="E34" s="907">
        <v>197756</v>
      </c>
      <c r="F34" s="907"/>
      <c r="G34" s="399">
        <f t="shared" si="4"/>
        <v>197756</v>
      </c>
      <c r="H34" s="907"/>
      <c r="I34" s="452" t="s">
        <v>1171</v>
      </c>
    </row>
    <row r="35" spans="1:9" s="642" customFormat="1" ht="24" customHeight="1" x14ac:dyDescent="0.25">
      <c r="A35" s="596">
        <v>6</v>
      </c>
      <c r="B35" s="1135" t="s">
        <v>1318</v>
      </c>
      <c r="C35" s="1135"/>
      <c r="D35" s="901">
        <v>5240</v>
      </c>
      <c r="E35" s="399">
        <v>3097</v>
      </c>
      <c r="F35" s="646"/>
      <c r="G35" s="399">
        <f t="shared" si="4"/>
        <v>3097</v>
      </c>
      <c r="H35" s="399"/>
      <c r="I35" s="452" t="s">
        <v>1319</v>
      </c>
    </row>
    <row r="36" spans="1:9" s="642" customFormat="1" x14ac:dyDescent="0.25">
      <c r="A36" s="596">
        <v>7</v>
      </c>
      <c r="B36" s="1135" t="s">
        <v>1320</v>
      </c>
      <c r="C36" s="1135"/>
      <c r="D36" s="901">
        <v>5250</v>
      </c>
      <c r="E36" s="399">
        <v>23317</v>
      </c>
      <c r="F36" s="399"/>
      <c r="G36" s="399">
        <f t="shared" si="4"/>
        <v>23317</v>
      </c>
      <c r="H36" s="399"/>
      <c r="I36" s="452" t="s">
        <v>1312</v>
      </c>
    </row>
    <row r="37" spans="1:9" s="642" customFormat="1" x14ac:dyDescent="0.25">
      <c r="A37" s="596">
        <v>8</v>
      </c>
      <c r="B37" s="1135" t="s">
        <v>1321</v>
      </c>
      <c r="C37" s="1135"/>
      <c r="D37" s="901">
        <v>2241</v>
      </c>
      <c r="E37" s="399">
        <v>5000</v>
      </c>
      <c r="F37" s="399"/>
      <c r="G37" s="399">
        <f t="shared" si="4"/>
        <v>5000</v>
      </c>
      <c r="H37" s="399"/>
      <c r="I37" s="452" t="s">
        <v>1314</v>
      </c>
    </row>
    <row r="38" spans="1:9" s="642" customFormat="1" x14ac:dyDescent="0.25">
      <c r="A38" s="596">
        <v>9</v>
      </c>
      <c r="B38" s="1135" t="s">
        <v>1322</v>
      </c>
      <c r="C38" s="1135"/>
      <c r="D38" s="901">
        <v>5250</v>
      </c>
      <c r="E38" s="399">
        <v>14520</v>
      </c>
      <c r="F38" s="399"/>
      <c r="G38" s="399">
        <f t="shared" si="4"/>
        <v>14520</v>
      </c>
      <c r="H38" s="902"/>
      <c r="I38" s="452" t="s">
        <v>1323</v>
      </c>
    </row>
    <row r="39" spans="1:9" s="642" customFormat="1" x14ac:dyDescent="0.25">
      <c r="A39" s="596">
        <v>10</v>
      </c>
      <c r="B39" s="1135" t="s">
        <v>1324</v>
      </c>
      <c r="C39" s="1135"/>
      <c r="D39" s="901">
        <v>5240</v>
      </c>
      <c r="E39" s="399">
        <v>55386</v>
      </c>
      <c r="F39" s="399"/>
      <c r="G39" s="399">
        <f t="shared" si="4"/>
        <v>55386</v>
      </c>
      <c r="H39" s="902"/>
      <c r="I39" s="452" t="s">
        <v>1325</v>
      </c>
    </row>
    <row r="40" spans="1:9" s="642" customFormat="1" ht="36.75" customHeight="1" x14ac:dyDescent="0.25">
      <c r="A40" s="596">
        <v>11</v>
      </c>
      <c r="B40" s="1135" t="s">
        <v>1326</v>
      </c>
      <c r="C40" s="1135"/>
      <c r="D40" s="901">
        <v>2241</v>
      </c>
      <c r="E40" s="399">
        <v>6500</v>
      </c>
      <c r="F40" s="646"/>
      <c r="G40" s="399">
        <f t="shared" si="4"/>
        <v>6500</v>
      </c>
      <c r="H40" s="399"/>
      <c r="I40" s="452" t="s">
        <v>1314</v>
      </c>
    </row>
    <row r="41" spans="1:9" s="642" customFormat="1" x14ac:dyDescent="0.25">
      <c r="A41" s="908"/>
      <c r="B41" s="909"/>
      <c r="C41" s="909"/>
      <c r="D41" s="910"/>
      <c r="E41" s="911"/>
      <c r="F41" s="911"/>
      <c r="G41" s="911"/>
      <c r="H41" s="911"/>
      <c r="I41" s="911"/>
    </row>
    <row r="42" spans="1:9" s="642" customFormat="1" x14ac:dyDescent="0.25">
      <c r="A42" s="1106" t="s">
        <v>336</v>
      </c>
      <c r="B42" s="1106"/>
      <c r="C42" s="1106" t="s">
        <v>1149</v>
      </c>
      <c r="D42" s="1106"/>
      <c r="E42" s="1106"/>
      <c r="F42" s="1106"/>
      <c r="G42" s="1106"/>
      <c r="H42" s="1106"/>
      <c r="I42" s="1106"/>
    </row>
    <row r="43" spans="1:9" s="642" customFormat="1" x14ac:dyDescent="0.25">
      <c r="A43" s="1275" t="s">
        <v>337</v>
      </c>
      <c r="B43" s="1275"/>
      <c r="C43" s="912" t="s">
        <v>1327</v>
      </c>
      <c r="D43" s="913"/>
      <c r="E43" s="913"/>
      <c r="F43" s="913"/>
      <c r="G43" s="913"/>
      <c r="H43" s="913"/>
      <c r="I43" s="913"/>
    </row>
    <row r="44" spans="1:9" s="642" customFormat="1" ht="12" customHeight="1" x14ac:dyDescent="0.25">
      <c r="A44" s="1016" t="s">
        <v>338</v>
      </c>
      <c r="B44" s="1016" t="s">
        <v>339</v>
      </c>
      <c r="C44" s="1016"/>
      <c r="D44" s="1016" t="s">
        <v>340</v>
      </c>
      <c r="E44" s="1016" t="s">
        <v>341</v>
      </c>
      <c r="F44" s="1011" t="s">
        <v>342</v>
      </c>
      <c r="G44" s="1016" t="s">
        <v>343</v>
      </c>
      <c r="H44" s="1272" t="s">
        <v>318</v>
      </c>
      <c r="I44" s="1016" t="s">
        <v>344</v>
      </c>
    </row>
    <row r="45" spans="1:9" s="642" customFormat="1" ht="33" customHeight="1" x14ac:dyDescent="0.25">
      <c r="A45" s="1016"/>
      <c r="B45" s="1016"/>
      <c r="C45" s="1016"/>
      <c r="D45" s="1016"/>
      <c r="E45" s="1016"/>
      <c r="F45" s="1012"/>
      <c r="G45" s="1016"/>
      <c r="H45" s="1273"/>
      <c r="I45" s="1016"/>
    </row>
    <row r="46" spans="1:9" s="642" customFormat="1" x14ac:dyDescent="0.25">
      <c r="A46" s="1270" t="s">
        <v>454</v>
      </c>
      <c r="B46" s="1270"/>
      <c r="C46" s="1270"/>
      <c r="D46" s="644"/>
      <c r="E46" s="644">
        <f>SUM(E47:E53)</f>
        <v>239644</v>
      </c>
      <c r="F46" s="644">
        <f>SUM(F47:F53)</f>
        <v>904</v>
      </c>
      <c r="G46" s="644">
        <f>SUM(G47:G53)</f>
        <v>240548</v>
      </c>
      <c r="H46" s="644"/>
      <c r="I46" s="914"/>
    </row>
    <row r="47" spans="1:9" s="642" customFormat="1" x14ac:dyDescent="0.25">
      <c r="A47" s="596">
        <v>1</v>
      </c>
      <c r="B47" s="1135" t="s">
        <v>1328</v>
      </c>
      <c r="C47" s="1135"/>
      <c r="D47" s="901">
        <v>5250</v>
      </c>
      <c r="E47" s="399">
        <v>0</v>
      </c>
      <c r="F47" s="646"/>
      <c r="G47" s="399">
        <f t="shared" ref="G47:G53" si="5">SUM(E47:F47)</f>
        <v>0</v>
      </c>
      <c r="H47" s="915"/>
      <c r="I47" s="452" t="s">
        <v>1329</v>
      </c>
    </row>
    <row r="48" spans="1:9" s="642" customFormat="1" x14ac:dyDescent="0.25">
      <c r="A48" s="596">
        <v>2</v>
      </c>
      <c r="B48" s="1135" t="s">
        <v>1330</v>
      </c>
      <c r="C48" s="1135"/>
      <c r="D48" s="901">
        <v>5250</v>
      </c>
      <c r="E48" s="399">
        <v>21086</v>
      </c>
      <c r="F48" s="646"/>
      <c r="G48" s="399">
        <f t="shared" si="5"/>
        <v>21086</v>
      </c>
      <c r="H48" s="916"/>
      <c r="I48" s="452" t="s">
        <v>1329</v>
      </c>
    </row>
    <row r="49" spans="1:9" s="642" customFormat="1" x14ac:dyDescent="0.25">
      <c r="A49" s="837">
        <v>3</v>
      </c>
      <c r="B49" s="1033" t="s">
        <v>1331</v>
      </c>
      <c r="C49" s="1034"/>
      <c r="D49" s="864">
        <v>5250</v>
      </c>
      <c r="E49" s="917">
        <f>57501+14950</f>
        <v>72451</v>
      </c>
      <c r="F49" s="918"/>
      <c r="G49" s="399">
        <f t="shared" si="5"/>
        <v>72451</v>
      </c>
      <c r="H49" s="915"/>
      <c r="I49" s="452" t="s">
        <v>1332</v>
      </c>
    </row>
    <row r="50" spans="1:9" s="642" customFormat="1" ht="12" customHeight="1" x14ac:dyDescent="0.25">
      <c r="A50" s="837">
        <v>4</v>
      </c>
      <c r="B50" s="1033" t="s">
        <v>1333</v>
      </c>
      <c r="C50" s="1034"/>
      <c r="D50" s="901">
        <v>5250</v>
      </c>
      <c r="E50" s="809">
        <v>15500</v>
      </c>
      <c r="F50" s="809"/>
      <c r="G50" s="399">
        <f t="shared" si="5"/>
        <v>15500</v>
      </c>
      <c r="H50" s="915"/>
      <c r="I50" s="836" t="s">
        <v>1332</v>
      </c>
    </row>
    <row r="51" spans="1:9" s="642" customFormat="1" ht="15" customHeight="1" x14ac:dyDescent="0.25">
      <c r="A51" s="837">
        <v>5</v>
      </c>
      <c r="B51" s="1033" t="s">
        <v>1334</v>
      </c>
      <c r="C51" s="1034"/>
      <c r="D51" s="901">
        <v>5250</v>
      </c>
      <c r="E51" s="399">
        <v>125000</v>
      </c>
      <c r="F51" s="399"/>
      <c r="G51" s="399">
        <f t="shared" si="5"/>
        <v>125000</v>
      </c>
      <c r="H51" s="399"/>
      <c r="I51" s="452" t="s">
        <v>1332</v>
      </c>
    </row>
    <row r="52" spans="1:9" s="642" customFormat="1" x14ac:dyDescent="0.25">
      <c r="A52" s="837">
        <v>6</v>
      </c>
      <c r="B52" s="1033" t="s">
        <v>1335</v>
      </c>
      <c r="C52" s="1034"/>
      <c r="D52" s="901">
        <v>5250</v>
      </c>
      <c r="E52" s="399">
        <v>5384</v>
      </c>
      <c r="F52" s="646"/>
      <c r="G52" s="399">
        <f t="shared" si="5"/>
        <v>5384</v>
      </c>
      <c r="H52" s="399"/>
      <c r="I52" s="836" t="s">
        <v>1332</v>
      </c>
    </row>
    <row r="53" spans="1:9" s="642" customFormat="1" ht="24" x14ac:dyDescent="0.25">
      <c r="A53" s="837">
        <v>7</v>
      </c>
      <c r="B53" s="1033" t="s">
        <v>1336</v>
      </c>
      <c r="C53" s="1034"/>
      <c r="D53" s="901">
        <v>2241</v>
      </c>
      <c r="E53" s="399">
        <v>223</v>
      </c>
      <c r="F53" s="399">
        <v>904</v>
      </c>
      <c r="G53" s="399">
        <f t="shared" si="5"/>
        <v>1127</v>
      </c>
      <c r="H53" s="902" t="s">
        <v>1337</v>
      </c>
      <c r="I53" s="452" t="s">
        <v>1338</v>
      </c>
    </row>
    <row r="54" spans="1:9" s="642" customFormat="1" x14ac:dyDescent="0.25">
      <c r="A54" s="611"/>
      <c r="B54" s="919"/>
      <c r="C54" s="919"/>
      <c r="D54" s="920"/>
      <c r="E54" s="820"/>
      <c r="F54" s="820"/>
      <c r="G54" s="820"/>
      <c r="H54" s="820"/>
      <c r="I54" s="921"/>
    </row>
    <row r="55" spans="1:9" s="642" customFormat="1" x14ac:dyDescent="0.25">
      <c r="A55" s="1106" t="s">
        <v>336</v>
      </c>
      <c r="B55" s="1106"/>
      <c r="C55" s="841" t="s">
        <v>1339</v>
      </c>
      <c r="D55" s="841"/>
      <c r="E55" s="841"/>
      <c r="F55" s="841"/>
      <c r="G55" s="841"/>
      <c r="H55" s="841"/>
      <c r="I55" s="841"/>
    </row>
    <row r="56" spans="1:9" s="642" customFormat="1" x14ac:dyDescent="0.25">
      <c r="A56" s="1275" t="s">
        <v>337</v>
      </c>
      <c r="B56" s="1275"/>
      <c r="C56" s="912" t="s">
        <v>1340</v>
      </c>
      <c r="D56" s="912"/>
      <c r="E56" s="912"/>
      <c r="F56" s="912"/>
      <c r="G56" s="912"/>
      <c r="H56" s="912"/>
      <c r="I56" s="912"/>
    </row>
    <row r="57" spans="1:9" s="642" customFormat="1" ht="12" customHeight="1" x14ac:dyDescent="0.25">
      <c r="A57" s="1016" t="s">
        <v>338</v>
      </c>
      <c r="B57" s="1016" t="s">
        <v>339</v>
      </c>
      <c r="C57" s="1016"/>
      <c r="D57" s="1016" t="s">
        <v>340</v>
      </c>
      <c r="E57" s="1016" t="s">
        <v>341</v>
      </c>
      <c r="F57" s="1011" t="s">
        <v>342</v>
      </c>
      <c r="G57" s="1016" t="s">
        <v>343</v>
      </c>
      <c r="H57" s="1272" t="s">
        <v>318</v>
      </c>
      <c r="I57" s="1016" t="s">
        <v>344</v>
      </c>
    </row>
    <row r="58" spans="1:9" s="642" customFormat="1" ht="34.5" customHeight="1" x14ac:dyDescent="0.25">
      <c r="A58" s="1016"/>
      <c r="B58" s="1016"/>
      <c r="C58" s="1016"/>
      <c r="D58" s="1016"/>
      <c r="E58" s="1016"/>
      <c r="F58" s="1012"/>
      <c r="G58" s="1016"/>
      <c r="H58" s="1273"/>
      <c r="I58" s="1016"/>
    </row>
    <row r="59" spans="1:9" s="642" customFormat="1" x14ac:dyDescent="0.25">
      <c r="A59" s="1270" t="s">
        <v>454</v>
      </c>
      <c r="B59" s="1270"/>
      <c r="C59" s="1270"/>
      <c r="D59" s="644"/>
      <c r="E59" s="644">
        <f>SUM(E60:E60)</f>
        <v>29097</v>
      </c>
      <c r="F59" s="644">
        <f t="shared" ref="F59:G59" si="6">SUM(F60:F60)</f>
        <v>0</v>
      </c>
      <c r="G59" s="644">
        <f t="shared" si="6"/>
        <v>29097</v>
      </c>
      <c r="H59" s="644"/>
      <c r="I59" s="452"/>
    </row>
    <row r="60" spans="1:9" s="642" customFormat="1" x14ac:dyDescent="0.25">
      <c r="A60" s="596">
        <v>1</v>
      </c>
      <c r="B60" s="1135" t="s">
        <v>1341</v>
      </c>
      <c r="C60" s="1135"/>
      <c r="D60" s="901">
        <v>5250</v>
      </c>
      <c r="E60" s="399">
        <v>29097</v>
      </c>
      <c r="F60" s="399"/>
      <c r="G60" s="399">
        <f t="shared" ref="G60" si="7">SUM(E60:F60)</f>
        <v>29097</v>
      </c>
      <c r="H60" s="399"/>
      <c r="I60" s="452" t="s">
        <v>1342</v>
      </c>
    </row>
    <row r="61" spans="1:9" s="642" customFormat="1" x14ac:dyDescent="0.25">
      <c r="A61" s="629"/>
      <c r="B61" s="648"/>
      <c r="C61" s="648"/>
      <c r="D61" s="904"/>
      <c r="E61" s="650"/>
      <c r="F61" s="650"/>
      <c r="G61" s="650"/>
      <c r="H61" s="650"/>
      <c r="I61" s="650"/>
    </row>
    <row r="62" spans="1:9" s="642" customFormat="1" x14ac:dyDescent="0.25">
      <c r="A62" s="1024" t="s">
        <v>336</v>
      </c>
      <c r="B62" s="1024"/>
      <c r="C62" s="838" t="s">
        <v>1343</v>
      </c>
      <c r="D62" s="838"/>
      <c r="E62" s="838"/>
      <c r="F62" s="838"/>
      <c r="G62" s="838"/>
      <c r="H62" s="838"/>
      <c r="I62" s="838"/>
    </row>
    <row r="63" spans="1:9" s="642" customFormat="1" x14ac:dyDescent="0.25">
      <c r="A63" s="1024" t="s">
        <v>337</v>
      </c>
      <c r="B63" s="1024"/>
      <c r="C63" s="842" t="s">
        <v>1344</v>
      </c>
      <c r="D63" s="842"/>
      <c r="E63" s="842"/>
      <c r="F63" s="842"/>
      <c r="G63" s="842"/>
      <c r="H63" s="842"/>
      <c r="I63" s="842"/>
    </row>
    <row r="64" spans="1:9" s="642" customFormat="1" ht="12" customHeight="1" x14ac:dyDescent="0.25">
      <c r="A64" s="1016" t="s">
        <v>338</v>
      </c>
      <c r="B64" s="1016" t="s">
        <v>339</v>
      </c>
      <c r="C64" s="1016"/>
      <c r="D64" s="1016" t="s">
        <v>340</v>
      </c>
      <c r="E64" s="1016" t="s">
        <v>341</v>
      </c>
      <c r="F64" s="1011" t="s">
        <v>342</v>
      </c>
      <c r="G64" s="1016" t="s">
        <v>343</v>
      </c>
      <c r="H64" s="1272" t="s">
        <v>318</v>
      </c>
      <c r="I64" s="1016" t="s">
        <v>344</v>
      </c>
    </row>
    <row r="65" spans="1:9" s="642" customFormat="1" ht="37.5" customHeight="1" x14ac:dyDescent="0.25">
      <c r="A65" s="1016"/>
      <c r="B65" s="1016"/>
      <c r="C65" s="1016"/>
      <c r="D65" s="1016"/>
      <c r="E65" s="1016"/>
      <c r="F65" s="1012"/>
      <c r="G65" s="1016"/>
      <c r="H65" s="1273"/>
      <c r="I65" s="1016"/>
    </row>
    <row r="66" spans="1:9" s="642" customFormat="1" x14ac:dyDescent="0.25">
      <c r="A66" s="1270" t="s">
        <v>454</v>
      </c>
      <c r="B66" s="1270"/>
      <c r="C66" s="1270"/>
      <c r="D66" s="644"/>
      <c r="E66" s="644">
        <f>SUM(E67:E67)</f>
        <v>242888</v>
      </c>
      <c r="F66" s="644">
        <f t="shared" ref="F66:G66" si="8">SUM(F67:F67)</f>
        <v>0</v>
      </c>
      <c r="G66" s="644">
        <f t="shared" si="8"/>
        <v>242888</v>
      </c>
      <c r="H66" s="644"/>
      <c r="I66" s="922"/>
    </row>
    <row r="67" spans="1:9" s="642" customFormat="1" ht="12" customHeight="1" x14ac:dyDescent="0.25">
      <c r="A67" s="596">
        <v>1</v>
      </c>
      <c r="B67" s="1135" t="s">
        <v>1345</v>
      </c>
      <c r="C67" s="1135"/>
      <c r="D67" s="901">
        <v>5250</v>
      </c>
      <c r="E67" s="399">
        <v>242888</v>
      </c>
      <c r="F67" s="399"/>
      <c r="G67" s="399">
        <f t="shared" ref="G67" si="9">SUM(E67:F67)</f>
        <v>242888</v>
      </c>
      <c r="H67" s="399"/>
      <c r="I67" s="452" t="s">
        <v>475</v>
      </c>
    </row>
    <row r="68" spans="1:9" s="642" customFormat="1" x14ac:dyDescent="0.25">
      <c r="A68" s="923"/>
      <c r="B68" s="919"/>
      <c r="C68" s="919"/>
      <c r="D68" s="920"/>
      <c r="E68" s="820"/>
      <c r="F68" s="820"/>
      <c r="G68" s="820"/>
      <c r="H68" s="820"/>
      <c r="I68" s="920"/>
    </row>
    <row r="69" spans="1:9" s="642" customFormat="1" x14ac:dyDescent="0.25">
      <c r="A69" s="1106" t="s">
        <v>336</v>
      </c>
      <c r="B69" s="1106"/>
      <c r="C69" s="841" t="s">
        <v>1346</v>
      </c>
      <c r="D69" s="841"/>
      <c r="E69" s="841"/>
      <c r="F69" s="841"/>
      <c r="G69" s="841"/>
      <c r="H69" s="841"/>
      <c r="I69" s="841"/>
    </row>
    <row r="70" spans="1:9" s="642" customFormat="1" x14ac:dyDescent="0.25">
      <c r="A70" s="1275" t="s">
        <v>337</v>
      </c>
      <c r="B70" s="1275"/>
      <c r="C70" s="912" t="s">
        <v>1347</v>
      </c>
      <c r="D70" s="912"/>
      <c r="E70" s="912"/>
      <c r="F70" s="912"/>
      <c r="G70" s="912"/>
      <c r="H70" s="912"/>
      <c r="I70" s="912"/>
    </row>
    <row r="71" spans="1:9" s="642" customFormat="1" ht="12" customHeight="1" x14ac:dyDescent="0.25">
      <c r="A71" s="1016" t="s">
        <v>338</v>
      </c>
      <c r="B71" s="1016" t="s">
        <v>339</v>
      </c>
      <c r="C71" s="1016"/>
      <c r="D71" s="1016" t="s">
        <v>340</v>
      </c>
      <c r="E71" s="1016" t="s">
        <v>341</v>
      </c>
      <c r="F71" s="1011" t="s">
        <v>342</v>
      </c>
      <c r="G71" s="1016" t="s">
        <v>343</v>
      </c>
      <c r="H71" s="1272" t="s">
        <v>318</v>
      </c>
      <c r="I71" s="1016" t="s">
        <v>344</v>
      </c>
    </row>
    <row r="72" spans="1:9" s="642" customFormat="1" ht="36.75" customHeight="1" x14ac:dyDescent="0.25">
      <c r="A72" s="1016"/>
      <c r="B72" s="1016"/>
      <c r="C72" s="1016"/>
      <c r="D72" s="1016"/>
      <c r="E72" s="1016"/>
      <c r="F72" s="1012"/>
      <c r="G72" s="1016"/>
      <c r="H72" s="1273"/>
      <c r="I72" s="1016"/>
    </row>
    <row r="73" spans="1:9" s="642" customFormat="1" x14ac:dyDescent="0.25">
      <c r="A73" s="1270" t="s">
        <v>454</v>
      </c>
      <c r="B73" s="1270"/>
      <c r="C73" s="1270"/>
      <c r="D73" s="644"/>
      <c r="E73" s="644">
        <f>SUM(E74:E74)</f>
        <v>109240</v>
      </c>
      <c r="F73" s="644">
        <f t="shared" ref="F73:G73" si="10">SUM(F74:F74)</f>
        <v>0</v>
      </c>
      <c r="G73" s="644">
        <f t="shared" si="10"/>
        <v>109240</v>
      </c>
      <c r="H73" s="644"/>
      <c r="I73" s="452"/>
    </row>
    <row r="74" spans="1:9" s="642" customFormat="1" x14ac:dyDescent="0.25">
      <c r="A74" s="596">
        <v>1</v>
      </c>
      <c r="B74" s="1135" t="s">
        <v>1348</v>
      </c>
      <c r="C74" s="1135"/>
      <c r="D74" s="901">
        <v>5250</v>
      </c>
      <c r="E74" s="399">
        <v>109240</v>
      </c>
      <c r="F74" s="646"/>
      <c r="G74" s="399">
        <f t="shared" ref="G74" si="11">SUM(E74:F74)</f>
        <v>109240</v>
      </c>
      <c r="H74" s="924"/>
      <c r="I74" s="452" t="s">
        <v>475</v>
      </c>
    </row>
    <row r="75" spans="1:9" s="642" customFormat="1" x14ac:dyDescent="0.25">
      <c r="A75" s="925"/>
      <c r="B75" s="925"/>
      <c r="C75" s="925"/>
      <c r="D75" s="603"/>
      <c r="E75" s="603"/>
      <c r="F75" s="603"/>
      <c r="G75" s="603"/>
      <c r="H75" s="603"/>
      <c r="I75" s="925"/>
    </row>
    <row r="76" spans="1:9" s="642" customFormat="1" x14ac:dyDescent="0.25">
      <c r="A76" s="1024" t="s">
        <v>336</v>
      </c>
      <c r="B76" s="1024"/>
      <c r="C76" s="838" t="s">
        <v>1349</v>
      </c>
      <c r="D76" s="838"/>
      <c r="E76" s="904"/>
      <c r="F76" s="904"/>
      <c r="G76" s="904"/>
      <c r="H76" s="904"/>
      <c r="I76" s="904"/>
    </row>
    <row r="77" spans="1:9" s="642" customFormat="1" x14ac:dyDescent="0.25">
      <c r="A77" s="1024" t="s">
        <v>337</v>
      </c>
      <c r="B77" s="1024"/>
      <c r="C77" s="842" t="s">
        <v>1350</v>
      </c>
      <c r="D77" s="842"/>
      <c r="E77" s="842"/>
      <c r="F77" s="842"/>
      <c r="G77" s="842"/>
      <c r="H77" s="842"/>
      <c r="I77" s="842"/>
    </row>
    <row r="78" spans="1:9" s="642" customFormat="1" ht="12" customHeight="1" x14ac:dyDescent="0.25">
      <c r="A78" s="1016" t="s">
        <v>338</v>
      </c>
      <c r="B78" s="1016" t="s">
        <v>339</v>
      </c>
      <c r="C78" s="1016"/>
      <c r="D78" s="1016" t="s">
        <v>340</v>
      </c>
      <c r="E78" s="1016" t="s">
        <v>341</v>
      </c>
      <c r="F78" s="1011" t="s">
        <v>342</v>
      </c>
      <c r="G78" s="1016" t="s">
        <v>343</v>
      </c>
      <c r="H78" s="1272" t="s">
        <v>318</v>
      </c>
      <c r="I78" s="1016" t="s">
        <v>344</v>
      </c>
    </row>
    <row r="79" spans="1:9" s="642" customFormat="1" ht="36" customHeight="1" x14ac:dyDescent="0.25">
      <c r="A79" s="1016"/>
      <c r="B79" s="1016"/>
      <c r="C79" s="1016"/>
      <c r="D79" s="1016"/>
      <c r="E79" s="1016"/>
      <c r="F79" s="1012"/>
      <c r="G79" s="1016"/>
      <c r="H79" s="1273"/>
      <c r="I79" s="1016"/>
    </row>
    <row r="80" spans="1:9" s="642" customFormat="1" x14ac:dyDescent="0.25">
      <c r="A80" s="1270" t="s">
        <v>454</v>
      </c>
      <c r="B80" s="1270"/>
      <c r="C80" s="1270"/>
      <c r="D80" s="644"/>
      <c r="E80" s="644">
        <f>SUM(E81:E90)</f>
        <v>243420</v>
      </c>
      <c r="F80" s="644">
        <f>SUM(F81:F90)</f>
        <v>0</v>
      </c>
      <c r="G80" s="644">
        <f>SUM(G81:G90)</f>
        <v>243420</v>
      </c>
      <c r="H80" s="644"/>
      <c r="I80" s="452"/>
    </row>
    <row r="81" spans="1:9" s="642" customFormat="1" ht="12" customHeight="1" x14ac:dyDescent="0.25">
      <c r="A81" s="834">
        <v>1</v>
      </c>
      <c r="B81" s="1135" t="s">
        <v>1336</v>
      </c>
      <c r="C81" s="1135"/>
      <c r="D81" s="901">
        <v>2241</v>
      </c>
      <c r="E81" s="900">
        <v>52937</v>
      </c>
      <c r="F81" s="900"/>
      <c r="G81" s="399">
        <f t="shared" ref="G81:G90" si="12">SUM(E81:F81)</f>
        <v>52937</v>
      </c>
      <c r="H81" s="900"/>
      <c r="I81" s="460" t="s">
        <v>1351</v>
      </c>
    </row>
    <row r="82" spans="1:9" s="642" customFormat="1" ht="15" customHeight="1" x14ac:dyDescent="0.25">
      <c r="A82" s="834">
        <v>2</v>
      </c>
      <c r="B82" s="1135" t="s">
        <v>1352</v>
      </c>
      <c r="C82" s="1135"/>
      <c r="D82" s="901">
        <v>5250</v>
      </c>
      <c r="E82" s="905">
        <v>9000</v>
      </c>
      <c r="F82" s="905"/>
      <c r="G82" s="399">
        <f t="shared" si="12"/>
        <v>9000</v>
      </c>
      <c r="H82" s="905"/>
      <c r="I82" s="843" t="s">
        <v>1351</v>
      </c>
    </row>
    <row r="83" spans="1:9" s="642" customFormat="1" ht="12" customHeight="1" x14ac:dyDescent="0.25">
      <c r="A83" s="834">
        <v>3</v>
      </c>
      <c r="B83" s="1135" t="s">
        <v>1353</v>
      </c>
      <c r="C83" s="1135"/>
      <c r="D83" s="901">
        <v>2241</v>
      </c>
      <c r="E83" s="917">
        <f>11299+3031</f>
        <v>14330</v>
      </c>
      <c r="F83" s="917"/>
      <c r="G83" s="399">
        <f t="shared" si="12"/>
        <v>14330</v>
      </c>
      <c r="H83" s="917"/>
      <c r="I83" s="460" t="s">
        <v>1351</v>
      </c>
    </row>
    <row r="84" spans="1:9" s="642" customFormat="1" ht="12" customHeight="1" x14ac:dyDescent="0.25">
      <c r="A84" s="834">
        <v>4</v>
      </c>
      <c r="B84" s="1135" t="s">
        <v>1354</v>
      </c>
      <c r="C84" s="1135"/>
      <c r="D84" s="901">
        <v>5250</v>
      </c>
      <c r="E84" s="399">
        <v>23519</v>
      </c>
      <c r="F84" s="646"/>
      <c r="G84" s="399">
        <f t="shared" si="12"/>
        <v>23519</v>
      </c>
      <c r="H84" s="916"/>
      <c r="I84" s="460" t="s">
        <v>1351</v>
      </c>
    </row>
    <row r="85" spans="1:9" s="642" customFormat="1" ht="12" customHeight="1" x14ac:dyDescent="0.25">
      <c r="A85" s="834">
        <v>5</v>
      </c>
      <c r="B85" s="1135" t="s">
        <v>1355</v>
      </c>
      <c r="C85" s="1135"/>
      <c r="D85" s="901">
        <v>5250</v>
      </c>
      <c r="E85" s="917">
        <v>40959</v>
      </c>
      <c r="F85" s="918"/>
      <c r="G85" s="399">
        <f t="shared" si="12"/>
        <v>40959</v>
      </c>
      <c r="H85" s="926"/>
      <c r="I85" s="460" t="s">
        <v>1351</v>
      </c>
    </row>
    <row r="86" spans="1:9" s="642" customFormat="1" ht="12" customHeight="1" x14ac:dyDescent="0.2">
      <c r="A86" s="1016">
        <v>6</v>
      </c>
      <c r="B86" s="1135" t="s">
        <v>1356</v>
      </c>
      <c r="C86" s="1135"/>
      <c r="D86" s="901">
        <v>5250</v>
      </c>
      <c r="E86" s="917">
        <v>27000</v>
      </c>
      <c r="F86" s="917"/>
      <c r="G86" s="399">
        <f t="shared" si="12"/>
        <v>27000</v>
      </c>
      <c r="H86" s="927"/>
      <c r="I86" s="1276" t="s">
        <v>1351</v>
      </c>
    </row>
    <row r="87" spans="1:9" s="642" customFormat="1" ht="12" customHeight="1" x14ac:dyDescent="0.2">
      <c r="A87" s="1016"/>
      <c r="B87" s="1135"/>
      <c r="C87" s="1135"/>
      <c r="D87" s="901">
        <v>2241</v>
      </c>
      <c r="E87" s="900">
        <v>21593</v>
      </c>
      <c r="F87" s="900"/>
      <c r="G87" s="399">
        <f t="shared" si="12"/>
        <v>21593</v>
      </c>
      <c r="H87" s="928"/>
      <c r="I87" s="1276"/>
    </row>
    <row r="88" spans="1:9" s="642" customFormat="1" x14ac:dyDescent="0.25">
      <c r="A88" s="596">
        <v>7</v>
      </c>
      <c r="B88" s="1135" t="s">
        <v>1357</v>
      </c>
      <c r="C88" s="1135"/>
      <c r="D88" s="901">
        <v>5250</v>
      </c>
      <c r="E88" s="917">
        <v>4277</v>
      </c>
      <c r="F88" s="918"/>
      <c r="G88" s="399">
        <f t="shared" si="12"/>
        <v>4277</v>
      </c>
      <c r="H88" s="926"/>
      <c r="I88" s="452" t="s">
        <v>1351</v>
      </c>
    </row>
    <row r="89" spans="1:9" s="642" customFormat="1" ht="12" customHeight="1" x14ac:dyDescent="0.25">
      <c r="A89" s="596">
        <v>8</v>
      </c>
      <c r="B89" s="1135" t="s">
        <v>1358</v>
      </c>
      <c r="C89" s="1135"/>
      <c r="D89" s="901">
        <v>5250</v>
      </c>
      <c r="E89" s="917">
        <v>25581</v>
      </c>
      <c r="F89" s="918"/>
      <c r="G89" s="399">
        <f t="shared" si="12"/>
        <v>25581</v>
      </c>
      <c r="H89" s="926"/>
      <c r="I89" s="452" t="s">
        <v>1351</v>
      </c>
    </row>
    <row r="90" spans="1:9" s="642" customFormat="1" ht="12" customHeight="1" x14ac:dyDescent="0.25">
      <c r="A90" s="834">
        <v>9</v>
      </c>
      <c r="B90" s="1135" t="s">
        <v>1359</v>
      </c>
      <c r="C90" s="1135"/>
      <c r="D90" s="901">
        <v>5250</v>
      </c>
      <c r="E90" s="917">
        <v>24224</v>
      </c>
      <c r="F90" s="918"/>
      <c r="G90" s="399">
        <f t="shared" si="12"/>
        <v>24224</v>
      </c>
      <c r="H90" s="926"/>
      <c r="I90" s="460" t="s">
        <v>1351</v>
      </c>
    </row>
    <row r="91" spans="1:9" s="642" customFormat="1" x14ac:dyDescent="0.25">
      <c r="A91" s="611"/>
      <c r="B91" s="919"/>
      <c r="C91" s="919"/>
      <c r="D91" s="929"/>
      <c r="E91" s="650"/>
      <c r="F91" s="650"/>
      <c r="G91" s="650"/>
      <c r="H91" s="650"/>
      <c r="I91" s="930"/>
    </row>
    <row r="92" spans="1:9" s="642" customFormat="1" x14ac:dyDescent="0.25">
      <c r="A92" s="1024" t="s">
        <v>336</v>
      </c>
      <c r="B92" s="1024"/>
      <c r="C92" s="838" t="s">
        <v>1360</v>
      </c>
      <c r="D92" s="838"/>
      <c r="E92" s="838"/>
      <c r="F92" s="838"/>
      <c r="G92" s="838"/>
      <c r="H92" s="838"/>
    </row>
    <row r="93" spans="1:9" s="642" customFormat="1" x14ac:dyDescent="0.25">
      <c r="A93" s="1024" t="s">
        <v>337</v>
      </c>
      <c r="B93" s="1024"/>
      <c r="C93" s="842" t="s">
        <v>1361</v>
      </c>
      <c r="D93" s="842"/>
      <c r="E93" s="842"/>
      <c r="F93" s="842"/>
      <c r="G93" s="842"/>
      <c r="H93" s="842"/>
    </row>
    <row r="94" spans="1:9" s="642" customFormat="1" ht="12" customHeight="1" x14ac:dyDescent="0.25">
      <c r="A94" s="1016" t="s">
        <v>338</v>
      </c>
      <c r="B94" s="1016" t="s">
        <v>339</v>
      </c>
      <c r="C94" s="1016"/>
      <c r="D94" s="1016" t="s">
        <v>340</v>
      </c>
      <c r="E94" s="1016" t="s">
        <v>341</v>
      </c>
      <c r="F94" s="1011" t="s">
        <v>342</v>
      </c>
      <c r="G94" s="1016" t="s">
        <v>343</v>
      </c>
      <c r="H94" s="1272" t="s">
        <v>318</v>
      </c>
      <c r="I94" s="1016" t="s">
        <v>344</v>
      </c>
    </row>
    <row r="95" spans="1:9" s="642" customFormat="1" ht="33.75" customHeight="1" x14ac:dyDescent="0.25">
      <c r="A95" s="1016"/>
      <c r="B95" s="1016"/>
      <c r="C95" s="1016"/>
      <c r="D95" s="1016"/>
      <c r="E95" s="1016"/>
      <c r="F95" s="1012"/>
      <c r="G95" s="1016"/>
      <c r="H95" s="1273"/>
      <c r="I95" s="1016"/>
    </row>
    <row r="96" spans="1:9" s="642" customFormat="1" x14ac:dyDescent="0.25">
      <c r="A96" s="1270" t="s">
        <v>454</v>
      </c>
      <c r="B96" s="1270"/>
      <c r="C96" s="1270"/>
      <c r="D96" s="644"/>
      <c r="E96" s="644">
        <f>SUM(E97:E111)</f>
        <v>435054</v>
      </c>
      <c r="F96" s="644">
        <f t="shared" ref="F96:G96" si="13">SUM(F97:F111)</f>
        <v>0</v>
      </c>
      <c r="G96" s="644">
        <f t="shared" si="13"/>
        <v>435054</v>
      </c>
      <c r="H96" s="644"/>
      <c r="I96" s="452"/>
    </row>
    <row r="97" spans="1:9" s="642" customFormat="1" ht="12" customHeight="1" x14ac:dyDescent="0.25">
      <c r="A97" s="596">
        <v>1</v>
      </c>
      <c r="B97" s="1135" t="s">
        <v>1336</v>
      </c>
      <c r="C97" s="1135"/>
      <c r="D97" s="901">
        <v>2241</v>
      </c>
      <c r="E97" s="399">
        <v>101297</v>
      </c>
      <c r="F97" s="399"/>
      <c r="G97" s="399">
        <f t="shared" ref="G97:G110" si="14">SUM(E97:F97)</f>
        <v>101297</v>
      </c>
      <c r="H97" s="399"/>
      <c r="I97" s="452" t="s">
        <v>1362</v>
      </c>
    </row>
    <row r="98" spans="1:9" s="642" customFormat="1" x14ac:dyDescent="0.25">
      <c r="A98" s="834">
        <v>2</v>
      </c>
      <c r="B98" s="1135" t="s">
        <v>1363</v>
      </c>
      <c r="C98" s="1135"/>
      <c r="D98" s="901">
        <v>5250</v>
      </c>
      <c r="E98" s="917">
        <v>10360</v>
      </c>
      <c r="F98" s="917"/>
      <c r="G98" s="399">
        <f t="shared" si="14"/>
        <v>10360</v>
      </c>
      <c r="H98" s="917"/>
      <c r="I98" s="452" t="s">
        <v>1362</v>
      </c>
    </row>
    <row r="99" spans="1:9" s="642" customFormat="1" ht="12" customHeight="1" x14ac:dyDescent="0.25">
      <c r="A99" s="596">
        <v>3</v>
      </c>
      <c r="B99" s="1135" t="s">
        <v>1364</v>
      </c>
      <c r="C99" s="1135"/>
      <c r="D99" s="901">
        <v>5250</v>
      </c>
      <c r="E99" s="917">
        <v>29883</v>
      </c>
      <c r="F99" s="917"/>
      <c r="G99" s="399">
        <f t="shared" si="14"/>
        <v>29883</v>
      </c>
      <c r="H99" s="917"/>
      <c r="I99" s="452" t="s">
        <v>1362</v>
      </c>
    </row>
    <row r="100" spans="1:9" s="642" customFormat="1" x14ac:dyDescent="0.25">
      <c r="A100" s="598">
        <v>4</v>
      </c>
      <c r="B100" s="1135" t="s">
        <v>1365</v>
      </c>
      <c r="C100" s="1135"/>
      <c r="D100" s="901">
        <v>5250</v>
      </c>
      <c r="E100" s="917">
        <v>24180</v>
      </c>
      <c r="F100" s="918"/>
      <c r="G100" s="399">
        <f t="shared" si="14"/>
        <v>24180</v>
      </c>
      <c r="H100" s="931"/>
      <c r="I100" s="452" t="s">
        <v>1362</v>
      </c>
    </row>
    <row r="101" spans="1:9" s="642" customFormat="1" ht="12" customHeight="1" x14ac:dyDescent="0.25">
      <c r="A101" s="596">
        <v>5</v>
      </c>
      <c r="B101" s="1135" t="s">
        <v>1366</v>
      </c>
      <c r="C101" s="1135"/>
      <c r="D101" s="901">
        <v>5250</v>
      </c>
      <c r="E101" s="399">
        <v>2854</v>
      </c>
      <c r="F101" s="399"/>
      <c r="G101" s="399">
        <f t="shared" si="14"/>
        <v>2854</v>
      </c>
      <c r="H101" s="399"/>
      <c r="I101" s="452" t="s">
        <v>1362</v>
      </c>
    </row>
    <row r="102" spans="1:9" s="642" customFormat="1" x14ac:dyDescent="0.25">
      <c r="A102" s="596">
        <v>6</v>
      </c>
      <c r="B102" s="1135" t="s">
        <v>1367</v>
      </c>
      <c r="C102" s="1135"/>
      <c r="D102" s="901">
        <v>5250</v>
      </c>
      <c r="E102" s="399">
        <v>12721</v>
      </c>
      <c r="F102" s="399"/>
      <c r="G102" s="399">
        <f t="shared" si="14"/>
        <v>12721</v>
      </c>
      <c r="H102" s="399"/>
      <c r="I102" s="452" t="s">
        <v>1362</v>
      </c>
    </row>
    <row r="103" spans="1:9" s="642" customFormat="1" x14ac:dyDescent="0.25">
      <c r="A103" s="596">
        <v>7</v>
      </c>
      <c r="B103" s="1135" t="s">
        <v>1368</v>
      </c>
      <c r="C103" s="1135"/>
      <c r="D103" s="901">
        <v>5250</v>
      </c>
      <c r="E103" s="399">
        <v>34327</v>
      </c>
      <c r="F103" s="646"/>
      <c r="G103" s="399">
        <f t="shared" si="14"/>
        <v>34327</v>
      </c>
      <c r="H103" s="916"/>
      <c r="I103" s="452" t="s">
        <v>1362</v>
      </c>
    </row>
    <row r="104" spans="1:9" s="642" customFormat="1" x14ac:dyDescent="0.25">
      <c r="A104" s="598">
        <v>8</v>
      </c>
      <c r="B104" s="1135" t="s">
        <v>1369</v>
      </c>
      <c r="C104" s="1135"/>
      <c r="D104" s="901">
        <v>5250</v>
      </c>
      <c r="E104" s="399">
        <v>53785</v>
      </c>
      <c r="F104" s="646"/>
      <c r="G104" s="399">
        <f t="shared" si="14"/>
        <v>53785</v>
      </c>
      <c r="H104" s="932"/>
      <c r="I104" s="452" t="s">
        <v>1362</v>
      </c>
    </row>
    <row r="105" spans="1:9" s="642" customFormat="1" x14ac:dyDescent="0.25">
      <c r="A105" s="598">
        <v>9</v>
      </c>
      <c r="B105" s="1135" t="s">
        <v>1370</v>
      </c>
      <c r="C105" s="1135"/>
      <c r="D105" s="901">
        <v>5250</v>
      </c>
      <c r="E105" s="399">
        <v>25484</v>
      </c>
      <c r="F105" s="646"/>
      <c r="G105" s="399">
        <f t="shared" si="14"/>
        <v>25484</v>
      </c>
      <c r="H105" s="916"/>
      <c r="I105" s="452" t="s">
        <v>1362</v>
      </c>
    </row>
    <row r="106" spans="1:9" s="642" customFormat="1" ht="34.5" customHeight="1" x14ac:dyDescent="0.25">
      <c r="A106" s="837">
        <v>10</v>
      </c>
      <c r="B106" s="1033" t="s">
        <v>1371</v>
      </c>
      <c r="C106" s="1034"/>
      <c r="D106" s="901">
        <v>5250</v>
      </c>
      <c r="E106" s="399">
        <v>0</v>
      </c>
      <c r="F106" s="646"/>
      <c r="G106" s="399">
        <f t="shared" si="14"/>
        <v>0</v>
      </c>
      <c r="H106" s="902"/>
      <c r="I106" s="836" t="s">
        <v>1362</v>
      </c>
    </row>
    <row r="107" spans="1:9" s="642" customFormat="1" ht="12" customHeight="1" x14ac:dyDescent="0.25">
      <c r="A107" s="596">
        <v>11</v>
      </c>
      <c r="B107" s="1135" t="s">
        <v>1372</v>
      </c>
      <c r="C107" s="1135"/>
      <c r="D107" s="901">
        <v>5250</v>
      </c>
      <c r="E107" s="399">
        <v>24879</v>
      </c>
      <c r="F107" s="399"/>
      <c r="G107" s="399">
        <f t="shared" si="14"/>
        <v>24879</v>
      </c>
      <c r="H107" s="902"/>
      <c r="I107" s="452" t="s">
        <v>1362</v>
      </c>
    </row>
    <row r="108" spans="1:9" s="642" customFormat="1" x14ac:dyDescent="0.25">
      <c r="A108" s="596">
        <v>12</v>
      </c>
      <c r="B108" s="1135" t="s">
        <v>1373</v>
      </c>
      <c r="C108" s="1135"/>
      <c r="D108" s="901">
        <v>5250</v>
      </c>
      <c r="E108" s="399">
        <v>84087</v>
      </c>
      <c r="F108" s="646"/>
      <c r="G108" s="399">
        <f t="shared" si="14"/>
        <v>84087</v>
      </c>
      <c r="H108" s="926"/>
      <c r="I108" s="452" t="s">
        <v>1362</v>
      </c>
    </row>
    <row r="109" spans="1:9" s="642" customFormat="1" x14ac:dyDescent="0.25">
      <c r="A109" s="835">
        <v>13</v>
      </c>
      <c r="B109" s="1033" t="s">
        <v>1374</v>
      </c>
      <c r="C109" s="1034"/>
      <c r="D109" s="901">
        <v>5250</v>
      </c>
      <c r="E109" s="809">
        <v>16833</v>
      </c>
      <c r="F109" s="933"/>
      <c r="G109" s="399">
        <f t="shared" si="14"/>
        <v>16833</v>
      </c>
      <c r="H109" s="932"/>
      <c r="I109" s="836" t="s">
        <v>1362</v>
      </c>
    </row>
    <row r="110" spans="1:9" s="642" customFormat="1" x14ac:dyDescent="0.25">
      <c r="A110" s="598">
        <v>14</v>
      </c>
      <c r="B110" s="1135" t="s">
        <v>1375</v>
      </c>
      <c r="C110" s="1135"/>
      <c r="D110" s="901">
        <v>5250</v>
      </c>
      <c r="E110" s="399">
        <v>13294</v>
      </c>
      <c r="F110" s="646"/>
      <c r="G110" s="399">
        <f t="shared" si="14"/>
        <v>13294</v>
      </c>
      <c r="H110" s="916"/>
      <c r="I110" s="452" t="s">
        <v>1362</v>
      </c>
    </row>
    <row r="111" spans="1:9" s="642" customFormat="1" x14ac:dyDescent="0.25">
      <c r="A111" s="598">
        <v>15</v>
      </c>
      <c r="B111" s="1135" t="s">
        <v>1376</v>
      </c>
      <c r="C111" s="1135"/>
      <c r="D111" s="901">
        <v>5250</v>
      </c>
      <c r="E111" s="399">
        <v>1070</v>
      </c>
      <c r="F111" s="399"/>
      <c r="G111" s="399">
        <f>SUM(E111:F111)</f>
        <v>1070</v>
      </c>
      <c r="H111" s="902"/>
      <c r="I111" s="452" t="s">
        <v>1362</v>
      </c>
    </row>
    <row r="112" spans="1:9" s="642" customFormat="1" x14ac:dyDescent="0.25">
      <c r="A112" s="934"/>
      <c r="B112" s="648"/>
      <c r="C112" s="648"/>
      <c r="D112" s="929"/>
      <c r="E112" s="650"/>
      <c r="F112" s="650"/>
      <c r="G112" s="650"/>
      <c r="H112" s="650"/>
      <c r="I112" s="651"/>
    </row>
    <row r="113" spans="1:9" s="642" customFormat="1" x14ac:dyDescent="0.25">
      <c r="A113" s="1024" t="s">
        <v>336</v>
      </c>
      <c r="B113" s="1024"/>
      <c r="C113" s="838" t="s">
        <v>1377</v>
      </c>
      <c r="D113" s="838"/>
      <c r="E113" s="838"/>
      <c r="F113" s="838"/>
      <c r="G113" s="838"/>
      <c r="H113" s="838"/>
      <c r="I113" s="838"/>
    </row>
    <row r="114" spans="1:9" s="642" customFormat="1" x14ac:dyDescent="0.25">
      <c r="A114" s="1275" t="s">
        <v>337</v>
      </c>
      <c r="B114" s="1275"/>
      <c r="C114" s="842" t="s">
        <v>1378</v>
      </c>
      <c r="D114" s="842"/>
      <c r="E114" s="842"/>
      <c r="F114" s="842"/>
      <c r="G114" s="842"/>
      <c r="H114" s="842"/>
      <c r="I114" s="842"/>
    </row>
    <row r="115" spans="1:9" s="642" customFormat="1" ht="12" customHeight="1" x14ac:dyDescent="0.25">
      <c r="A115" s="1013" t="s">
        <v>338</v>
      </c>
      <c r="B115" s="1013" t="s">
        <v>339</v>
      </c>
      <c r="C115" s="1013"/>
      <c r="D115" s="1016" t="s">
        <v>340</v>
      </c>
      <c r="E115" s="1013" t="s">
        <v>341</v>
      </c>
      <c r="F115" s="1011" t="s">
        <v>342</v>
      </c>
      <c r="G115" s="1013" t="s">
        <v>343</v>
      </c>
      <c r="H115" s="1109" t="s">
        <v>318</v>
      </c>
      <c r="I115" s="1016" t="s">
        <v>344</v>
      </c>
    </row>
    <row r="116" spans="1:9" s="642" customFormat="1" ht="35.25" customHeight="1" x14ac:dyDescent="0.25">
      <c r="A116" s="1013"/>
      <c r="B116" s="1013"/>
      <c r="C116" s="1013"/>
      <c r="D116" s="1016"/>
      <c r="E116" s="1013"/>
      <c r="F116" s="1012"/>
      <c r="G116" s="1013"/>
      <c r="H116" s="1110"/>
      <c r="I116" s="1016"/>
    </row>
    <row r="117" spans="1:9" s="642" customFormat="1" x14ac:dyDescent="0.25">
      <c r="A117" s="1270" t="s">
        <v>454</v>
      </c>
      <c r="B117" s="1270"/>
      <c r="C117" s="1270"/>
      <c r="D117" s="644"/>
      <c r="E117" s="644">
        <f>SUM(E118:E120)</f>
        <v>30152</v>
      </c>
      <c r="F117" s="644">
        <f t="shared" ref="F117:G117" si="15">SUM(F118:F120)</f>
        <v>0</v>
      </c>
      <c r="G117" s="644">
        <f t="shared" si="15"/>
        <v>30152</v>
      </c>
      <c r="H117" s="644"/>
      <c r="I117" s="922"/>
    </row>
    <row r="118" spans="1:9" s="642" customFormat="1" x14ac:dyDescent="0.25">
      <c r="A118" s="596">
        <v>1</v>
      </c>
      <c r="B118" s="1135" t="s">
        <v>1379</v>
      </c>
      <c r="C118" s="1135"/>
      <c r="D118" s="901">
        <v>5250</v>
      </c>
      <c r="E118" s="399">
        <f>16269+3679</f>
        <v>19948</v>
      </c>
      <c r="F118" s="399"/>
      <c r="G118" s="399">
        <f t="shared" ref="G118:G120" si="16">SUM(E118:F118)</f>
        <v>19948</v>
      </c>
      <c r="H118" s="399"/>
      <c r="I118" s="452" t="s">
        <v>1380</v>
      </c>
    </row>
    <row r="119" spans="1:9" s="642" customFormat="1" ht="12" customHeight="1" x14ac:dyDescent="0.25">
      <c r="A119" s="596">
        <v>2</v>
      </c>
      <c r="B119" s="1135" t="s">
        <v>1381</v>
      </c>
      <c r="C119" s="1135"/>
      <c r="D119" s="901">
        <v>5250</v>
      </c>
      <c r="E119" s="809">
        <v>4504</v>
      </c>
      <c r="F119" s="809"/>
      <c r="G119" s="399">
        <f t="shared" si="16"/>
        <v>4504</v>
      </c>
      <c r="H119" s="809"/>
      <c r="I119" s="836" t="s">
        <v>1380</v>
      </c>
    </row>
    <row r="120" spans="1:9" s="642" customFormat="1" x14ac:dyDescent="0.25">
      <c r="A120" s="596">
        <v>3</v>
      </c>
      <c r="B120" s="1135" t="s">
        <v>1336</v>
      </c>
      <c r="C120" s="1135"/>
      <c r="D120" s="901">
        <v>2241</v>
      </c>
      <c r="E120" s="399">
        <v>5700</v>
      </c>
      <c r="F120" s="399"/>
      <c r="G120" s="399">
        <f t="shared" si="16"/>
        <v>5700</v>
      </c>
      <c r="H120" s="399"/>
      <c r="I120" s="452" t="s">
        <v>1380</v>
      </c>
    </row>
    <row r="121" spans="1:9" s="696" customFormat="1" x14ac:dyDescent="0.2">
      <c r="A121" s="935"/>
      <c r="B121" s="936"/>
      <c r="C121" s="936"/>
      <c r="D121" s="937"/>
      <c r="E121" s="613"/>
      <c r="F121" s="613"/>
      <c r="G121" s="613"/>
      <c r="H121" s="613"/>
      <c r="I121" s="613"/>
    </row>
    <row r="122" spans="1:9" s="696" customFormat="1" x14ac:dyDescent="0.2">
      <c r="A122" s="1277" t="s">
        <v>336</v>
      </c>
      <c r="B122" s="1277"/>
      <c r="C122" s="615" t="s">
        <v>1382</v>
      </c>
      <c r="D122" s="615"/>
      <c r="E122" s="615"/>
      <c r="F122" s="615"/>
      <c r="G122" s="615"/>
      <c r="H122" s="615"/>
      <c r="I122" s="615"/>
    </row>
    <row r="123" spans="1:9" s="696" customFormat="1" x14ac:dyDescent="0.2">
      <c r="A123" s="1053" t="s">
        <v>337</v>
      </c>
      <c r="B123" s="1053"/>
      <c r="C123" s="938" t="s">
        <v>1279</v>
      </c>
      <c r="D123" s="938"/>
      <c r="E123" s="938"/>
      <c r="F123" s="938"/>
      <c r="G123" s="938"/>
      <c r="H123" s="938"/>
      <c r="I123" s="938"/>
    </row>
    <row r="124" spans="1:9" s="696" customFormat="1" ht="12" customHeight="1" x14ac:dyDescent="0.2">
      <c r="A124" s="1013" t="s">
        <v>338</v>
      </c>
      <c r="B124" s="1013" t="s">
        <v>339</v>
      </c>
      <c r="C124" s="1013"/>
      <c r="D124" s="1016" t="s">
        <v>340</v>
      </c>
      <c r="E124" s="1013" t="s">
        <v>341</v>
      </c>
      <c r="F124" s="1011" t="s">
        <v>342</v>
      </c>
      <c r="G124" s="1013" t="s">
        <v>343</v>
      </c>
      <c r="H124" s="1109" t="s">
        <v>318</v>
      </c>
      <c r="I124" s="1016" t="s">
        <v>344</v>
      </c>
    </row>
    <row r="125" spans="1:9" s="696" customFormat="1" ht="34.5" customHeight="1" x14ac:dyDescent="0.2">
      <c r="A125" s="1013"/>
      <c r="B125" s="1013"/>
      <c r="C125" s="1013"/>
      <c r="D125" s="1016"/>
      <c r="E125" s="1013"/>
      <c r="F125" s="1012"/>
      <c r="G125" s="1013"/>
      <c r="H125" s="1110"/>
      <c r="I125" s="1016"/>
    </row>
    <row r="126" spans="1:9" s="696" customFormat="1" x14ac:dyDescent="0.2">
      <c r="A126" s="1270" t="s">
        <v>454</v>
      </c>
      <c r="B126" s="1270"/>
      <c r="C126" s="1270"/>
      <c r="D126" s="644"/>
      <c r="E126" s="644">
        <f>SUM(E127:E128)</f>
        <v>10705</v>
      </c>
      <c r="F126" s="644">
        <f t="shared" ref="F126:G126" si="17">SUM(F127:F128)</f>
        <v>0</v>
      </c>
      <c r="G126" s="644">
        <f t="shared" si="17"/>
        <v>10705</v>
      </c>
      <c r="H126" s="644"/>
      <c r="I126" s="452"/>
    </row>
    <row r="127" spans="1:9" s="696" customFormat="1" x14ac:dyDescent="0.2">
      <c r="A127" s="1031">
        <v>1</v>
      </c>
      <c r="B127" s="1135" t="s">
        <v>1383</v>
      </c>
      <c r="C127" s="1135"/>
      <c r="D127" s="939">
        <v>5250</v>
      </c>
      <c r="E127" s="399">
        <v>9578</v>
      </c>
      <c r="F127" s="646"/>
      <c r="G127" s="399">
        <f t="shared" ref="G127:G128" si="18">SUM(E127:F127)</f>
        <v>9578</v>
      </c>
      <c r="H127" s="940"/>
      <c r="I127" s="1037" t="s">
        <v>1384</v>
      </c>
    </row>
    <row r="128" spans="1:9" s="696" customFormat="1" x14ac:dyDescent="0.2">
      <c r="A128" s="1039"/>
      <c r="B128" s="1135"/>
      <c r="C128" s="1135"/>
      <c r="D128" s="939">
        <v>2241</v>
      </c>
      <c r="E128" s="399">
        <v>1127</v>
      </c>
      <c r="F128" s="646"/>
      <c r="G128" s="399">
        <f t="shared" si="18"/>
        <v>1127</v>
      </c>
      <c r="H128" s="941"/>
      <c r="I128" s="1042"/>
    </row>
    <row r="129" spans="1:9" s="696" customFormat="1" x14ac:dyDescent="0.2">
      <c r="A129" s="935"/>
      <c r="B129" s="936"/>
      <c r="C129" s="936"/>
      <c r="D129" s="937"/>
      <c r="E129" s="613"/>
      <c r="F129" s="613"/>
      <c r="G129" s="613"/>
      <c r="H129" s="613"/>
      <c r="I129" s="613"/>
    </row>
    <row r="130" spans="1:9" x14ac:dyDescent="0.25">
      <c r="A130" s="1278" t="s">
        <v>1385</v>
      </c>
      <c r="B130" s="1278"/>
      <c r="C130" s="1278"/>
      <c r="D130" s="1278"/>
      <c r="E130" s="1278"/>
      <c r="F130" s="1278"/>
      <c r="G130" s="1278"/>
      <c r="H130" s="1278"/>
      <c r="I130" s="1278"/>
    </row>
    <row r="131" spans="1:9" x14ac:dyDescent="0.25">
      <c r="A131" s="942" t="s">
        <v>1386</v>
      </c>
      <c r="B131" s="942"/>
      <c r="C131" s="943"/>
      <c r="D131" s="943"/>
      <c r="E131" s="943"/>
      <c r="F131" s="943"/>
      <c r="G131" s="943"/>
      <c r="H131" s="943"/>
      <c r="I131" s="944"/>
    </row>
    <row r="132" spans="1:9" x14ac:dyDescent="0.25">
      <c r="A132" s="942" t="s">
        <v>1387</v>
      </c>
      <c r="B132" s="942"/>
      <c r="C132" s="943"/>
      <c r="D132" s="943"/>
      <c r="E132" s="943"/>
      <c r="F132" s="943"/>
      <c r="G132" s="943"/>
      <c r="H132" s="943"/>
      <c r="I132" s="944"/>
    </row>
    <row r="133" spans="1:9" x14ac:dyDescent="0.25">
      <c r="A133" s="942"/>
      <c r="B133" s="942"/>
      <c r="C133" s="943"/>
      <c r="D133" s="943"/>
      <c r="E133" s="943"/>
      <c r="F133" s="943"/>
      <c r="G133" s="943"/>
      <c r="H133" s="943"/>
      <c r="I133" s="944"/>
    </row>
    <row r="134" spans="1:9" x14ac:dyDescent="0.25">
      <c r="A134" s="942"/>
      <c r="B134" s="942"/>
      <c r="C134" s="943"/>
      <c r="D134" s="943"/>
      <c r="E134" s="943"/>
      <c r="F134" s="943"/>
      <c r="G134" s="943"/>
      <c r="H134" s="943"/>
      <c r="I134" s="944"/>
    </row>
    <row r="135" spans="1:9" s="946" customFormat="1" ht="15" x14ac:dyDescent="0.25">
      <c r="A135" s="945"/>
      <c r="B135" s="945"/>
      <c r="C135" s="945"/>
      <c r="D135" s="652"/>
      <c r="E135" s="945"/>
      <c r="F135" s="652"/>
      <c r="G135" s="945"/>
      <c r="H135" s="642"/>
      <c r="I135" s="642"/>
    </row>
    <row r="136" spans="1:9" s="946" customFormat="1" ht="15" x14ac:dyDescent="0.25">
      <c r="A136" s="947"/>
      <c r="B136" s="948"/>
      <c r="C136" s="948"/>
      <c r="D136" s="949"/>
      <c r="E136" s="948"/>
      <c r="F136" s="949"/>
      <c r="G136" s="948"/>
      <c r="H136" s="642"/>
      <c r="I136" s="642"/>
    </row>
    <row r="137" spans="1:9" s="946" customFormat="1" ht="15" x14ac:dyDescent="0.25">
      <c r="A137" s="948"/>
      <c r="B137" s="948"/>
      <c r="C137" s="948"/>
      <c r="D137" s="949"/>
      <c r="E137" s="948"/>
      <c r="F137" s="949"/>
      <c r="G137" s="948"/>
      <c r="H137" s="642"/>
      <c r="I137" s="642"/>
    </row>
    <row r="138" spans="1:9" s="946" customFormat="1" ht="15" x14ac:dyDescent="0.25">
      <c r="A138" s="947"/>
      <c r="B138" s="947"/>
      <c r="C138" s="947"/>
      <c r="D138" s="949"/>
      <c r="E138" s="947"/>
      <c r="F138" s="950"/>
      <c r="G138" s="947"/>
      <c r="H138" s="642"/>
      <c r="I138" s="642"/>
    </row>
    <row r="139" spans="1:9" s="946" customFormat="1" ht="15" x14ac:dyDescent="0.25">
      <c r="A139" s="948"/>
      <c r="B139" s="948"/>
      <c r="C139" s="948"/>
      <c r="D139" s="949"/>
      <c r="E139" s="948"/>
      <c r="F139" s="949"/>
      <c r="G139" s="948"/>
      <c r="H139" s="642"/>
      <c r="I139" s="642"/>
    </row>
    <row r="140" spans="1:9" s="946" customFormat="1" ht="15" x14ac:dyDescent="0.25">
      <c r="A140" s="948"/>
      <c r="B140" s="948"/>
      <c r="C140" s="948"/>
      <c r="D140" s="949"/>
      <c r="E140" s="948"/>
      <c r="F140" s="949"/>
      <c r="G140" s="948"/>
      <c r="H140" s="642"/>
      <c r="I140" s="642"/>
    </row>
    <row r="141" spans="1:9" s="946" customFormat="1" ht="15" x14ac:dyDescent="0.25">
      <c r="A141" s="948"/>
      <c r="B141" s="948"/>
      <c r="C141" s="948"/>
      <c r="D141" s="949"/>
      <c r="E141" s="948"/>
      <c r="F141" s="949"/>
      <c r="G141" s="948"/>
      <c r="H141" s="642"/>
      <c r="I141" s="642"/>
    </row>
    <row r="142" spans="1:9" s="946" customFormat="1" ht="15" x14ac:dyDescent="0.25">
      <c r="A142" s="948"/>
      <c r="B142" s="948"/>
      <c r="C142" s="948"/>
      <c r="D142" s="949"/>
      <c r="E142" s="948"/>
      <c r="F142" s="949"/>
      <c r="G142" s="948"/>
      <c r="H142" s="642"/>
      <c r="I142" s="642"/>
    </row>
    <row r="143" spans="1:9" s="946" customFormat="1" ht="15" x14ac:dyDescent="0.25">
      <c r="A143" s="948"/>
      <c r="B143" s="948"/>
      <c r="C143" s="948"/>
      <c r="D143" s="949"/>
      <c r="E143" s="948"/>
      <c r="F143" s="949"/>
      <c r="G143" s="948"/>
      <c r="H143" s="642"/>
      <c r="I143" s="642"/>
    </row>
    <row r="144" spans="1:9" s="946" customFormat="1" ht="15" x14ac:dyDescent="0.25">
      <c r="A144" s="948"/>
      <c r="B144" s="948"/>
      <c r="C144" s="948"/>
      <c r="D144" s="949"/>
      <c r="E144" s="948"/>
      <c r="F144" s="949"/>
      <c r="G144" s="948"/>
      <c r="H144" s="642"/>
      <c r="I144" s="642"/>
    </row>
    <row r="145" spans="1:9" s="946" customFormat="1" ht="15" x14ac:dyDescent="0.25">
      <c r="A145" s="948"/>
      <c r="B145" s="948"/>
      <c r="C145" s="948"/>
      <c r="D145" s="949"/>
      <c r="E145" s="948"/>
      <c r="F145" s="949"/>
      <c r="G145" s="948"/>
      <c r="H145" s="642"/>
      <c r="I145" s="642"/>
    </row>
    <row r="146" spans="1:9" s="946" customFormat="1" ht="15" x14ac:dyDescent="0.25">
      <c r="A146" s="948"/>
      <c r="B146" s="948"/>
      <c r="C146" s="948"/>
      <c r="D146" s="949"/>
      <c r="E146" s="948"/>
      <c r="F146" s="949"/>
      <c r="G146" s="948"/>
      <c r="H146" s="642"/>
      <c r="I146" s="642"/>
    </row>
    <row r="147" spans="1:9" s="946" customFormat="1" ht="15" x14ac:dyDescent="0.25">
      <c r="A147" s="948"/>
      <c r="B147" s="948"/>
      <c r="C147" s="948"/>
      <c r="D147" s="949"/>
      <c r="E147" s="948"/>
      <c r="F147" s="949"/>
      <c r="G147" s="948"/>
      <c r="H147" s="642"/>
      <c r="I147" s="642"/>
    </row>
    <row r="148" spans="1:9" s="946" customFormat="1" ht="15" x14ac:dyDescent="0.25">
      <c r="A148" s="948"/>
      <c r="B148" s="948"/>
      <c r="C148" s="948"/>
      <c r="D148" s="949"/>
      <c r="E148" s="948"/>
      <c r="F148" s="949"/>
      <c r="G148" s="948"/>
      <c r="H148" s="642"/>
      <c r="I148" s="642"/>
    </row>
    <row r="149" spans="1:9" s="946" customFormat="1" ht="15" x14ac:dyDescent="0.25">
      <c r="A149" s="948"/>
      <c r="B149" s="948"/>
      <c r="C149" s="948"/>
      <c r="D149" s="949"/>
      <c r="E149" s="948"/>
      <c r="F149" s="949"/>
      <c r="G149" s="948"/>
      <c r="H149" s="642"/>
      <c r="I149" s="642"/>
    </row>
    <row r="150" spans="1:9" s="946" customFormat="1" ht="15" x14ac:dyDescent="0.25">
      <c r="A150" s="642"/>
      <c r="B150" s="642"/>
      <c r="C150" s="642"/>
      <c r="D150" s="642"/>
      <c r="E150" s="642"/>
      <c r="F150" s="642"/>
      <c r="G150" s="642"/>
      <c r="H150" s="642"/>
      <c r="I150" s="642"/>
    </row>
    <row r="151" spans="1:9" s="946" customFormat="1" ht="15" x14ac:dyDescent="0.25">
      <c r="A151" s="642"/>
      <c r="B151" s="642"/>
      <c r="C151" s="642"/>
      <c r="D151" s="642"/>
      <c r="E151" s="642"/>
      <c r="F151" s="642"/>
      <c r="G151" s="642"/>
      <c r="H151" s="642"/>
      <c r="I151" s="642"/>
    </row>
    <row r="152" spans="1:9" s="642" customFormat="1" x14ac:dyDescent="0.25">
      <c r="A152" s="832"/>
      <c r="B152" s="465"/>
      <c r="C152" s="465"/>
      <c r="D152" s="465"/>
      <c r="E152" s="465"/>
      <c r="G152" s="465"/>
      <c r="H152" s="465"/>
    </row>
    <row r="153" spans="1:9" s="642" customFormat="1" x14ac:dyDescent="0.25">
      <c r="A153" s="832"/>
      <c r="B153" s="465"/>
      <c r="C153" s="465"/>
      <c r="D153" s="465"/>
      <c r="E153" s="465"/>
      <c r="G153" s="465"/>
      <c r="H153" s="465"/>
    </row>
    <row r="154" spans="1:9" s="642" customFormat="1" x14ac:dyDescent="0.25">
      <c r="A154" s="832"/>
      <c r="B154" s="465"/>
      <c r="C154" s="465"/>
      <c r="D154" s="465"/>
      <c r="E154" s="465"/>
      <c r="G154" s="465"/>
      <c r="H154" s="465"/>
    </row>
    <row r="155" spans="1:9" s="642" customFormat="1" x14ac:dyDescent="0.25">
      <c r="A155" s="832"/>
      <c r="B155" s="465"/>
      <c r="C155" s="465"/>
      <c r="D155" s="465"/>
      <c r="E155" s="465"/>
      <c r="G155" s="465"/>
      <c r="H155" s="465"/>
    </row>
  </sheetData>
  <sheetProtection algorithmName="SHA-512" hashValue="Bj3YMMeCSnrJj9apo9DzYGs8lxYfnESsq7sppkWztEZgS91WK5J4zNOKvZetXftrLcmeFxxp0cOx/xmo8eQksw==" saltValue="NBt5iFWXMD0d8GiXKlk43g==" spinCount="100000" sheet="1" objects="1" scenarios="1"/>
  <mergeCells count="188">
    <mergeCell ref="A130:I130"/>
    <mergeCell ref="F124:F125"/>
    <mergeCell ref="G124:G125"/>
    <mergeCell ref="H124:H125"/>
    <mergeCell ref="I124:I125"/>
    <mergeCell ref="A126:C126"/>
    <mergeCell ref="A127:A128"/>
    <mergeCell ref="B127:C128"/>
    <mergeCell ref="I127:I128"/>
    <mergeCell ref="A122:B122"/>
    <mergeCell ref="A123:B123"/>
    <mergeCell ref="A124:A125"/>
    <mergeCell ref="B124:C125"/>
    <mergeCell ref="D124:D125"/>
    <mergeCell ref="E124:E125"/>
    <mergeCell ref="H115:H116"/>
    <mergeCell ref="I115:I116"/>
    <mergeCell ref="A117:C117"/>
    <mergeCell ref="B118:C118"/>
    <mergeCell ref="B119:C119"/>
    <mergeCell ref="B120:C120"/>
    <mergeCell ref="A115:A116"/>
    <mergeCell ref="B115:C116"/>
    <mergeCell ref="D115:D116"/>
    <mergeCell ref="E115:E116"/>
    <mergeCell ref="F115:F116"/>
    <mergeCell ref="G115:G116"/>
    <mergeCell ref="B108:C108"/>
    <mergeCell ref="B109:C109"/>
    <mergeCell ref="B110:C110"/>
    <mergeCell ref="B111:C111"/>
    <mergeCell ref="A113:B113"/>
    <mergeCell ref="A114:B114"/>
    <mergeCell ref="B102:C102"/>
    <mergeCell ref="B103:C103"/>
    <mergeCell ref="B104:C104"/>
    <mergeCell ref="B105:C105"/>
    <mergeCell ref="B106:C106"/>
    <mergeCell ref="B107:C107"/>
    <mergeCell ref="A96:C96"/>
    <mergeCell ref="B97:C97"/>
    <mergeCell ref="B98:C98"/>
    <mergeCell ref="B99:C99"/>
    <mergeCell ref="B100:C100"/>
    <mergeCell ref="B101:C101"/>
    <mergeCell ref="D94:D95"/>
    <mergeCell ref="E94:E95"/>
    <mergeCell ref="F94:F95"/>
    <mergeCell ref="G94:G95"/>
    <mergeCell ref="H94:H95"/>
    <mergeCell ref="I94:I95"/>
    <mergeCell ref="B89:C89"/>
    <mergeCell ref="B90:C90"/>
    <mergeCell ref="A92:B92"/>
    <mergeCell ref="A93:B93"/>
    <mergeCell ref="A94:A95"/>
    <mergeCell ref="B94:C95"/>
    <mergeCell ref="B84:C84"/>
    <mergeCell ref="B85:C85"/>
    <mergeCell ref="A86:A87"/>
    <mergeCell ref="B86:C87"/>
    <mergeCell ref="I86:I87"/>
    <mergeCell ref="B88:C88"/>
    <mergeCell ref="H78:H79"/>
    <mergeCell ref="I78:I79"/>
    <mergeCell ref="A80:C80"/>
    <mergeCell ref="B81:C81"/>
    <mergeCell ref="B82:C82"/>
    <mergeCell ref="B83:C83"/>
    <mergeCell ref="A78:A79"/>
    <mergeCell ref="B78:C79"/>
    <mergeCell ref="D78:D79"/>
    <mergeCell ref="E78:E79"/>
    <mergeCell ref="F78:F79"/>
    <mergeCell ref="G78:G79"/>
    <mergeCell ref="H71:H72"/>
    <mergeCell ref="I71:I72"/>
    <mergeCell ref="A73:C73"/>
    <mergeCell ref="B74:C74"/>
    <mergeCell ref="A76:B76"/>
    <mergeCell ref="A77:B77"/>
    <mergeCell ref="A71:A72"/>
    <mergeCell ref="B71:C72"/>
    <mergeCell ref="D71:D72"/>
    <mergeCell ref="E71:E72"/>
    <mergeCell ref="F71:F72"/>
    <mergeCell ref="G71:G72"/>
    <mergeCell ref="H64:H65"/>
    <mergeCell ref="I64:I65"/>
    <mergeCell ref="A66:C66"/>
    <mergeCell ref="B67:C67"/>
    <mergeCell ref="A69:B69"/>
    <mergeCell ref="A70:B70"/>
    <mergeCell ref="A64:A65"/>
    <mergeCell ref="B64:C65"/>
    <mergeCell ref="D64:D65"/>
    <mergeCell ref="E64:E65"/>
    <mergeCell ref="F64:F65"/>
    <mergeCell ref="G64:G65"/>
    <mergeCell ref="H57:H58"/>
    <mergeCell ref="I57:I58"/>
    <mergeCell ref="A59:C59"/>
    <mergeCell ref="B60:C60"/>
    <mergeCell ref="A62:B62"/>
    <mergeCell ref="A63:B63"/>
    <mergeCell ref="A57:A58"/>
    <mergeCell ref="B57:C58"/>
    <mergeCell ref="D57:D58"/>
    <mergeCell ref="E57:E58"/>
    <mergeCell ref="F57:F58"/>
    <mergeCell ref="G57:G58"/>
    <mergeCell ref="B50:C50"/>
    <mergeCell ref="B51:C51"/>
    <mergeCell ref="B52:C52"/>
    <mergeCell ref="B53:C53"/>
    <mergeCell ref="A55:B55"/>
    <mergeCell ref="A56:B56"/>
    <mergeCell ref="H44:H45"/>
    <mergeCell ref="I44:I45"/>
    <mergeCell ref="A46:C46"/>
    <mergeCell ref="B47:C47"/>
    <mergeCell ref="B48:C48"/>
    <mergeCell ref="B49:C49"/>
    <mergeCell ref="A44:A45"/>
    <mergeCell ref="B44:C45"/>
    <mergeCell ref="D44:D45"/>
    <mergeCell ref="E44:E45"/>
    <mergeCell ref="F44:F45"/>
    <mergeCell ref="G44:G45"/>
    <mergeCell ref="B38:C38"/>
    <mergeCell ref="B39:C39"/>
    <mergeCell ref="B40:C40"/>
    <mergeCell ref="A42:B42"/>
    <mergeCell ref="C42:I42"/>
    <mergeCell ref="A43:B43"/>
    <mergeCell ref="B32:C32"/>
    <mergeCell ref="B33:C33"/>
    <mergeCell ref="B34:C34"/>
    <mergeCell ref="B35:C35"/>
    <mergeCell ref="B36:C36"/>
    <mergeCell ref="B37:C37"/>
    <mergeCell ref="H26:H27"/>
    <mergeCell ref="I26:I27"/>
    <mergeCell ref="A28:C28"/>
    <mergeCell ref="B29:C29"/>
    <mergeCell ref="A30:A31"/>
    <mergeCell ref="B30:C31"/>
    <mergeCell ref="I30:I31"/>
    <mergeCell ref="A26:A27"/>
    <mergeCell ref="B26:C27"/>
    <mergeCell ref="D26:D27"/>
    <mergeCell ref="E26:E27"/>
    <mergeCell ref="F26:F27"/>
    <mergeCell ref="G26:G27"/>
    <mergeCell ref="H19:H20"/>
    <mergeCell ref="I19:I20"/>
    <mergeCell ref="A21:C21"/>
    <mergeCell ref="B22:C22"/>
    <mergeCell ref="A24:B24"/>
    <mergeCell ref="A25:B25"/>
    <mergeCell ref="A19:A20"/>
    <mergeCell ref="B19:C20"/>
    <mergeCell ref="D19:D20"/>
    <mergeCell ref="E19:E20"/>
    <mergeCell ref="F19:F20"/>
    <mergeCell ref="G19:G20"/>
    <mergeCell ref="A17:B17"/>
    <mergeCell ref="A18:B18"/>
    <mergeCell ref="A9:B9"/>
    <mergeCell ref="C9:I9"/>
    <mergeCell ref="A10:A11"/>
    <mergeCell ref="B10:C11"/>
    <mergeCell ref="D10:D11"/>
    <mergeCell ref="E10:E11"/>
    <mergeCell ref="F10:F11"/>
    <mergeCell ref="G10:G11"/>
    <mergeCell ref="H10:H11"/>
    <mergeCell ref="I10:I11"/>
    <mergeCell ref="A3:B3"/>
    <mergeCell ref="A4:B4"/>
    <mergeCell ref="A5:I5"/>
    <mergeCell ref="A7:B7"/>
    <mergeCell ref="A8:B8"/>
    <mergeCell ref="C8:I8"/>
    <mergeCell ref="A12:C12"/>
    <mergeCell ref="A13:A15"/>
    <mergeCell ref="B13:C15"/>
    <mergeCell ref="I13:I15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verticalDpi="4294967294" r:id="rId1"/>
  <headerFooter differentFirst="1">
    <oddFooter>&amp;L&amp;"Times New Roman,Regular"&amp;9&amp;D; &amp;T&amp;R&amp;"Times New Roman,Regular"&amp;9&amp;P (&amp;N)</oddFooter>
    <firstHeader xml:space="preserve">&amp;R&amp;"Times New Roman,Regular"&amp;9
68.pielikums Jūrmalas pilsētas domes
2018.gada 26.jūlija saistošajiem noteikumiem Nr.27
(protokols Nr.10, 4.punkts)
 </firstHeader>
    <firstFooter>&amp;L&amp;9&amp;D; &amp;T&amp;R&amp;9&amp;P (&amp;N)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6"/>
  <sheetViews>
    <sheetView view="pageLayout" zoomScaleNormal="100" workbookViewId="0">
      <selection activeCell="T8" sqref="T8"/>
    </sheetView>
  </sheetViews>
  <sheetFormatPr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164"/>
      <c r="O1" s="369" t="s">
        <v>527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443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 t="s">
        <v>444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445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528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15" customHeight="1" x14ac:dyDescent="0.25">
      <c r="A7" s="2" t="s">
        <v>4</v>
      </c>
      <c r="B7" s="3"/>
      <c r="C7" s="956" t="s">
        <v>529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25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 t="s">
        <v>448</v>
      </c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/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/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 t="s">
        <v>530</v>
      </c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98" t="s">
        <v>13</v>
      </c>
      <c r="D16" s="972" t="s">
        <v>311</v>
      </c>
      <c r="E16" s="1000" t="s">
        <v>312</v>
      </c>
      <c r="F16" s="970" t="s">
        <v>14</v>
      </c>
      <c r="G16" s="978" t="s">
        <v>313</v>
      </c>
      <c r="H16" s="1008" t="s">
        <v>319</v>
      </c>
      <c r="I16" s="1005" t="s">
        <v>308</v>
      </c>
      <c r="J16" s="994" t="s">
        <v>314</v>
      </c>
      <c r="K16" s="1006" t="s">
        <v>317</v>
      </c>
      <c r="L16" s="1009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16" s="11" customFormat="1" ht="71.25" customHeight="1" thickBot="1" x14ac:dyDescent="0.3">
      <c r="A17" s="964"/>
      <c r="B17" s="966"/>
      <c r="C17" s="999"/>
      <c r="D17" s="973"/>
      <c r="E17" s="1001"/>
      <c r="F17" s="971"/>
      <c r="G17" s="978"/>
      <c r="H17" s="1008"/>
      <c r="I17" s="1005"/>
      <c r="J17" s="995"/>
      <c r="K17" s="1007"/>
      <c r="L17" s="1010"/>
      <c r="M17" s="987"/>
      <c r="N17" s="975"/>
      <c r="O17" s="981"/>
      <c r="P17" s="983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210">
        <v>4</v>
      </c>
      <c r="E18" s="477">
        <v>5</v>
      </c>
      <c r="F18" s="12">
        <v>6</v>
      </c>
      <c r="G18" s="210">
        <v>7</v>
      </c>
      <c r="H18" s="196">
        <v>8</v>
      </c>
      <c r="I18" s="12">
        <v>9</v>
      </c>
      <c r="J18" s="245">
        <v>10</v>
      </c>
      <c r="K18" s="477">
        <v>11</v>
      </c>
      <c r="L18" s="12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21" customFormat="1" x14ac:dyDescent="0.25">
      <c r="A19" s="16"/>
      <c r="B19" s="17" t="s">
        <v>18</v>
      </c>
      <c r="C19" s="18"/>
      <c r="D19" s="211"/>
      <c r="E19" s="478"/>
      <c r="F19" s="97"/>
      <c r="G19" s="211"/>
      <c r="H19" s="553"/>
      <c r="I19" s="97"/>
      <c r="J19" s="246"/>
      <c r="K19" s="478"/>
      <c r="L19" s="97"/>
      <c r="M19" s="314"/>
      <c r="N19" s="19"/>
      <c r="O19" s="355"/>
      <c r="P19" s="20"/>
    </row>
    <row r="20" spans="1:16" s="21" customFormat="1" ht="12.75" thickBot="1" x14ac:dyDescent="0.3">
      <c r="A20" s="22"/>
      <c r="B20" s="23" t="s">
        <v>19</v>
      </c>
      <c r="C20" s="24">
        <f>F20+I20+L20+O20</f>
        <v>414450</v>
      </c>
      <c r="D20" s="212">
        <f>SUM(D21,D24,D25,D41,D43)</f>
        <v>395390</v>
      </c>
      <c r="E20" s="479">
        <f t="shared" ref="E20:F20" si="0">SUM(E21,E24,E25,E41,E43)</f>
        <v>0</v>
      </c>
      <c r="F20" s="480">
        <f t="shared" si="0"/>
        <v>395390</v>
      </c>
      <c r="G20" s="212">
        <f>SUM(G21,G24,G43)</f>
        <v>0</v>
      </c>
      <c r="H20" s="197">
        <f t="shared" ref="H20:I20" si="1">SUM(H21,H24,H43)</f>
        <v>0</v>
      </c>
      <c r="I20" s="480">
        <f t="shared" si="1"/>
        <v>0</v>
      </c>
      <c r="J20" s="247">
        <f>SUM(J21,J26,J43)</f>
        <v>19060</v>
      </c>
      <c r="K20" s="479">
        <f t="shared" ref="K20:L20" si="2">SUM(K21,K26,K43)</f>
        <v>0</v>
      </c>
      <c r="L20" s="480">
        <f t="shared" si="2"/>
        <v>19060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</row>
    <row r="21" spans="1:16" ht="12.75" thickTop="1" x14ac:dyDescent="0.25">
      <c r="A21" s="27"/>
      <c r="B21" s="28" t="s">
        <v>20</v>
      </c>
      <c r="C21" s="29">
        <f t="shared" ref="C21:C84" si="4">F21+I21+L21+O21</f>
        <v>6310</v>
      </c>
      <c r="D21" s="213">
        <f>SUM(D22:D23)</f>
        <v>0</v>
      </c>
      <c r="E21" s="481">
        <f t="shared" ref="E21" si="5">SUM(E22:E23)</f>
        <v>0</v>
      </c>
      <c r="F21" s="482">
        <f>SUM(F22:F23)</f>
        <v>0</v>
      </c>
      <c r="G21" s="213">
        <f>SUM(G22:G23)</f>
        <v>0</v>
      </c>
      <c r="H21" s="198">
        <f t="shared" ref="H21:I21" si="6">SUM(H22:H23)</f>
        <v>0</v>
      </c>
      <c r="I21" s="482">
        <f t="shared" si="6"/>
        <v>0</v>
      </c>
      <c r="J21" s="248">
        <f>SUM(J22:J23)</f>
        <v>6310</v>
      </c>
      <c r="K21" s="481">
        <f t="shared" ref="K21:L21" si="7">SUM(K22:K23)</f>
        <v>0</v>
      </c>
      <c r="L21" s="482">
        <f t="shared" si="7"/>
        <v>6310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</row>
    <row r="22" spans="1:16" hidden="1" x14ac:dyDescent="0.25">
      <c r="A22" s="32"/>
      <c r="B22" s="33" t="s">
        <v>21</v>
      </c>
      <c r="C22" s="34">
        <f t="shared" si="4"/>
        <v>0</v>
      </c>
      <c r="D22" s="214"/>
      <c r="E22" s="35"/>
      <c r="F22" s="354">
        <f>D22+E22</f>
        <v>0</v>
      </c>
      <c r="G22" s="214"/>
      <c r="H22" s="249"/>
      <c r="I22" s="356">
        <f>G22+H22</f>
        <v>0</v>
      </c>
      <c r="J22" s="249"/>
      <c r="K22" s="35"/>
      <c r="L22" s="199">
        <f>J22+K22</f>
        <v>0</v>
      </c>
      <c r="M22" s="315"/>
      <c r="N22" s="35"/>
      <c r="O22" s="356">
        <f>M22+N22</f>
        <v>0</v>
      </c>
      <c r="P22" s="36"/>
    </row>
    <row r="23" spans="1:16" x14ac:dyDescent="0.25">
      <c r="A23" s="37"/>
      <c r="B23" s="38" t="s">
        <v>22</v>
      </c>
      <c r="C23" s="39">
        <f t="shared" si="4"/>
        <v>6310</v>
      </c>
      <c r="D23" s="215"/>
      <c r="E23" s="485"/>
      <c r="F23" s="486">
        <f>D23+E23</f>
        <v>0</v>
      </c>
      <c r="G23" s="215"/>
      <c r="H23" s="569"/>
      <c r="I23" s="563">
        <f>G23+H23</f>
        <v>0</v>
      </c>
      <c r="J23" s="250">
        <f>6780-470</f>
        <v>6310</v>
      </c>
      <c r="K23" s="485"/>
      <c r="L23" s="563">
        <f>J23+K23</f>
        <v>6310</v>
      </c>
      <c r="M23" s="367"/>
      <c r="N23" s="40"/>
      <c r="O23" s="308">
        <f>M23+N23</f>
        <v>0</v>
      </c>
      <c r="P23" s="169"/>
    </row>
    <row r="24" spans="1:16" s="21" customFormat="1" ht="24.75" thickBot="1" x14ac:dyDescent="0.3">
      <c r="A24" s="41">
        <v>19300</v>
      </c>
      <c r="B24" s="41" t="s">
        <v>304</v>
      </c>
      <c r="C24" s="42">
        <f>F24+I24</f>
        <v>395390</v>
      </c>
      <c r="D24" s="216">
        <f>D51</f>
        <v>395390</v>
      </c>
      <c r="E24" s="487"/>
      <c r="F24" s="488">
        <f>D24+E24</f>
        <v>395390</v>
      </c>
      <c r="G24" s="216"/>
      <c r="H24" s="554"/>
      <c r="I24" s="488">
        <f>G24+H24</f>
        <v>0</v>
      </c>
      <c r="J24" s="291" t="s">
        <v>23</v>
      </c>
      <c r="K24" s="555" t="s">
        <v>23</v>
      </c>
      <c r="L24" s="562" t="s">
        <v>23</v>
      </c>
      <c r="M24" s="316" t="s">
        <v>23</v>
      </c>
      <c r="N24" s="43" t="s">
        <v>23</v>
      </c>
      <c r="O24" s="44" t="s">
        <v>23</v>
      </c>
      <c r="P24" s="442"/>
    </row>
    <row r="25" spans="1:16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7"/>
      <c r="F25" s="285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298" t="s">
        <v>23</v>
      </c>
      <c r="M25" s="317" t="s">
        <v>23</v>
      </c>
      <c r="N25" s="48" t="s">
        <v>23</v>
      </c>
      <c r="O25" s="49" t="s">
        <v>23</v>
      </c>
      <c r="P25" s="336"/>
    </row>
    <row r="26" spans="1:16" s="21" customFormat="1" ht="36.75" thickTop="1" x14ac:dyDescent="0.25">
      <c r="A26" s="45">
        <v>21300</v>
      </c>
      <c r="B26" s="45" t="s">
        <v>305</v>
      </c>
      <c r="C26" s="46">
        <f>L26</f>
        <v>12750</v>
      </c>
      <c r="D26" s="218" t="s">
        <v>23</v>
      </c>
      <c r="E26" s="491" t="s">
        <v>23</v>
      </c>
      <c r="F26" s="492" t="s">
        <v>23</v>
      </c>
      <c r="G26" s="218" t="s">
        <v>23</v>
      </c>
      <c r="H26" s="298" t="s">
        <v>23</v>
      </c>
      <c r="I26" s="492" t="s">
        <v>23</v>
      </c>
      <c r="J26" s="106">
        <f>SUM(J27,J31,J33,J36)</f>
        <v>12750</v>
      </c>
      <c r="K26" s="523">
        <f t="shared" ref="K26:L26" si="9">SUM(K27,K31,K33,K36)</f>
        <v>0</v>
      </c>
      <c r="L26" s="490">
        <f t="shared" si="9"/>
        <v>12750</v>
      </c>
      <c r="M26" s="317" t="s">
        <v>23</v>
      </c>
      <c r="N26" s="48" t="s">
        <v>23</v>
      </c>
      <c r="O26" s="49" t="s">
        <v>23</v>
      </c>
      <c r="P26" s="336"/>
    </row>
    <row r="27" spans="1:16" s="21" customFormat="1" ht="24" hidden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8" t="s">
        <v>23</v>
      </c>
      <c r="F27" s="276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26">
        <f t="shared" si="11"/>
        <v>0</v>
      </c>
      <c r="M27" s="317" t="s">
        <v>23</v>
      </c>
      <c r="N27" s="48" t="s">
        <v>23</v>
      </c>
      <c r="O27" s="49" t="s">
        <v>23</v>
      </c>
      <c r="P27" s="336"/>
    </row>
    <row r="28" spans="1:16" hidden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54" t="s">
        <v>23</v>
      </c>
      <c r="F28" s="277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199">
        <f>J28+K28</f>
        <v>0</v>
      </c>
      <c r="M28" s="318" t="s">
        <v>23</v>
      </c>
      <c r="N28" s="54" t="s">
        <v>23</v>
      </c>
      <c r="O28" s="56" t="s">
        <v>23</v>
      </c>
      <c r="P28" s="337"/>
    </row>
    <row r="29" spans="1:16" hidden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59" t="s">
        <v>23</v>
      </c>
      <c r="F29" s="278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200">
        <f>J29+K29</f>
        <v>0</v>
      </c>
      <c r="M29" s="319" t="s">
        <v>23</v>
      </c>
      <c r="N29" s="59" t="s">
        <v>23</v>
      </c>
      <c r="O29" s="61" t="s">
        <v>23</v>
      </c>
      <c r="P29" s="338"/>
    </row>
    <row r="30" spans="1:16" ht="24" hidden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59" t="s">
        <v>23</v>
      </c>
      <c r="F30" s="278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200">
        <f>J30+K30</f>
        <v>0</v>
      </c>
      <c r="M30" s="319" t="s">
        <v>23</v>
      </c>
      <c r="N30" s="59" t="s">
        <v>23</v>
      </c>
      <c r="O30" s="61" t="s">
        <v>23</v>
      </c>
      <c r="P30" s="338"/>
    </row>
    <row r="31" spans="1:16" s="21" customFormat="1" ht="36" hidden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8" t="s">
        <v>23</v>
      </c>
      <c r="F31" s="276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26">
        <f t="shared" si="12"/>
        <v>0</v>
      </c>
      <c r="M31" s="317" t="s">
        <v>23</v>
      </c>
      <c r="N31" s="48" t="s">
        <v>23</v>
      </c>
      <c r="O31" s="49" t="s">
        <v>23</v>
      </c>
      <c r="P31" s="336"/>
    </row>
    <row r="32" spans="1:16" ht="36" hidden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65" t="s">
        <v>23</v>
      </c>
      <c r="F32" s="71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9">
        <f>J32+K32</f>
        <v>0</v>
      </c>
      <c r="M32" s="320" t="s">
        <v>23</v>
      </c>
      <c r="N32" s="65" t="s">
        <v>23</v>
      </c>
      <c r="O32" s="67" t="s">
        <v>23</v>
      </c>
      <c r="P32" s="339"/>
    </row>
    <row r="33" spans="1:16" s="21" customFormat="1" hidden="1" x14ac:dyDescent="0.25">
      <c r="A33" s="51">
        <v>21380</v>
      </c>
      <c r="B33" s="45" t="s">
        <v>31</v>
      </c>
      <c r="C33" s="46">
        <f t="shared" si="10"/>
        <v>0</v>
      </c>
      <c r="D33" s="218" t="s">
        <v>23</v>
      </c>
      <c r="E33" s="48" t="s">
        <v>23</v>
      </c>
      <c r="F33" s="276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0</v>
      </c>
      <c r="K33" s="50">
        <f t="shared" ref="K33:L33" si="13">SUM(K34:K35)</f>
        <v>0</v>
      </c>
      <c r="L33" s="126">
        <f t="shared" si="13"/>
        <v>0</v>
      </c>
      <c r="M33" s="317" t="s">
        <v>23</v>
      </c>
      <c r="N33" s="48" t="s">
        <v>23</v>
      </c>
      <c r="O33" s="49" t="s">
        <v>23</v>
      </c>
      <c r="P33" s="336"/>
    </row>
    <row r="34" spans="1:16" hidden="1" x14ac:dyDescent="0.25">
      <c r="A34" s="33">
        <v>21381</v>
      </c>
      <c r="B34" s="52" t="s">
        <v>306</v>
      </c>
      <c r="C34" s="53">
        <f t="shared" si="10"/>
        <v>0</v>
      </c>
      <c r="D34" s="219" t="s">
        <v>23</v>
      </c>
      <c r="E34" s="54" t="s">
        <v>23</v>
      </c>
      <c r="F34" s="277" t="s">
        <v>23</v>
      </c>
      <c r="G34" s="219" t="s">
        <v>23</v>
      </c>
      <c r="H34" s="253" t="s">
        <v>23</v>
      </c>
      <c r="I34" s="56" t="s">
        <v>23</v>
      </c>
      <c r="J34" s="262"/>
      <c r="K34" s="55"/>
      <c r="L34" s="199">
        <f>J34+K34</f>
        <v>0</v>
      </c>
      <c r="M34" s="318" t="s">
        <v>23</v>
      </c>
      <c r="N34" s="54" t="s">
        <v>23</v>
      </c>
      <c r="O34" s="56" t="s">
        <v>23</v>
      </c>
      <c r="P34" s="337"/>
    </row>
    <row r="35" spans="1:16" ht="24" hidden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59" t="s">
        <v>23</v>
      </c>
      <c r="F35" s="278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200">
        <f>J35+K35</f>
        <v>0</v>
      </c>
      <c r="M35" s="319" t="s">
        <v>23</v>
      </c>
      <c r="N35" s="59" t="s">
        <v>23</v>
      </c>
      <c r="O35" s="61" t="s">
        <v>23</v>
      </c>
      <c r="P35" s="338"/>
    </row>
    <row r="36" spans="1:16" s="21" customFormat="1" ht="25.5" customHeight="1" x14ac:dyDescent="0.25">
      <c r="A36" s="51">
        <v>21390</v>
      </c>
      <c r="B36" s="45" t="s">
        <v>307</v>
      </c>
      <c r="C36" s="46">
        <f t="shared" si="10"/>
        <v>12750</v>
      </c>
      <c r="D36" s="218" t="s">
        <v>23</v>
      </c>
      <c r="E36" s="491" t="s">
        <v>23</v>
      </c>
      <c r="F36" s="492" t="s">
        <v>23</v>
      </c>
      <c r="G36" s="218" t="s">
        <v>23</v>
      </c>
      <c r="H36" s="298" t="s">
        <v>23</v>
      </c>
      <c r="I36" s="492" t="s">
        <v>23</v>
      </c>
      <c r="J36" s="106">
        <f>SUM(J37:J40)</f>
        <v>12750</v>
      </c>
      <c r="K36" s="523">
        <f t="shared" ref="K36:L36" si="14">SUM(K37:K40)</f>
        <v>0</v>
      </c>
      <c r="L36" s="490">
        <f t="shared" si="14"/>
        <v>12750</v>
      </c>
      <c r="M36" s="317" t="s">
        <v>23</v>
      </c>
      <c r="N36" s="48" t="s">
        <v>23</v>
      </c>
      <c r="O36" s="49" t="s">
        <v>23</v>
      </c>
      <c r="P36" s="336"/>
    </row>
    <row r="37" spans="1:16" ht="24" hidden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54" t="s">
        <v>23</v>
      </c>
      <c r="F37" s="277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199">
        <f>J37+K37</f>
        <v>0</v>
      </c>
      <c r="M37" s="318" t="s">
        <v>23</v>
      </c>
      <c r="N37" s="54" t="s">
        <v>23</v>
      </c>
      <c r="O37" s="56" t="s">
        <v>23</v>
      </c>
      <c r="P37" s="337"/>
    </row>
    <row r="38" spans="1:16" hidden="1" x14ac:dyDescent="0.25">
      <c r="A38" s="38">
        <v>21393</v>
      </c>
      <c r="B38" s="57" t="s">
        <v>34</v>
      </c>
      <c r="C38" s="58">
        <f t="shared" si="10"/>
        <v>0</v>
      </c>
      <c r="D38" s="220" t="s">
        <v>23</v>
      </c>
      <c r="E38" s="59" t="s">
        <v>23</v>
      </c>
      <c r="F38" s="278" t="s">
        <v>23</v>
      </c>
      <c r="G38" s="220" t="s">
        <v>23</v>
      </c>
      <c r="H38" s="254" t="s">
        <v>23</v>
      </c>
      <c r="I38" s="61" t="s">
        <v>23</v>
      </c>
      <c r="J38" s="263"/>
      <c r="K38" s="60"/>
      <c r="L38" s="200">
        <f>J38+K38</f>
        <v>0</v>
      </c>
      <c r="M38" s="319" t="s">
        <v>23</v>
      </c>
      <c r="N38" s="59" t="s">
        <v>23</v>
      </c>
      <c r="O38" s="61" t="s">
        <v>23</v>
      </c>
      <c r="P38" s="338"/>
    </row>
    <row r="39" spans="1:16" hidden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59" t="s">
        <v>23</v>
      </c>
      <c r="F39" s="278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200">
        <f>J39+K39</f>
        <v>0</v>
      </c>
      <c r="M39" s="319" t="s">
        <v>23</v>
      </c>
      <c r="N39" s="59" t="s">
        <v>23</v>
      </c>
      <c r="O39" s="61" t="s">
        <v>23</v>
      </c>
      <c r="P39" s="338"/>
    </row>
    <row r="40" spans="1:16" ht="24" x14ac:dyDescent="0.25">
      <c r="A40" s="190">
        <v>21399</v>
      </c>
      <c r="B40" s="165" t="s">
        <v>36</v>
      </c>
      <c r="C40" s="166">
        <f t="shared" si="10"/>
        <v>12750</v>
      </c>
      <c r="D40" s="222" t="s">
        <v>23</v>
      </c>
      <c r="E40" s="499" t="s">
        <v>23</v>
      </c>
      <c r="F40" s="500" t="s">
        <v>23</v>
      </c>
      <c r="G40" s="222" t="s">
        <v>23</v>
      </c>
      <c r="H40" s="300" t="s">
        <v>23</v>
      </c>
      <c r="I40" s="500" t="s">
        <v>23</v>
      </c>
      <c r="J40" s="292">
        <v>12750</v>
      </c>
      <c r="K40" s="570"/>
      <c r="L40" s="571">
        <f>J40+K40</f>
        <v>12750</v>
      </c>
      <c r="M40" s="321" t="s">
        <v>23</v>
      </c>
      <c r="N40" s="76" t="s">
        <v>23</v>
      </c>
      <c r="O40" s="192" t="s">
        <v>23</v>
      </c>
      <c r="P40" s="340"/>
    </row>
    <row r="41" spans="1:16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170">
        <f t="shared" ref="E41:F41" si="15">SUM(E42)</f>
        <v>0</v>
      </c>
      <c r="F41" s="280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299" t="s">
        <v>23</v>
      </c>
      <c r="M41" s="322" t="s">
        <v>23</v>
      </c>
      <c r="N41" s="80" t="s">
        <v>23</v>
      </c>
      <c r="O41" s="189" t="s">
        <v>23</v>
      </c>
      <c r="P41" s="341"/>
    </row>
    <row r="42" spans="1:16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195"/>
      <c r="F42" s="290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300" t="s">
        <v>23</v>
      </c>
      <c r="M42" s="321" t="s">
        <v>23</v>
      </c>
      <c r="N42" s="76" t="s">
        <v>23</v>
      </c>
      <c r="O42" s="192" t="s">
        <v>23</v>
      </c>
      <c r="P42" s="340"/>
    </row>
    <row r="43" spans="1:16" s="21" customFormat="1" ht="24" hidden="1" x14ac:dyDescent="0.25">
      <c r="A43" s="51">
        <v>21490</v>
      </c>
      <c r="B43" s="45" t="s">
        <v>38</v>
      </c>
      <c r="C43" s="68">
        <f>F43+I43+L43</f>
        <v>0</v>
      </c>
      <c r="D43" s="74">
        <f>D44</f>
        <v>0</v>
      </c>
      <c r="E43" s="75">
        <f t="shared" ref="E43:L43" si="16">E44</f>
        <v>0</v>
      </c>
      <c r="F43" s="281">
        <f t="shared" si="16"/>
        <v>0</v>
      </c>
      <c r="G43" s="74">
        <f t="shared" si="16"/>
        <v>0</v>
      </c>
      <c r="H43" s="204">
        <f t="shared" si="16"/>
        <v>0</v>
      </c>
      <c r="I43" s="293">
        <f t="shared" si="16"/>
        <v>0</v>
      </c>
      <c r="J43" s="204">
        <f>J44</f>
        <v>0</v>
      </c>
      <c r="K43" s="75">
        <f t="shared" si="16"/>
        <v>0</v>
      </c>
      <c r="L43" s="203">
        <f t="shared" si="16"/>
        <v>0</v>
      </c>
      <c r="M43" s="317" t="s">
        <v>23</v>
      </c>
      <c r="N43" s="48" t="s">
        <v>23</v>
      </c>
      <c r="O43" s="49" t="s">
        <v>23</v>
      </c>
      <c r="P43" s="336"/>
    </row>
    <row r="44" spans="1:16" s="21" customFormat="1" ht="24" hidden="1" x14ac:dyDescent="0.25">
      <c r="A44" s="38">
        <v>21499</v>
      </c>
      <c r="B44" s="57" t="s">
        <v>39</v>
      </c>
      <c r="C44" s="208">
        <f>F44+I44+L44</f>
        <v>0</v>
      </c>
      <c r="D44" s="301"/>
      <c r="E44" s="70"/>
      <c r="F44" s="145">
        <f>D44+E44</f>
        <v>0</v>
      </c>
      <c r="G44" s="301"/>
      <c r="H44" s="302"/>
      <c r="I44" s="358">
        <f>G44+H44</f>
        <v>0</v>
      </c>
      <c r="J44" s="302"/>
      <c r="K44" s="70"/>
      <c r="L44" s="359">
        <f>J44+K44</f>
        <v>0</v>
      </c>
      <c r="M44" s="320" t="s">
        <v>23</v>
      </c>
      <c r="N44" s="65" t="s">
        <v>23</v>
      </c>
      <c r="O44" s="67" t="s">
        <v>23</v>
      </c>
      <c r="P44" s="339"/>
    </row>
    <row r="45" spans="1:16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8" t="s">
        <v>23</v>
      </c>
      <c r="F45" s="276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298" t="s">
        <v>23</v>
      </c>
      <c r="M45" s="68">
        <f>SUM(M46:M47)</f>
        <v>0</v>
      </c>
      <c r="N45" s="75">
        <f t="shared" ref="N45:O45" si="17">SUM(N46:N47)</f>
        <v>0</v>
      </c>
      <c r="O45" s="293">
        <f t="shared" si="17"/>
        <v>0</v>
      </c>
      <c r="P45" s="342"/>
    </row>
    <row r="46" spans="1:16" ht="24" hidden="1" x14ac:dyDescent="0.25">
      <c r="A46" s="77">
        <v>23410</v>
      </c>
      <c r="B46" s="78" t="s">
        <v>41</v>
      </c>
      <c r="C46" s="82">
        <f t="shared" ref="C46:C47" si="18">O46</f>
        <v>0</v>
      </c>
      <c r="D46" s="224" t="s">
        <v>23</v>
      </c>
      <c r="E46" s="80" t="s">
        <v>23</v>
      </c>
      <c r="F46" s="282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299" t="s">
        <v>23</v>
      </c>
      <c r="M46" s="323"/>
      <c r="N46" s="303"/>
      <c r="O46" s="171">
        <f>M46+N46</f>
        <v>0</v>
      </c>
      <c r="P46" s="81"/>
    </row>
    <row r="47" spans="1:16" ht="24" hidden="1" x14ac:dyDescent="0.25">
      <c r="A47" s="77">
        <v>23510</v>
      </c>
      <c r="B47" s="78" t="s">
        <v>42</v>
      </c>
      <c r="C47" s="82">
        <f t="shared" si="18"/>
        <v>0</v>
      </c>
      <c r="D47" s="224" t="s">
        <v>23</v>
      </c>
      <c r="E47" s="80" t="s">
        <v>23</v>
      </c>
      <c r="F47" s="282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299" t="s">
        <v>23</v>
      </c>
      <c r="M47" s="323"/>
      <c r="N47" s="303"/>
      <c r="O47" s="171">
        <f>M47+N47</f>
        <v>0</v>
      </c>
      <c r="P47" s="81"/>
    </row>
    <row r="48" spans="1:16" x14ac:dyDescent="0.25">
      <c r="A48" s="83"/>
      <c r="B48" s="78"/>
      <c r="C48" s="84"/>
      <c r="D48" s="361"/>
      <c r="E48" s="512"/>
      <c r="F48" s="511"/>
      <c r="G48" s="361"/>
      <c r="H48" s="556"/>
      <c r="I48" s="563"/>
      <c r="J48" s="366"/>
      <c r="K48" s="558"/>
      <c r="L48" s="503"/>
      <c r="M48" s="323"/>
      <c r="N48" s="303"/>
      <c r="O48" s="171"/>
      <c r="P48" s="81"/>
    </row>
    <row r="49" spans="1:16" s="21" customFormat="1" x14ac:dyDescent="0.25">
      <c r="A49" s="85"/>
      <c r="B49" s="86" t="s">
        <v>43</v>
      </c>
      <c r="C49" s="87"/>
      <c r="D49" s="362"/>
      <c r="E49" s="513"/>
      <c r="F49" s="514"/>
      <c r="G49" s="362"/>
      <c r="H49" s="557"/>
      <c r="I49" s="514"/>
      <c r="J49" s="365"/>
      <c r="K49" s="513"/>
      <c r="L49" s="514"/>
      <c r="M49" s="368"/>
      <c r="N49" s="363"/>
      <c r="O49" s="172"/>
      <c r="P49" s="343"/>
    </row>
    <row r="50" spans="1:16" s="21" customFormat="1" ht="12.75" thickBot="1" x14ac:dyDescent="0.3">
      <c r="A50" s="88"/>
      <c r="B50" s="22" t="s">
        <v>44</v>
      </c>
      <c r="C50" s="89">
        <f t="shared" si="4"/>
        <v>414450</v>
      </c>
      <c r="D50" s="225">
        <f>SUM(D51,D283)</f>
        <v>395390</v>
      </c>
      <c r="E50" s="515">
        <f t="shared" ref="E50:F50" si="19">SUM(E51,E283)</f>
        <v>0</v>
      </c>
      <c r="F50" s="516">
        <f t="shared" si="19"/>
        <v>395390</v>
      </c>
      <c r="G50" s="225">
        <f>SUM(G51,G283)</f>
        <v>0</v>
      </c>
      <c r="H50" s="181">
        <f t="shared" ref="H50:I50" si="20">SUM(H51,H283)</f>
        <v>0</v>
      </c>
      <c r="I50" s="516">
        <f t="shared" si="20"/>
        <v>0</v>
      </c>
      <c r="J50" s="258">
        <f>SUM(J51,J283)</f>
        <v>19060</v>
      </c>
      <c r="K50" s="515">
        <f t="shared" ref="K50:L50" si="21">SUM(K51,K283)</f>
        <v>0</v>
      </c>
      <c r="L50" s="516">
        <f t="shared" si="21"/>
        <v>19060</v>
      </c>
      <c r="M50" s="89">
        <f>SUM(M51,M283)</f>
        <v>0</v>
      </c>
      <c r="N50" s="90">
        <f t="shared" ref="N50:O50" si="22">SUM(N51,N283)</f>
        <v>0</v>
      </c>
      <c r="O50" s="91">
        <f t="shared" si="22"/>
        <v>0</v>
      </c>
      <c r="P50" s="344"/>
    </row>
    <row r="51" spans="1:16" s="21" customFormat="1" ht="36.75" thickTop="1" x14ac:dyDescent="0.25">
      <c r="A51" s="92"/>
      <c r="B51" s="93" t="s">
        <v>45</v>
      </c>
      <c r="C51" s="94">
        <f t="shared" si="4"/>
        <v>414450</v>
      </c>
      <c r="D51" s="226">
        <f>SUM(D52,D194)</f>
        <v>395390</v>
      </c>
      <c r="E51" s="517">
        <f t="shared" ref="E51:F51" si="23">SUM(E52,E194)</f>
        <v>0</v>
      </c>
      <c r="F51" s="518">
        <f t="shared" si="23"/>
        <v>395390</v>
      </c>
      <c r="G51" s="226">
        <f>SUM(G52,G194)</f>
        <v>0</v>
      </c>
      <c r="H51" s="205">
        <f t="shared" ref="H51:I51" si="24">SUM(H52,H194)</f>
        <v>0</v>
      </c>
      <c r="I51" s="518">
        <f t="shared" si="24"/>
        <v>0</v>
      </c>
      <c r="J51" s="259">
        <f>SUM(J52,J194)</f>
        <v>19060</v>
      </c>
      <c r="K51" s="517">
        <f t="shared" ref="K51:L51" si="25">SUM(K52,K194)</f>
        <v>0</v>
      </c>
      <c r="L51" s="518">
        <f t="shared" si="25"/>
        <v>19060</v>
      </c>
      <c r="M51" s="94">
        <f>SUM(M52,M194)</f>
        <v>0</v>
      </c>
      <c r="N51" s="95">
        <f t="shared" ref="N51:O51" si="26">SUM(N52,N194)</f>
        <v>0</v>
      </c>
      <c r="O51" s="96">
        <f t="shared" si="26"/>
        <v>0</v>
      </c>
      <c r="P51" s="345"/>
    </row>
    <row r="52" spans="1:16" s="21" customFormat="1" ht="24" x14ac:dyDescent="0.25">
      <c r="A52" s="97"/>
      <c r="B52" s="16" t="s">
        <v>46</v>
      </c>
      <c r="C52" s="98">
        <f t="shared" si="4"/>
        <v>51650</v>
      </c>
      <c r="D52" s="227">
        <f>SUM(D53,D75,D173,D187)</f>
        <v>32590</v>
      </c>
      <c r="E52" s="519">
        <f t="shared" ref="E52:F52" si="27">SUM(E53,E75,E173,E187)</f>
        <v>0</v>
      </c>
      <c r="F52" s="520">
        <f t="shared" si="27"/>
        <v>32590</v>
      </c>
      <c r="G52" s="227">
        <f>SUM(G53,G75,G173,G187)</f>
        <v>0</v>
      </c>
      <c r="H52" s="206">
        <f t="shared" ref="H52:I52" si="28">SUM(H53,H75,H173,H187)</f>
        <v>0</v>
      </c>
      <c r="I52" s="520">
        <f t="shared" si="28"/>
        <v>0</v>
      </c>
      <c r="J52" s="260">
        <f>SUM(J53,J75,J173,J187)</f>
        <v>19060</v>
      </c>
      <c r="K52" s="519">
        <f t="shared" ref="K52:L52" si="29">SUM(K53,K75,K173,K187)</f>
        <v>0</v>
      </c>
      <c r="L52" s="520">
        <f t="shared" si="29"/>
        <v>19060</v>
      </c>
      <c r="M52" s="98">
        <f>SUM(M53,M75,M173,M187)</f>
        <v>0</v>
      </c>
      <c r="N52" s="99">
        <f t="shared" ref="N52:O52" si="30">SUM(N53,N75,N173,N187)</f>
        <v>0</v>
      </c>
      <c r="O52" s="100">
        <f t="shared" si="30"/>
        <v>0</v>
      </c>
      <c r="P52" s="346"/>
    </row>
    <row r="53" spans="1:16" s="21" customFormat="1" x14ac:dyDescent="0.25">
      <c r="A53" s="101">
        <v>1000</v>
      </c>
      <c r="B53" s="101" t="s">
        <v>47</v>
      </c>
      <c r="C53" s="102">
        <f t="shared" si="4"/>
        <v>12660</v>
      </c>
      <c r="D53" s="228">
        <f>SUM(D54,D67)</f>
        <v>0</v>
      </c>
      <c r="E53" s="521">
        <f t="shared" ref="E53:F53" si="31">SUM(E54,E67)</f>
        <v>0</v>
      </c>
      <c r="F53" s="522">
        <f t="shared" si="31"/>
        <v>0</v>
      </c>
      <c r="G53" s="228">
        <f>SUM(G54,G67)</f>
        <v>0</v>
      </c>
      <c r="H53" s="138">
        <f t="shared" ref="H53:I53" si="32">SUM(H54,H67)</f>
        <v>0</v>
      </c>
      <c r="I53" s="522">
        <f t="shared" si="32"/>
        <v>0</v>
      </c>
      <c r="J53" s="261">
        <f>SUM(J54,J67)</f>
        <v>12660</v>
      </c>
      <c r="K53" s="521">
        <f t="shared" ref="K53:L53" si="33">SUM(K54,K67)</f>
        <v>0</v>
      </c>
      <c r="L53" s="522">
        <f t="shared" si="33"/>
        <v>12660</v>
      </c>
      <c r="M53" s="102">
        <f>SUM(M54,M67)</f>
        <v>0</v>
      </c>
      <c r="N53" s="103">
        <f t="shared" ref="N53:O53" si="34">SUM(N54,N67)</f>
        <v>0</v>
      </c>
      <c r="O53" s="104">
        <f t="shared" si="34"/>
        <v>0</v>
      </c>
      <c r="P53" s="347"/>
    </row>
    <row r="54" spans="1:16" x14ac:dyDescent="0.25">
      <c r="A54" s="45">
        <v>1100</v>
      </c>
      <c r="B54" s="105" t="s">
        <v>48</v>
      </c>
      <c r="C54" s="46">
        <f t="shared" si="4"/>
        <v>10200</v>
      </c>
      <c r="D54" s="229">
        <f>SUM(D55,D58,D66)</f>
        <v>0</v>
      </c>
      <c r="E54" s="523">
        <f t="shared" ref="E54:F54" si="35">SUM(E55,E58,E66)</f>
        <v>0</v>
      </c>
      <c r="F54" s="490">
        <f t="shared" si="35"/>
        <v>0</v>
      </c>
      <c r="G54" s="229">
        <f>SUM(G55,G58,G66)</f>
        <v>0</v>
      </c>
      <c r="H54" s="126">
        <f t="shared" ref="H54:I54" si="36">SUM(H55,H58,H66)</f>
        <v>0</v>
      </c>
      <c r="I54" s="490">
        <f t="shared" si="36"/>
        <v>0</v>
      </c>
      <c r="J54" s="106">
        <f>SUM(J55,J58,J66)</f>
        <v>10200</v>
      </c>
      <c r="K54" s="523">
        <f t="shared" ref="K54:L54" si="37">SUM(K55,K58,K66)</f>
        <v>0</v>
      </c>
      <c r="L54" s="490">
        <f t="shared" si="37"/>
        <v>10200</v>
      </c>
      <c r="M54" s="130">
        <f>SUM(M55,M58,M66)</f>
        <v>0</v>
      </c>
      <c r="N54" s="131">
        <f t="shared" ref="N54:O54" si="38">SUM(N55,N58,N66)</f>
        <v>0</v>
      </c>
      <c r="O54" s="294">
        <f t="shared" si="38"/>
        <v>0</v>
      </c>
      <c r="P54" s="348"/>
    </row>
    <row r="55" spans="1:16" hidden="1" x14ac:dyDescent="0.25">
      <c r="A55" s="107">
        <v>1110</v>
      </c>
      <c r="B55" s="78" t="s">
        <v>49</v>
      </c>
      <c r="C55" s="84">
        <f t="shared" si="4"/>
        <v>0</v>
      </c>
      <c r="D55" s="132">
        <f>SUM(D56:D57)</f>
        <v>0</v>
      </c>
      <c r="E55" s="108">
        <f t="shared" ref="E55:F55" si="39">SUM(E56:E57)</f>
        <v>0</v>
      </c>
      <c r="F55" s="286">
        <f t="shared" si="39"/>
        <v>0</v>
      </c>
      <c r="G55" s="132">
        <f>SUM(G56:G57)</f>
        <v>0</v>
      </c>
      <c r="H55" s="207">
        <f t="shared" ref="H55:I55" si="40">SUM(H56:H57)</f>
        <v>0</v>
      </c>
      <c r="I55" s="109">
        <f t="shared" si="40"/>
        <v>0</v>
      </c>
      <c r="J55" s="207">
        <f>SUM(J56:J57)</f>
        <v>0</v>
      </c>
      <c r="K55" s="108">
        <f t="shared" ref="K55:L55" si="41">SUM(K56:K57)</f>
        <v>0</v>
      </c>
      <c r="L55" s="137">
        <f t="shared" si="41"/>
        <v>0</v>
      </c>
      <c r="M55" s="84">
        <f>SUM(M56:M57)</f>
        <v>0</v>
      </c>
      <c r="N55" s="108">
        <f t="shared" ref="N55:O55" si="42">SUM(N56:N57)</f>
        <v>0</v>
      </c>
      <c r="O55" s="109">
        <f t="shared" si="42"/>
        <v>0</v>
      </c>
      <c r="P55" s="116"/>
    </row>
    <row r="56" spans="1:16" hidden="1" x14ac:dyDescent="0.25">
      <c r="A56" s="33">
        <v>1111</v>
      </c>
      <c r="B56" s="52" t="s">
        <v>50</v>
      </c>
      <c r="C56" s="53">
        <f t="shared" si="4"/>
        <v>0</v>
      </c>
      <c r="D56" s="230">
        <v>0</v>
      </c>
      <c r="E56" s="55"/>
      <c r="F56" s="287">
        <f t="shared" ref="F56:F57" si="43">D56+E56</f>
        <v>0</v>
      </c>
      <c r="G56" s="230"/>
      <c r="H56" s="262"/>
      <c r="I56" s="120">
        <f t="shared" ref="I56:I57" si="44">G56+H56</f>
        <v>0</v>
      </c>
      <c r="J56" s="262">
        <v>0</v>
      </c>
      <c r="K56" s="55"/>
      <c r="L56" s="140">
        <f t="shared" ref="L56:L57" si="45">J56+K56</f>
        <v>0</v>
      </c>
      <c r="M56" s="324"/>
      <c r="N56" s="55"/>
      <c r="O56" s="120">
        <f>M56+N56</f>
        <v>0</v>
      </c>
      <c r="P56" s="110"/>
    </row>
    <row r="57" spans="1:16" ht="24" hidden="1" customHeight="1" x14ac:dyDescent="0.25">
      <c r="A57" s="38">
        <v>1119</v>
      </c>
      <c r="B57" s="57" t="s">
        <v>51</v>
      </c>
      <c r="C57" s="58">
        <f t="shared" si="4"/>
        <v>0</v>
      </c>
      <c r="D57" s="231">
        <v>0</v>
      </c>
      <c r="E57" s="60"/>
      <c r="F57" s="147">
        <f t="shared" si="43"/>
        <v>0</v>
      </c>
      <c r="G57" s="231"/>
      <c r="H57" s="263"/>
      <c r="I57" s="114">
        <f t="shared" si="44"/>
        <v>0</v>
      </c>
      <c r="J57" s="263">
        <v>0</v>
      </c>
      <c r="K57" s="60"/>
      <c r="L57" s="136">
        <f t="shared" si="45"/>
        <v>0</v>
      </c>
      <c r="M57" s="325"/>
      <c r="N57" s="60"/>
      <c r="O57" s="114">
        <f>M57+N57</f>
        <v>0</v>
      </c>
      <c r="P57" s="111"/>
    </row>
    <row r="58" spans="1:16" x14ac:dyDescent="0.25">
      <c r="A58" s="112">
        <v>1140</v>
      </c>
      <c r="B58" s="57" t="s">
        <v>295</v>
      </c>
      <c r="C58" s="58">
        <f t="shared" si="4"/>
        <v>5700</v>
      </c>
      <c r="D58" s="232">
        <f>SUM(D59:D65)</f>
        <v>0</v>
      </c>
      <c r="E58" s="529">
        <f t="shared" ref="E58:F58" si="46">SUM(E59:E65)</f>
        <v>0</v>
      </c>
      <c r="F58" s="486">
        <f t="shared" si="46"/>
        <v>0</v>
      </c>
      <c r="G58" s="232">
        <f>SUM(G59:G65)</f>
        <v>0</v>
      </c>
      <c r="H58" s="136">
        <f t="shared" ref="H58:I58" si="47">SUM(H59:H65)</f>
        <v>0</v>
      </c>
      <c r="I58" s="486">
        <f t="shared" si="47"/>
        <v>0</v>
      </c>
      <c r="J58" s="121">
        <f>SUM(J59:J65)</f>
        <v>5700</v>
      </c>
      <c r="K58" s="529">
        <f t="shared" ref="K58:L58" si="48">SUM(K59:K65)</f>
        <v>0</v>
      </c>
      <c r="L58" s="486">
        <f t="shared" si="48"/>
        <v>5700</v>
      </c>
      <c r="M58" s="58">
        <f>SUM(M59:M65)</f>
        <v>0</v>
      </c>
      <c r="N58" s="113">
        <f t="shared" ref="N58:O58" si="49">SUM(N59:N65)</f>
        <v>0</v>
      </c>
      <c r="O58" s="114">
        <f t="shared" si="49"/>
        <v>0</v>
      </c>
      <c r="P58" s="111"/>
    </row>
    <row r="59" spans="1:16" hidden="1" x14ac:dyDescent="0.25">
      <c r="A59" s="38">
        <v>1141</v>
      </c>
      <c r="B59" s="57" t="s">
        <v>52</v>
      </c>
      <c r="C59" s="58">
        <f t="shared" si="4"/>
        <v>0</v>
      </c>
      <c r="D59" s="231">
        <v>0</v>
      </c>
      <c r="E59" s="60"/>
      <c r="F59" s="147">
        <f t="shared" ref="F59:F66" si="50">D59+E59</f>
        <v>0</v>
      </c>
      <c r="G59" s="231"/>
      <c r="H59" s="263"/>
      <c r="I59" s="114">
        <f t="shared" ref="I59:I66" si="51">G59+H59</f>
        <v>0</v>
      </c>
      <c r="J59" s="263">
        <v>0</v>
      </c>
      <c r="K59" s="60"/>
      <c r="L59" s="136">
        <f t="shared" ref="L59:L66" si="52">J59+K59</f>
        <v>0</v>
      </c>
      <c r="M59" s="325"/>
      <c r="N59" s="60"/>
      <c r="O59" s="114">
        <f t="shared" ref="O59:O66" si="53">M59+N59</f>
        <v>0</v>
      </c>
      <c r="P59" s="111"/>
    </row>
    <row r="60" spans="1:16" ht="24.75" customHeight="1" x14ac:dyDescent="0.25">
      <c r="A60" s="38">
        <v>1142</v>
      </c>
      <c r="B60" s="57" t="s">
        <v>53</v>
      </c>
      <c r="C60" s="58">
        <f t="shared" si="4"/>
        <v>3500</v>
      </c>
      <c r="D60" s="231">
        <v>0</v>
      </c>
      <c r="E60" s="528"/>
      <c r="F60" s="486">
        <f t="shared" si="50"/>
        <v>0</v>
      </c>
      <c r="G60" s="231"/>
      <c r="H60" s="561"/>
      <c r="I60" s="486">
        <f t="shared" si="51"/>
        <v>0</v>
      </c>
      <c r="J60" s="263">
        <v>3500</v>
      </c>
      <c r="K60" s="528"/>
      <c r="L60" s="486">
        <f>J60+K60</f>
        <v>3500</v>
      </c>
      <c r="M60" s="325"/>
      <c r="N60" s="60"/>
      <c r="O60" s="114">
        <f t="shared" si="53"/>
        <v>0</v>
      </c>
      <c r="P60" s="111"/>
    </row>
    <row r="61" spans="1:16" ht="24" hidden="1" x14ac:dyDescent="0.25">
      <c r="A61" s="38">
        <v>1145</v>
      </c>
      <c r="B61" s="57" t="s">
        <v>54</v>
      </c>
      <c r="C61" s="58">
        <f t="shared" si="4"/>
        <v>0</v>
      </c>
      <c r="D61" s="231">
        <v>0</v>
      </c>
      <c r="E61" s="60"/>
      <c r="F61" s="147">
        <f t="shared" si="50"/>
        <v>0</v>
      </c>
      <c r="G61" s="231"/>
      <c r="H61" s="263"/>
      <c r="I61" s="114">
        <f t="shared" si="51"/>
        <v>0</v>
      </c>
      <c r="J61" s="263">
        <v>0</v>
      </c>
      <c r="K61" s="60"/>
      <c r="L61" s="136">
        <f t="shared" si="52"/>
        <v>0</v>
      </c>
      <c r="M61" s="325"/>
      <c r="N61" s="60"/>
      <c r="O61" s="114">
        <f>M61+N61</f>
        <v>0</v>
      </c>
      <c r="P61" s="111"/>
    </row>
    <row r="62" spans="1:16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>
        <v>0</v>
      </c>
      <c r="E62" s="60"/>
      <c r="F62" s="147">
        <f t="shared" si="50"/>
        <v>0</v>
      </c>
      <c r="G62" s="231"/>
      <c r="H62" s="263"/>
      <c r="I62" s="114">
        <f t="shared" si="51"/>
        <v>0</v>
      </c>
      <c r="J62" s="263">
        <v>0</v>
      </c>
      <c r="K62" s="60"/>
      <c r="L62" s="136">
        <f t="shared" si="52"/>
        <v>0</v>
      </c>
      <c r="M62" s="325"/>
      <c r="N62" s="60"/>
      <c r="O62" s="114">
        <f t="shared" si="53"/>
        <v>0</v>
      </c>
      <c r="P62" s="111"/>
    </row>
    <row r="63" spans="1:16" x14ac:dyDescent="0.25">
      <c r="A63" s="38">
        <v>1147</v>
      </c>
      <c r="B63" s="57" t="s">
        <v>56</v>
      </c>
      <c r="C63" s="58">
        <f t="shared" si="4"/>
        <v>2200</v>
      </c>
      <c r="D63" s="231">
        <v>0</v>
      </c>
      <c r="E63" s="528"/>
      <c r="F63" s="486">
        <f t="shared" si="50"/>
        <v>0</v>
      </c>
      <c r="G63" s="231"/>
      <c r="H63" s="561"/>
      <c r="I63" s="486">
        <f t="shared" si="51"/>
        <v>0</v>
      </c>
      <c r="J63" s="263">
        <v>2200</v>
      </c>
      <c r="K63" s="528"/>
      <c r="L63" s="486">
        <f t="shared" si="52"/>
        <v>2200</v>
      </c>
      <c r="M63" s="325"/>
      <c r="N63" s="60"/>
      <c r="O63" s="114">
        <f t="shared" si="53"/>
        <v>0</v>
      </c>
      <c r="P63" s="111"/>
    </row>
    <row r="64" spans="1:16" hidden="1" x14ac:dyDescent="0.25">
      <c r="A64" s="38">
        <v>1148</v>
      </c>
      <c r="B64" s="57" t="s">
        <v>57</v>
      </c>
      <c r="C64" s="58">
        <f t="shared" si="4"/>
        <v>0</v>
      </c>
      <c r="D64" s="231">
        <v>0</v>
      </c>
      <c r="E64" s="60"/>
      <c r="F64" s="147">
        <f t="shared" si="50"/>
        <v>0</v>
      </c>
      <c r="G64" s="231"/>
      <c r="H64" s="263"/>
      <c r="I64" s="114">
        <f t="shared" si="51"/>
        <v>0</v>
      </c>
      <c r="J64" s="263">
        <v>0</v>
      </c>
      <c r="K64" s="60"/>
      <c r="L64" s="136">
        <f t="shared" si="52"/>
        <v>0</v>
      </c>
      <c r="M64" s="325"/>
      <c r="N64" s="60"/>
      <c r="O64" s="114">
        <f t="shared" si="53"/>
        <v>0</v>
      </c>
      <c r="P64" s="111"/>
    </row>
    <row r="65" spans="1:16" ht="24" hidden="1" customHeight="1" x14ac:dyDescent="0.25">
      <c r="A65" s="38">
        <v>1149</v>
      </c>
      <c r="B65" s="57" t="s">
        <v>58</v>
      </c>
      <c r="C65" s="58">
        <f>F65+I65+L65+O65</f>
        <v>0</v>
      </c>
      <c r="D65" s="231">
        <v>0</v>
      </c>
      <c r="E65" s="60"/>
      <c r="F65" s="147">
        <f t="shared" si="50"/>
        <v>0</v>
      </c>
      <c r="G65" s="231"/>
      <c r="H65" s="263"/>
      <c r="I65" s="114">
        <f t="shared" si="51"/>
        <v>0</v>
      </c>
      <c r="J65" s="263">
        <v>0</v>
      </c>
      <c r="K65" s="60"/>
      <c r="L65" s="136">
        <f t="shared" si="52"/>
        <v>0</v>
      </c>
      <c r="M65" s="325"/>
      <c r="N65" s="60"/>
      <c r="O65" s="114">
        <f t="shared" si="53"/>
        <v>0</v>
      </c>
      <c r="P65" s="111"/>
    </row>
    <row r="66" spans="1:16" ht="36" x14ac:dyDescent="0.25">
      <c r="A66" s="107">
        <v>1150</v>
      </c>
      <c r="B66" s="78" t="s">
        <v>59</v>
      </c>
      <c r="C66" s="84">
        <f>F66+I66+L66+O66</f>
        <v>4500</v>
      </c>
      <c r="D66" s="233">
        <v>0</v>
      </c>
      <c r="E66" s="530"/>
      <c r="F66" s="525">
        <f t="shared" si="50"/>
        <v>0</v>
      </c>
      <c r="G66" s="233"/>
      <c r="H66" s="559"/>
      <c r="I66" s="525">
        <f t="shared" si="51"/>
        <v>0</v>
      </c>
      <c r="J66" s="264">
        <v>4500</v>
      </c>
      <c r="K66" s="530"/>
      <c r="L66" s="525">
        <f t="shared" si="52"/>
        <v>4500</v>
      </c>
      <c r="M66" s="326"/>
      <c r="N66" s="115"/>
      <c r="O66" s="109">
        <f t="shared" si="53"/>
        <v>0</v>
      </c>
      <c r="P66" s="116"/>
    </row>
    <row r="67" spans="1:16" ht="24" x14ac:dyDescent="0.25">
      <c r="A67" s="45">
        <v>1200</v>
      </c>
      <c r="B67" s="105" t="s">
        <v>296</v>
      </c>
      <c r="C67" s="46">
        <f t="shared" si="4"/>
        <v>2460</v>
      </c>
      <c r="D67" s="229">
        <f>SUM(D68:D69)</f>
        <v>0</v>
      </c>
      <c r="E67" s="523">
        <f t="shared" ref="E67:F67" si="54">SUM(E68:E69)</f>
        <v>0</v>
      </c>
      <c r="F67" s="490">
        <f t="shared" si="54"/>
        <v>0</v>
      </c>
      <c r="G67" s="229">
        <f>SUM(G68:G69)</f>
        <v>0</v>
      </c>
      <c r="H67" s="126">
        <f t="shared" ref="H67:I67" si="55">SUM(H68:H69)</f>
        <v>0</v>
      </c>
      <c r="I67" s="490">
        <f t="shared" si="55"/>
        <v>0</v>
      </c>
      <c r="J67" s="106">
        <f>SUM(J68:J69)</f>
        <v>2460</v>
      </c>
      <c r="K67" s="523">
        <f t="shared" ref="K67:L67" si="56">SUM(K68:K69)</f>
        <v>0</v>
      </c>
      <c r="L67" s="490">
        <f t="shared" si="56"/>
        <v>2460</v>
      </c>
      <c r="M67" s="46">
        <f>SUM(M68:M69)</f>
        <v>0</v>
      </c>
      <c r="N67" s="50">
        <f t="shared" ref="N67:O67" si="57">SUM(N68:N69)</f>
        <v>0</v>
      </c>
      <c r="O67" s="117">
        <f t="shared" si="57"/>
        <v>0</v>
      </c>
      <c r="P67" s="123"/>
    </row>
    <row r="68" spans="1:16" ht="24" x14ac:dyDescent="0.25">
      <c r="A68" s="548">
        <v>1210</v>
      </c>
      <c r="B68" s="52" t="s">
        <v>60</v>
      </c>
      <c r="C68" s="53">
        <f t="shared" si="4"/>
        <v>2460</v>
      </c>
      <c r="D68" s="230">
        <v>0</v>
      </c>
      <c r="E68" s="526"/>
      <c r="F68" s="527">
        <f>D68+E68</f>
        <v>0</v>
      </c>
      <c r="G68" s="230"/>
      <c r="H68" s="560"/>
      <c r="I68" s="527">
        <f>G68+H68</f>
        <v>0</v>
      </c>
      <c r="J68" s="262">
        <v>2460</v>
      </c>
      <c r="K68" s="526"/>
      <c r="L68" s="527">
        <f>J68+K68</f>
        <v>2460</v>
      </c>
      <c r="M68" s="324"/>
      <c r="N68" s="55"/>
      <c r="O68" s="120">
        <f>M68+N68</f>
        <v>0</v>
      </c>
      <c r="P68" s="110"/>
    </row>
    <row r="69" spans="1:16" ht="24" hidden="1" x14ac:dyDescent="0.25">
      <c r="A69" s="112">
        <v>1220</v>
      </c>
      <c r="B69" s="57" t="s">
        <v>61</v>
      </c>
      <c r="C69" s="58">
        <f t="shared" si="4"/>
        <v>0</v>
      </c>
      <c r="D69" s="232">
        <f>SUM(D70:D74)</f>
        <v>0</v>
      </c>
      <c r="E69" s="113">
        <f t="shared" ref="E69:F69" si="58">SUM(E70:E74)</f>
        <v>0</v>
      </c>
      <c r="F69" s="147">
        <f t="shared" si="58"/>
        <v>0</v>
      </c>
      <c r="G69" s="232">
        <f>SUM(G70:G74)</f>
        <v>0</v>
      </c>
      <c r="H69" s="121">
        <f t="shared" ref="H69:I69" si="59">SUM(H70:H74)</f>
        <v>0</v>
      </c>
      <c r="I69" s="114">
        <f t="shared" si="59"/>
        <v>0</v>
      </c>
      <c r="J69" s="121">
        <f>SUM(J70:J74)</f>
        <v>0</v>
      </c>
      <c r="K69" s="113">
        <f t="shared" ref="K69:L69" si="60">SUM(K70:K74)</f>
        <v>0</v>
      </c>
      <c r="L69" s="136">
        <f t="shared" si="60"/>
        <v>0</v>
      </c>
      <c r="M69" s="58">
        <f>SUM(M70:M74)</f>
        <v>0</v>
      </c>
      <c r="N69" s="113">
        <f t="shared" ref="N69:O69" si="61">SUM(N70:N74)</f>
        <v>0</v>
      </c>
      <c r="O69" s="114">
        <f t="shared" si="61"/>
        <v>0</v>
      </c>
      <c r="P69" s="111"/>
    </row>
    <row r="70" spans="1:16" ht="48" hidden="1" x14ac:dyDescent="0.25">
      <c r="A70" s="38">
        <v>1221</v>
      </c>
      <c r="B70" s="57" t="s">
        <v>297</v>
      </c>
      <c r="C70" s="58">
        <f t="shared" si="4"/>
        <v>0</v>
      </c>
      <c r="D70" s="231">
        <v>0</v>
      </c>
      <c r="E70" s="60"/>
      <c r="F70" s="147">
        <f t="shared" ref="F70:F74" si="62">D70+E70</f>
        <v>0</v>
      </c>
      <c r="G70" s="231"/>
      <c r="H70" s="263"/>
      <c r="I70" s="114">
        <f t="shared" ref="I70:I74" si="63">G70+H70</f>
        <v>0</v>
      </c>
      <c r="J70" s="263">
        <v>0</v>
      </c>
      <c r="K70" s="60"/>
      <c r="L70" s="136">
        <f t="shared" ref="L70:L74" si="64">J70+K70</f>
        <v>0</v>
      </c>
      <c r="M70" s="325"/>
      <c r="N70" s="60"/>
      <c r="O70" s="114">
        <f t="shared" ref="O70:O74" si="65">M70+N70</f>
        <v>0</v>
      </c>
      <c r="P70" s="111"/>
    </row>
    <row r="71" spans="1:16" hidden="1" x14ac:dyDescent="0.25">
      <c r="A71" s="38">
        <v>1223</v>
      </c>
      <c r="B71" s="57" t="s">
        <v>62</v>
      </c>
      <c r="C71" s="58">
        <f t="shared" si="4"/>
        <v>0</v>
      </c>
      <c r="D71" s="231">
        <v>0</v>
      </c>
      <c r="E71" s="60"/>
      <c r="F71" s="147">
        <f t="shared" si="62"/>
        <v>0</v>
      </c>
      <c r="G71" s="231"/>
      <c r="H71" s="263"/>
      <c r="I71" s="114">
        <f t="shared" si="63"/>
        <v>0</v>
      </c>
      <c r="J71" s="263">
        <v>0</v>
      </c>
      <c r="K71" s="60"/>
      <c r="L71" s="136">
        <f t="shared" si="64"/>
        <v>0</v>
      </c>
      <c r="M71" s="325"/>
      <c r="N71" s="60"/>
      <c r="O71" s="114">
        <f t="shared" si="65"/>
        <v>0</v>
      </c>
      <c r="P71" s="111"/>
    </row>
    <row r="72" spans="1:16" hidden="1" x14ac:dyDescent="0.25">
      <c r="A72" s="38">
        <v>1225</v>
      </c>
      <c r="B72" s="57" t="s">
        <v>63</v>
      </c>
      <c r="C72" s="58">
        <f t="shared" si="4"/>
        <v>0</v>
      </c>
      <c r="D72" s="231">
        <v>0</v>
      </c>
      <c r="E72" s="60"/>
      <c r="F72" s="147">
        <f t="shared" si="62"/>
        <v>0</v>
      </c>
      <c r="G72" s="231"/>
      <c r="H72" s="263"/>
      <c r="I72" s="114">
        <f t="shared" si="63"/>
        <v>0</v>
      </c>
      <c r="J72" s="263">
        <v>0</v>
      </c>
      <c r="K72" s="60"/>
      <c r="L72" s="136">
        <f t="shared" si="64"/>
        <v>0</v>
      </c>
      <c r="M72" s="325"/>
      <c r="N72" s="60"/>
      <c r="O72" s="114">
        <f t="shared" si="65"/>
        <v>0</v>
      </c>
      <c r="P72" s="111"/>
    </row>
    <row r="73" spans="1:16" ht="36" hidden="1" x14ac:dyDescent="0.25">
      <c r="A73" s="38">
        <v>1227</v>
      </c>
      <c r="B73" s="57" t="s">
        <v>64</v>
      </c>
      <c r="C73" s="58">
        <f t="shared" si="4"/>
        <v>0</v>
      </c>
      <c r="D73" s="231">
        <v>0</v>
      </c>
      <c r="E73" s="60"/>
      <c r="F73" s="147">
        <f t="shared" si="62"/>
        <v>0</v>
      </c>
      <c r="G73" s="231"/>
      <c r="H73" s="263"/>
      <c r="I73" s="114">
        <f t="shared" si="63"/>
        <v>0</v>
      </c>
      <c r="J73" s="263">
        <v>0</v>
      </c>
      <c r="K73" s="60"/>
      <c r="L73" s="136">
        <f t="shared" si="64"/>
        <v>0</v>
      </c>
      <c r="M73" s="325"/>
      <c r="N73" s="60"/>
      <c r="O73" s="114">
        <f t="shared" si="65"/>
        <v>0</v>
      </c>
      <c r="P73" s="111"/>
    </row>
    <row r="74" spans="1:16" ht="48" hidden="1" x14ac:dyDescent="0.25">
      <c r="A74" s="38">
        <v>1228</v>
      </c>
      <c r="B74" s="57" t="s">
        <v>298</v>
      </c>
      <c r="C74" s="58">
        <f t="shared" si="4"/>
        <v>0</v>
      </c>
      <c r="D74" s="231">
        <v>0</v>
      </c>
      <c r="E74" s="60"/>
      <c r="F74" s="147">
        <f t="shared" si="62"/>
        <v>0</v>
      </c>
      <c r="G74" s="231"/>
      <c r="H74" s="263"/>
      <c r="I74" s="114">
        <f t="shared" si="63"/>
        <v>0</v>
      </c>
      <c r="J74" s="263">
        <v>0</v>
      </c>
      <c r="K74" s="60"/>
      <c r="L74" s="136">
        <f t="shared" si="64"/>
        <v>0</v>
      </c>
      <c r="M74" s="325"/>
      <c r="N74" s="60"/>
      <c r="O74" s="114">
        <f t="shared" si="65"/>
        <v>0</v>
      </c>
      <c r="P74" s="111"/>
    </row>
    <row r="75" spans="1:16" x14ac:dyDescent="0.25">
      <c r="A75" s="101">
        <v>2000</v>
      </c>
      <c r="B75" s="101" t="s">
        <v>65</v>
      </c>
      <c r="C75" s="102">
        <f t="shared" si="4"/>
        <v>38990</v>
      </c>
      <c r="D75" s="228">
        <f>SUM(D76,D83,D130,D164,D165,D172)</f>
        <v>32590</v>
      </c>
      <c r="E75" s="521">
        <f t="shared" ref="E75:F75" si="66">SUM(E76,E83,E130,E164,E165,E172)</f>
        <v>0</v>
      </c>
      <c r="F75" s="522">
        <f t="shared" si="66"/>
        <v>32590</v>
      </c>
      <c r="G75" s="228">
        <f>SUM(G76,G83,G130,G164,G165,G172)</f>
        <v>0</v>
      </c>
      <c r="H75" s="138">
        <f t="shared" ref="H75:I75" si="67">SUM(H76,H83,H130,H164,H165,H172)</f>
        <v>0</v>
      </c>
      <c r="I75" s="522">
        <f t="shared" si="67"/>
        <v>0</v>
      </c>
      <c r="J75" s="261">
        <f>SUM(J76,J83,J130,J164,J165,J172)</f>
        <v>6400</v>
      </c>
      <c r="K75" s="521">
        <f t="shared" ref="K75:L75" si="68">SUM(K76,K83,K130,K164,K165,K172)</f>
        <v>0</v>
      </c>
      <c r="L75" s="522">
        <f t="shared" si="68"/>
        <v>6400</v>
      </c>
      <c r="M75" s="102">
        <f>SUM(M76,M83,M130,M164,M165,M172)</f>
        <v>0</v>
      </c>
      <c r="N75" s="103">
        <f t="shared" ref="N75:O75" si="69">SUM(N76,N83,N130,N164,N165,N172)</f>
        <v>0</v>
      </c>
      <c r="O75" s="104">
        <f t="shared" si="69"/>
        <v>0</v>
      </c>
      <c r="P75" s="347"/>
    </row>
    <row r="76" spans="1:16" ht="24" hidden="1" x14ac:dyDescent="0.25">
      <c r="A76" s="45">
        <v>2100</v>
      </c>
      <c r="B76" s="105" t="s">
        <v>66</v>
      </c>
      <c r="C76" s="46">
        <f t="shared" si="4"/>
        <v>0</v>
      </c>
      <c r="D76" s="229">
        <f>SUM(D77,D80)</f>
        <v>0</v>
      </c>
      <c r="E76" s="50">
        <f t="shared" ref="E76:F76" si="70">SUM(E77,E80)</f>
        <v>0</v>
      </c>
      <c r="F76" s="285">
        <f t="shared" si="70"/>
        <v>0</v>
      </c>
      <c r="G76" s="229">
        <f>SUM(G77,G80)</f>
        <v>0</v>
      </c>
      <c r="H76" s="106">
        <f t="shared" ref="H76:I76" si="71">SUM(H77,H80)</f>
        <v>0</v>
      </c>
      <c r="I76" s="117">
        <f t="shared" si="71"/>
        <v>0</v>
      </c>
      <c r="J76" s="106">
        <f>SUM(J77,J80)</f>
        <v>0</v>
      </c>
      <c r="K76" s="50">
        <f t="shared" ref="K76:L76" si="72">SUM(K77,K80)</f>
        <v>0</v>
      </c>
      <c r="L76" s="126">
        <f t="shared" si="72"/>
        <v>0</v>
      </c>
      <c r="M76" s="46">
        <f>SUM(M77,M80)</f>
        <v>0</v>
      </c>
      <c r="N76" s="50">
        <f t="shared" ref="N76:O76" si="73">SUM(N77,N80)</f>
        <v>0</v>
      </c>
      <c r="O76" s="117">
        <f t="shared" si="73"/>
        <v>0</v>
      </c>
      <c r="P76" s="123"/>
    </row>
    <row r="77" spans="1:16" ht="24" hidden="1" x14ac:dyDescent="0.25">
      <c r="A77" s="548">
        <v>2110</v>
      </c>
      <c r="B77" s="52" t="s">
        <v>67</v>
      </c>
      <c r="C77" s="53">
        <f t="shared" si="4"/>
        <v>0</v>
      </c>
      <c r="D77" s="234">
        <f>SUM(D78:D79)</f>
        <v>0</v>
      </c>
      <c r="E77" s="119">
        <f t="shared" ref="E77:F77" si="74">SUM(E78:E79)</f>
        <v>0</v>
      </c>
      <c r="F77" s="287">
        <f t="shared" si="74"/>
        <v>0</v>
      </c>
      <c r="G77" s="234">
        <f>SUM(G78:G79)</f>
        <v>0</v>
      </c>
      <c r="H77" s="265">
        <f t="shared" ref="H77:I77" si="75">SUM(H78:H79)</f>
        <v>0</v>
      </c>
      <c r="I77" s="120">
        <f t="shared" si="75"/>
        <v>0</v>
      </c>
      <c r="J77" s="265">
        <f>SUM(J78:J79)</f>
        <v>0</v>
      </c>
      <c r="K77" s="119">
        <f t="shared" ref="K77:L77" si="76">SUM(K78:K79)</f>
        <v>0</v>
      </c>
      <c r="L77" s="140">
        <f t="shared" si="76"/>
        <v>0</v>
      </c>
      <c r="M77" s="53">
        <f>SUM(M78:M79)</f>
        <v>0</v>
      </c>
      <c r="N77" s="119">
        <f t="shared" ref="N77:O77" si="77">SUM(N78:N79)</f>
        <v>0</v>
      </c>
      <c r="O77" s="120">
        <f t="shared" si="77"/>
        <v>0</v>
      </c>
      <c r="P77" s="110"/>
    </row>
    <row r="78" spans="1:16" hidden="1" x14ac:dyDescent="0.25">
      <c r="A78" s="38">
        <v>2111</v>
      </c>
      <c r="B78" s="57" t="s">
        <v>68</v>
      </c>
      <c r="C78" s="58">
        <f t="shared" si="4"/>
        <v>0</v>
      </c>
      <c r="D78" s="231">
        <v>0</v>
      </c>
      <c r="E78" s="60"/>
      <c r="F78" s="147">
        <f t="shared" ref="F78:F79" si="78">D78+E78</f>
        <v>0</v>
      </c>
      <c r="G78" s="231"/>
      <c r="H78" s="263"/>
      <c r="I78" s="114">
        <f t="shared" ref="I78:I79" si="79">G78+H78</f>
        <v>0</v>
      </c>
      <c r="J78" s="263">
        <v>0</v>
      </c>
      <c r="K78" s="60"/>
      <c r="L78" s="136">
        <f t="shared" ref="L78:L79" si="80">J78+K78</f>
        <v>0</v>
      </c>
      <c r="M78" s="325"/>
      <c r="N78" s="60"/>
      <c r="O78" s="114">
        <f t="shared" ref="O78:O79" si="81">M78+N78</f>
        <v>0</v>
      </c>
      <c r="P78" s="111"/>
    </row>
    <row r="79" spans="1:16" ht="24" hidden="1" x14ac:dyDescent="0.25">
      <c r="A79" s="38">
        <v>2112</v>
      </c>
      <c r="B79" s="57" t="s">
        <v>69</v>
      </c>
      <c r="C79" s="58">
        <f t="shared" si="4"/>
        <v>0</v>
      </c>
      <c r="D79" s="231">
        <v>0</v>
      </c>
      <c r="E79" s="60"/>
      <c r="F79" s="147">
        <f t="shared" si="78"/>
        <v>0</v>
      </c>
      <c r="G79" s="231"/>
      <c r="H79" s="263"/>
      <c r="I79" s="114">
        <f t="shared" si="79"/>
        <v>0</v>
      </c>
      <c r="J79" s="263">
        <v>0</v>
      </c>
      <c r="K79" s="60"/>
      <c r="L79" s="136">
        <f t="shared" si="80"/>
        <v>0</v>
      </c>
      <c r="M79" s="325"/>
      <c r="N79" s="60"/>
      <c r="O79" s="114">
        <f t="shared" si="81"/>
        <v>0</v>
      </c>
      <c r="P79" s="111"/>
    </row>
    <row r="80" spans="1:16" ht="24" hidden="1" x14ac:dyDescent="0.25">
      <c r="A80" s="112">
        <v>2120</v>
      </c>
      <c r="B80" s="57" t="s">
        <v>70</v>
      </c>
      <c r="C80" s="58">
        <f t="shared" si="4"/>
        <v>0</v>
      </c>
      <c r="D80" s="232">
        <f>SUM(D81:D82)</f>
        <v>0</v>
      </c>
      <c r="E80" s="113">
        <f t="shared" ref="E80:F80" si="82">SUM(E81:E82)</f>
        <v>0</v>
      </c>
      <c r="F80" s="147">
        <f t="shared" si="82"/>
        <v>0</v>
      </c>
      <c r="G80" s="232">
        <f>SUM(G81:G82)</f>
        <v>0</v>
      </c>
      <c r="H80" s="121">
        <f t="shared" ref="H80:I80" si="83">SUM(H81:H82)</f>
        <v>0</v>
      </c>
      <c r="I80" s="114">
        <f t="shared" si="83"/>
        <v>0</v>
      </c>
      <c r="J80" s="121">
        <f>SUM(J81:J82)</f>
        <v>0</v>
      </c>
      <c r="K80" s="113">
        <f t="shared" ref="K80:L80" si="84">SUM(K81:K82)</f>
        <v>0</v>
      </c>
      <c r="L80" s="136">
        <f t="shared" si="84"/>
        <v>0</v>
      </c>
      <c r="M80" s="58">
        <f>SUM(M81:M82)</f>
        <v>0</v>
      </c>
      <c r="N80" s="113">
        <f t="shared" ref="N80:O80" si="85">SUM(N81:N82)</f>
        <v>0</v>
      </c>
      <c r="O80" s="114">
        <f t="shared" si="85"/>
        <v>0</v>
      </c>
      <c r="P80" s="111"/>
    </row>
    <row r="81" spans="1:16" hidden="1" x14ac:dyDescent="0.25">
      <c r="A81" s="38">
        <v>2121</v>
      </c>
      <c r="B81" s="57" t="s">
        <v>68</v>
      </c>
      <c r="C81" s="58">
        <f t="shared" si="4"/>
        <v>0</v>
      </c>
      <c r="D81" s="231">
        <v>0</v>
      </c>
      <c r="E81" s="60"/>
      <c r="F81" s="147">
        <f t="shared" ref="F81:F82" si="86">D81+E81</f>
        <v>0</v>
      </c>
      <c r="G81" s="231"/>
      <c r="H81" s="263"/>
      <c r="I81" s="114">
        <f t="shared" ref="I81:I82" si="87">G81+H81</f>
        <v>0</v>
      </c>
      <c r="J81" s="263">
        <v>0</v>
      </c>
      <c r="K81" s="60"/>
      <c r="L81" s="136">
        <f t="shared" ref="L81:L82" si="88">J81+K81</f>
        <v>0</v>
      </c>
      <c r="M81" s="325"/>
      <c r="N81" s="60"/>
      <c r="O81" s="114">
        <f t="shared" ref="O81:O82" si="89">M81+N81</f>
        <v>0</v>
      </c>
      <c r="P81" s="111"/>
    </row>
    <row r="82" spans="1:16" ht="24" hidden="1" x14ac:dyDescent="0.25">
      <c r="A82" s="38">
        <v>2122</v>
      </c>
      <c r="B82" s="57" t="s">
        <v>69</v>
      </c>
      <c r="C82" s="58">
        <f t="shared" si="4"/>
        <v>0</v>
      </c>
      <c r="D82" s="231">
        <v>0</v>
      </c>
      <c r="E82" s="60"/>
      <c r="F82" s="147">
        <f t="shared" si="86"/>
        <v>0</v>
      </c>
      <c r="G82" s="231"/>
      <c r="H82" s="263"/>
      <c r="I82" s="114">
        <f t="shared" si="87"/>
        <v>0</v>
      </c>
      <c r="J82" s="263">
        <v>0</v>
      </c>
      <c r="K82" s="60"/>
      <c r="L82" s="136">
        <f t="shared" si="88"/>
        <v>0</v>
      </c>
      <c r="M82" s="325"/>
      <c r="N82" s="60"/>
      <c r="O82" s="114">
        <f t="shared" si="89"/>
        <v>0</v>
      </c>
      <c r="P82" s="111"/>
    </row>
    <row r="83" spans="1:16" x14ac:dyDescent="0.25">
      <c r="A83" s="45">
        <v>2200</v>
      </c>
      <c r="B83" s="105" t="s">
        <v>71</v>
      </c>
      <c r="C83" s="46">
        <f t="shared" si="4"/>
        <v>25937</v>
      </c>
      <c r="D83" s="229">
        <f>SUM(D84,D89,D95,D103,D112,D116,D122,D128)</f>
        <v>31340</v>
      </c>
      <c r="E83" s="523">
        <f t="shared" ref="E83:F83" si="90">SUM(E84,E89,E95,E103,E112,E116,E122,E128)</f>
        <v>-5403</v>
      </c>
      <c r="F83" s="490">
        <f t="shared" si="90"/>
        <v>25937</v>
      </c>
      <c r="G83" s="229">
        <f>SUM(G84,G89,G95,G103,G112,G116,G122,G128)</f>
        <v>0</v>
      </c>
      <c r="H83" s="126">
        <f t="shared" ref="H83:I83" si="91">SUM(H84,H89,H95,H103,H112,H116,H122,H128)</f>
        <v>0</v>
      </c>
      <c r="I83" s="490">
        <f t="shared" si="91"/>
        <v>0</v>
      </c>
      <c r="J83" s="106">
        <f>SUM(J84,J89,J95,J103,J112,J116,J122,J128)</f>
        <v>0</v>
      </c>
      <c r="K83" s="523">
        <f t="shared" ref="K83:L83" si="92">SUM(K84,K89,K95,K103,K112,K116,K122,K128)</f>
        <v>0</v>
      </c>
      <c r="L83" s="490">
        <f t="shared" si="92"/>
        <v>0</v>
      </c>
      <c r="M83" s="166">
        <f>SUM(M84,M89,M95,M103,M112,M116,M122,M128)</f>
        <v>0</v>
      </c>
      <c r="N83" s="167">
        <f t="shared" ref="N83:O83" si="93">SUM(N84,N89,N95,N103,N112,N116,N122,N128)</f>
        <v>0</v>
      </c>
      <c r="O83" s="168">
        <f t="shared" si="93"/>
        <v>0</v>
      </c>
      <c r="P83" s="349"/>
    </row>
    <row r="84" spans="1:16" ht="24" x14ac:dyDescent="0.25">
      <c r="A84" s="107">
        <v>2210</v>
      </c>
      <c r="B84" s="78" t="s">
        <v>72</v>
      </c>
      <c r="C84" s="84">
        <f t="shared" si="4"/>
        <v>897</v>
      </c>
      <c r="D84" s="132">
        <f>SUM(D85:D88)</f>
        <v>6300</v>
      </c>
      <c r="E84" s="524">
        <f t="shared" ref="E84:F84" si="94">SUM(E85:E88)</f>
        <v>-5403</v>
      </c>
      <c r="F84" s="525">
        <f t="shared" si="94"/>
        <v>897</v>
      </c>
      <c r="G84" s="132">
        <f>SUM(G85:G88)</f>
        <v>0</v>
      </c>
      <c r="H84" s="137">
        <f t="shared" ref="H84:I84" si="95">SUM(H85:H88)</f>
        <v>0</v>
      </c>
      <c r="I84" s="525">
        <f t="shared" si="95"/>
        <v>0</v>
      </c>
      <c r="J84" s="207">
        <f>SUM(J85:J88)</f>
        <v>0</v>
      </c>
      <c r="K84" s="524">
        <f t="shared" ref="K84:L84" si="96">SUM(K85:K88)</f>
        <v>0</v>
      </c>
      <c r="L84" s="525">
        <f t="shared" si="96"/>
        <v>0</v>
      </c>
      <c r="M84" s="84">
        <f>SUM(M85:M88)</f>
        <v>0</v>
      </c>
      <c r="N84" s="108">
        <f t="shared" ref="N84:O84" si="97">SUM(N85:N88)</f>
        <v>0</v>
      </c>
      <c r="O84" s="109">
        <f t="shared" si="97"/>
        <v>0</v>
      </c>
      <c r="P84" s="116"/>
    </row>
    <row r="85" spans="1:16" ht="24" hidden="1" x14ac:dyDescent="0.25">
      <c r="A85" s="33">
        <v>2211</v>
      </c>
      <c r="B85" s="52" t="s">
        <v>73</v>
      </c>
      <c r="C85" s="53">
        <f t="shared" ref="C85:C148" si="98">F85+I85+L85+O85</f>
        <v>0</v>
      </c>
      <c r="D85" s="230">
        <v>0</v>
      </c>
      <c r="E85" s="55"/>
      <c r="F85" s="287">
        <f t="shared" ref="F85:F88" si="99">D85+E85</f>
        <v>0</v>
      </c>
      <c r="G85" s="230"/>
      <c r="H85" s="262"/>
      <c r="I85" s="120">
        <f t="shared" ref="I85:I88" si="100">G85+H85</f>
        <v>0</v>
      </c>
      <c r="J85" s="262">
        <v>0</v>
      </c>
      <c r="K85" s="55"/>
      <c r="L85" s="140">
        <f t="shared" ref="L85:L88" si="101">J85+K85</f>
        <v>0</v>
      </c>
      <c r="M85" s="324"/>
      <c r="N85" s="55"/>
      <c r="O85" s="120">
        <f t="shared" ref="O85:O88" si="102">M85+N85</f>
        <v>0</v>
      </c>
      <c r="P85" s="110"/>
    </row>
    <row r="86" spans="1:16" ht="36" x14ac:dyDescent="0.25">
      <c r="A86" s="38">
        <v>2212</v>
      </c>
      <c r="B86" s="57" t="s">
        <v>74</v>
      </c>
      <c r="C86" s="58">
        <f t="shared" si="98"/>
        <v>897</v>
      </c>
      <c r="D86" s="231">
        <v>6300</v>
      </c>
      <c r="E86" s="528">
        <v>-5403</v>
      </c>
      <c r="F86" s="486">
        <f t="shared" si="99"/>
        <v>897</v>
      </c>
      <c r="G86" s="231"/>
      <c r="H86" s="561"/>
      <c r="I86" s="486">
        <f t="shared" si="100"/>
        <v>0</v>
      </c>
      <c r="J86" s="263">
        <v>0</v>
      </c>
      <c r="K86" s="528"/>
      <c r="L86" s="486">
        <f t="shared" si="101"/>
        <v>0</v>
      </c>
      <c r="M86" s="325"/>
      <c r="N86" s="60"/>
      <c r="O86" s="114">
        <f t="shared" si="102"/>
        <v>0</v>
      </c>
      <c r="P86" s="111"/>
    </row>
    <row r="87" spans="1:16" ht="24" hidden="1" x14ac:dyDescent="0.25">
      <c r="A87" s="38">
        <v>2214</v>
      </c>
      <c r="B87" s="57" t="s">
        <v>75</v>
      </c>
      <c r="C87" s="58">
        <f t="shared" si="98"/>
        <v>0</v>
      </c>
      <c r="D87" s="231">
        <v>0</v>
      </c>
      <c r="E87" s="60"/>
      <c r="F87" s="147">
        <f t="shared" si="99"/>
        <v>0</v>
      </c>
      <c r="G87" s="231"/>
      <c r="H87" s="263"/>
      <c r="I87" s="114">
        <f t="shared" si="100"/>
        <v>0</v>
      </c>
      <c r="J87" s="263">
        <v>0</v>
      </c>
      <c r="K87" s="60"/>
      <c r="L87" s="136">
        <f t="shared" si="101"/>
        <v>0</v>
      </c>
      <c r="M87" s="325"/>
      <c r="N87" s="60"/>
      <c r="O87" s="114">
        <f t="shared" si="102"/>
        <v>0</v>
      </c>
      <c r="P87" s="111"/>
    </row>
    <row r="88" spans="1:16" hidden="1" x14ac:dyDescent="0.25">
      <c r="A88" s="38">
        <v>2219</v>
      </c>
      <c r="B88" s="57" t="s">
        <v>76</v>
      </c>
      <c r="C88" s="58">
        <f t="shared" si="98"/>
        <v>0</v>
      </c>
      <c r="D88" s="231">
        <v>0</v>
      </c>
      <c r="E88" s="60"/>
      <c r="F88" s="147">
        <f t="shared" si="99"/>
        <v>0</v>
      </c>
      <c r="G88" s="231"/>
      <c r="H88" s="263"/>
      <c r="I88" s="114">
        <f t="shared" si="100"/>
        <v>0</v>
      </c>
      <c r="J88" s="263">
        <v>0</v>
      </c>
      <c r="K88" s="60"/>
      <c r="L88" s="136">
        <f t="shared" si="101"/>
        <v>0</v>
      </c>
      <c r="M88" s="325"/>
      <c r="N88" s="60"/>
      <c r="O88" s="114">
        <f t="shared" si="102"/>
        <v>0</v>
      </c>
      <c r="P88" s="111"/>
    </row>
    <row r="89" spans="1:16" ht="24" x14ac:dyDescent="0.25">
      <c r="A89" s="112">
        <v>2220</v>
      </c>
      <c r="B89" s="57" t="s">
        <v>77</v>
      </c>
      <c r="C89" s="58">
        <f t="shared" si="98"/>
        <v>5000</v>
      </c>
      <c r="D89" s="232">
        <f>SUM(D90:D94)</f>
        <v>5000</v>
      </c>
      <c r="E89" s="529">
        <f t="shared" ref="E89:F89" si="103">SUM(E90:E94)</f>
        <v>0</v>
      </c>
      <c r="F89" s="486">
        <f t="shared" si="103"/>
        <v>5000</v>
      </c>
      <c r="G89" s="232">
        <f>SUM(G90:G94)</f>
        <v>0</v>
      </c>
      <c r="H89" s="136">
        <f t="shared" ref="H89:I89" si="104">SUM(H90:H94)</f>
        <v>0</v>
      </c>
      <c r="I89" s="486">
        <f t="shared" si="104"/>
        <v>0</v>
      </c>
      <c r="J89" s="121">
        <f>SUM(J90:J94)</f>
        <v>0</v>
      </c>
      <c r="K89" s="529">
        <f t="shared" ref="K89:L89" si="105">SUM(K90:K94)</f>
        <v>0</v>
      </c>
      <c r="L89" s="486">
        <f t="shared" si="105"/>
        <v>0</v>
      </c>
      <c r="M89" s="58">
        <f>SUM(M90:M94)</f>
        <v>0</v>
      </c>
      <c r="N89" s="113">
        <f t="shared" ref="N89:O89" si="106">SUM(N90:N94)</f>
        <v>0</v>
      </c>
      <c r="O89" s="114">
        <f t="shared" si="106"/>
        <v>0</v>
      </c>
      <c r="P89" s="111"/>
    </row>
    <row r="90" spans="1:16" ht="24" hidden="1" x14ac:dyDescent="0.25">
      <c r="A90" s="38">
        <v>2221</v>
      </c>
      <c r="B90" s="57" t="s">
        <v>289</v>
      </c>
      <c r="C90" s="58">
        <f t="shared" si="98"/>
        <v>0</v>
      </c>
      <c r="D90" s="231">
        <v>0</v>
      </c>
      <c r="E90" s="60"/>
      <c r="F90" s="147">
        <f t="shared" ref="F90:F94" si="107">D90+E90</f>
        <v>0</v>
      </c>
      <c r="G90" s="231"/>
      <c r="H90" s="263"/>
      <c r="I90" s="114">
        <f t="shared" ref="I90:I94" si="108">G90+H90</f>
        <v>0</v>
      </c>
      <c r="J90" s="263">
        <v>0</v>
      </c>
      <c r="K90" s="60"/>
      <c r="L90" s="136">
        <f t="shared" ref="L90:L94" si="109">J90+K90</f>
        <v>0</v>
      </c>
      <c r="M90" s="325"/>
      <c r="N90" s="60"/>
      <c r="O90" s="114">
        <f t="shared" ref="O90:O94" si="110">M90+N90</f>
        <v>0</v>
      </c>
      <c r="P90" s="111"/>
    </row>
    <row r="91" spans="1:16" hidden="1" x14ac:dyDescent="0.25">
      <c r="A91" s="38">
        <v>2222</v>
      </c>
      <c r="B91" s="57" t="s">
        <v>78</v>
      </c>
      <c r="C91" s="58">
        <f t="shared" si="98"/>
        <v>0</v>
      </c>
      <c r="D91" s="231">
        <v>0</v>
      </c>
      <c r="E91" s="60"/>
      <c r="F91" s="147">
        <f t="shared" si="107"/>
        <v>0</v>
      </c>
      <c r="G91" s="231"/>
      <c r="H91" s="263"/>
      <c r="I91" s="114">
        <f t="shared" si="108"/>
        <v>0</v>
      </c>
      <c r="J91" s="263">
        <v>0</v>
      </c>
      <c r="K91" s="60"/>
      <c r="L91" s="136">
        <f t="shared" si="109"/>
        <v>0</v>
      </c>
      <c r="M91" s="325"/>
      <c r="N91" s="60"/>
      <c r="O91" s="114">
        <f t="shared" si="110"/>
        <v>0</v>
      </c>
      <c r="P91" s="111"/>
    </row>
    <row r="92" spans="1:16" x14ac:dyDescent="0.25">
      <c r="A92" s="38">
        <v>2223</v>
      </c>
      <c r="B92" s="57" t="s">
        <v>79</v>
      </c>
      <c r="C92" s="58">
        <f t="shared" si="98"/>
        <v>5000</v>
      </c>
      <c r="D92" s="231">
        <v>5000</v>
      </c>
      <c r="E92" s="528"/>
      <c r="F92" s="486">
        <f t="shared" si="107"/>
        <v>5000</v>
      </c>
      <c r="G92" s="231"/>
      <c r="H92" s="561"/>
      <c r="I92" s="486">
        <f t="shared" si="108"/>
        <v>0</v>
      </c>
      <c r="J92" s="263">
        <v>0</v>
      </c>
      <c r="K92" s="528"/>
      <c r="L92" s="486">
        <f t="shared" si="109"/>
        <v>0</v>
      </c>
      <c r="M92" s="325"/>
      <c r="N92" s="60"/>
      <c r="O92" s="114">
        <f t="shared" si="110"/>
        <v>0</v>
      </c>
      <c r="P92" s="111"/>
    </row>
    <row r="93" spans="1:16" ht="48" hidden="1" x14ac:dyDescent="0.25">
      <c r="A93" s="38">
        <v>2224</v>
      </c>
      <c r="B93" s="57" t="s">
        <v>299</v>
      </c>
      <c r="C93" s="58">
        <f t="shared" si="98"/>
        <v>0</v>
      </c>
      <c r="D93" s="231">
        <v>0</v>
      </c>
      <c r="E93" s="60"/>
      <c r="F93" s="147">
        <f t="shared" si="107"/>
        <v>0</v>
      </c>
      <c r="G93" s="231"/>
      <c r="H93" s="263"/>
      <c r="I93" s="114">
        <f t="shared" si="108"/>
        <v>0</v>
      </c>
      <c r="J93" s="263">
        <v>0</v>
      </c>
      <c r="K93" s="60"/>
      <c r="L93" s="136">
        <f t="shared" si="109"/>
        <v>0</v>
      </c>
      <c r="M93" s="325"/>
      <c r="N93" s="60"/>
      <c r="O93" s="114">
        <f t="shared" si="110"/>
        <v>0</v>
      </c>
      <c r="P93" s="111"/>
    </row>
    <row r="94" spans="1:16" ht="24" hidden="1" x14ac:dyDescent="0.25">
      <c r="A94" s="38">
        <v>2229</v>
      </c>
      <c r="B94" s="57" t="s">
        <v>80</v>
      </c>
      <c r="C94" s="58">
        <f t="shared" si="98"/>
        <v>0</v>
      </c>
      <c r="D94" s="231">
        <v>0</v>
      </c>
      <c r="E94" s="60"/>
      <c r="F94" s="147">
        <f t="shared" si="107"/>
        <v>0</v>
      </c>
      <c r="G94" s="231"/>
      <c r="H94" s="263"/>
      <c r="I94" s="114">
        <f t="shared" si="108"/>
        <v>0</v>
      </c>
      <c r="J94" s="263">
        <v>0</v>
      </c>
      <c r="K94" s="60"/>
      <c r="L94" s="136">
        <f t="shared" si="109"/>
        <v>0</v>
      </c>
      <c r="M94" s="325"/>
      <c r="N94" s="60"/>
      <c r="O94" s="114">
        <f t="shared" si="110"/>
        <v>0</v>
      </c>
      <c r="P94" s="111"/>
    </row>
    <row r="95" spans="1:16" ht="36" x14ac:dyDescent="0.25">
      <c r="A95" s="112">
        <v>2230</v>
      </c>
      <c r="B95" s="57" t="s">
        <v>81</v>
      </c>
      <c r="C95" s="58">
        <f t="shared" si="98"/>
        <v>7410</v>
      </c>
      <c r="D95" s="232">
        <f>SUM(D96:D102)</f>
        <v>7410</v>
      </c>
      <c r="E95" s="529">
        <f t="shared" ref="E95:F95" si="111">SUM(E96:E102)</f>
        <v>0</v>
      </c>
      <c r="F95" s="486">
        <f t="shared" si="111"/>
        <v>7410</v>
      </c>
      <c r="G95" s="232">
        <f>SUM(G96:G102)</f>
        <v>0</v>
      </c>
      <c r="H95" s="136">
        <f t="shared" ref="H95:I95" si="112">SUM(H96:H102)</f>
        <v>0</v>
      </c>
      <c r="I95" s="486">
        <f t="shared" si="112"/>
        <v>0</v>
      </c>
      <c r="J95" s="121">
        <f>SUM(J96:J102)</f>
        <v>0</v>
      </c>
      <c r="K95" s="529">
        <f t="shared" ref="K95:L95" si="113">SUM(K96:K102)</f>
        <v>0</v>
      </c>
      <c r="L95" s="486">
        <f t="shared" si="113"/>
        <v>0</v>
      </c>
      <c r="M95" s="58">
        <f>SUM(M96:M102)</f>
        <v>0</v>
      </c>
      <c r="N95" s="113">
        <f t="shared" ref="N95:O95" si="114">SUM(N96:N102)</f>
        <v>0</v>
      </c>
      <c r="O95" s="114">
        <f t="shared" si="114"/>
        <v>0</v>
      </c>
      <c r="P95" s="111"/>
    </row>
    <row r="96" spans="1:16" ht="24" hidden="1" x14ac:dyDescent="0.25">
      <c r="A96" s="38">
        <v>2231</v>
      </c>
      <c r="B96" s="57" t="s">
        <v>82</v>
      </c>
      <c r="C96" s="58">
        <f t="shared" si="98"/>
        <v>0</v>
      </c>
      <c r="D96" s="231">
        <v>0</v>
      </c>
      <c r="E96" s="60"/>
      <c r="F96" s="147">
        <f t="shared" ref="F96:F102" si="115">D96+E96</f>
        <v>0</v>
      </c>
      <c r="G96" s="231"/>
      <c r="H96" s="263"/>
      <c r="I96" s="114">
        <f t="shared" ref="I96:I102" si="116">G96+H96</f>
        <v>0</v>
      </c>
      <c r="J96" s="263">
        <v>0</v>
      </c>
      <c r="K96" s="60"/>
      <c r="L96" s="136">
        <f t="shared" ref="L96:L102" si="117">J96+K96</f>
        <v>0</v>
      </c>
      <c r="M96" s="325"/>
      <c r="N96" s="60"/>
      <c r="O96" s="114">
        <f t="shared" ref="O96:O102" si="118">M96+N96</f>
        <v>0</v>
      </c>
      <c r="P96" s="111"/>
    </row>
    <row r="97" spans="1:16" ht="24.75" hidden="1" customHeight="1" x14ac:dyDescent="0.25">
      <c r="A97" s="38">
        <v>2232</v>
      </c>
      <c r="B97" s="57" t="s">
        <v>83</v>
      </c>
      <c r="C97" s="58">
        <f t="shared" si="98"/>
        <v>0</v>
      </c>
      <c r="D97" s="231">
        <v>0</v>
      </c>
      <c r="E97" s="60"/>
      <c r="F97" s="147">
        <f t="shared" si="115"/>
        <v>0</v>
      </c>
      <c r="G97" s="231"/>
      <c r="H97" s="263"/>
      <c r="I97" s="114">
        <f t="shared" si="116"/>
        <v>0</v>
      </c>
      <c r="J97" s="263">
        <v>0</v>
      </c>
      <c r="K97" s="60"/>
      <c r="L97" s="136">
        <f t="shared" si="117"/>
        <v>0</v>
      </c>
      <c r="M97" s="325"/>
      <c r="N97" s="60"/>
      <c r="O97" s="114">
        <f t="shared" si="118"/>
        <v>0</v>
      </c>
      <c r="P97" s="111"/>
    </row>
    <row r="98" spans="1:16" ht="24" hidden="1" x14ac:dyDescent="0.25">
      <c r="A98" s="33">
        <v>2233</v>
      </c>
      <c r="B98" s="52" t="s">
        <v>84</v>
      </c>
      <c r="C98" s="53">
        <f t="shared" si="98"/>
        <v>0</v>
      </c>
      <c r="D98" s="230">
        <v>0</v>
      </c>
      <c r="E98" s="55"/>
      <c r="F98" s="287">
        <f t="shared" si="115"/>
        <v>0</v>
      </c>
      <c r="G98" s="230"/>
      <c r="H98" s="262"/>
      <c r="I98" s="120">
        <f t="shared" si="116"/>
        <v>0</v>
      </c>
      <c r="J98" s="262">
        <v>0</v>
      </c>
      <c r="K98" s="55"/>
      <c r="L98" s="140">
        <f t="shared" si="117"/>
        <v>0</v>
      </c>
      <c r="M98" s="324"/>
      <c r="N98" s="55"/>
      <c r="O98" s="120">
        <f t="shared" si="118"/>
        <v>0</v>
      </c>
      <c r="P98" s="110"/>
    </row>
    <row r="99" spans="1:16" ht="36" hidden="1" x14ac:dyDescent="0.25">
      <c r="A99" s="38">
        <v>2234</v>
      </c>
      <c r="B99" s="57" t="s">
        <v>85</v>
      </c>
      <c r="C99" s="58">
        <f t="shared" si="98"/>
        <v>0</v>
      </c>
      <c r="D99" s="231">
        <v>0</v>
      </c>
      <c r="E99" s="60"/>
      <c r="F99" s="147">
        <f t="shared" si="115"/>
        <v>0</v>
      </c>
      <c r="G99" s="231"/>
      <c r="H99" s="263"/>
      <c r="I99" s="114">
        <f t="shared" si="116"/>
        <v>0</v>
      </c>
      <c r="J99" s="263">
        <v>0</v>
      </c>
      <c r="K99" s="60"/>
      <c r="L99" s="136">
        <f t="shared" si="117"/>
        <v>0</v>
      </c>
      <c r="M99" s="325"/>
      <c r="N99" s="60"/>
      <c r="O99" s="114">
        <f t="shared" si="118"/>
        <v>0</v>
      </c>
      <c r="P99" s="111"/>
    </row>
    <row r="100" spans="1:16" ht="24" hidden="1" x14ac:dyDescent="0.25">
      <c r="A100" s="38">
        <v>2235</v>
      </c>
      <c r="B100" s="57" t="s">
        <v>86</v>
      </c>
      <c r="C100" s="58">
        <f t="shared" si="98"/>
        <v>0</v>
      </c>
      <c r="D100" s="231">
        <v>0</v>
      </c>
      <c r="E100" s="60"/>
      <c r="F100" s="147">
        <f t="shared" si="115"/>
        <v>0</v>
      </c>
      <c r="G100" s="231"/>
      <c r="H100" s="263"/>
      <c r="I100" s="114">
        <f t="shared" si="116"/>
        <v>0</v>
      </c>
      <c r="J100" s="263">
        <v>0</v>
      </c>
      <c r="K100" s="60"/>
      <c r="L100" s="136">
        <f t="shared" si="117"/>
        <v>0</v>
      </c>
      <c r="M100" s="325"/>
      <c r="N100" s="60"/>
      <c r="O100" s="114">
        <f t="shared" si="118"/>
        <v>0</v>
      </c>
      <c r="P100" s="111"/>
    </row>
    <row r="101" spans="1:16" x14ac:dyDescent="0.25">
      <c r="A101" s="38">
        <v>2236</v>
      </c>
      <c r="B101" s="57" t="s">
        <v>87</v>
      </c>
      <c r="C101" s="58">
        <f t="shared" si="98"/>
        <v>7410</v>
      </c>
      <c r="D101" s="231">
        <v>7410</v>
      </c>
      <c r="E101" s="528"/>
      <c r="F101" s="486">
        <f t="shared" si="115"/>
        <v>7410</v>
      </c>
      <c r="G101" s="231"/>
      <c r="H101" s="561"/>
      <c r="I101" s="486">
        <f t="shared" si="116"/>
        <v>0</v>
      </c>
      <c r="J101" s="263">
        <v>0</v>
      </c>
      <c r="K101" s="528"/>
      <c r="L101" s="486">
        <f t="shared" si="117"/>
        <v>0</v>
      </c>
      <c r="M101" s="325"/>
      <c r="N101" s="60"/>
      <c r="O101" s="114">
        <f t="shared" si="118"/>
        <v>0</v>
      </c>
      <c r="P101" s="111"/>
    </row>
    <row r="102" spans="1:16" ht="24" hidden="1" x14ac:dyDescent="0.25">
      <c r="A102" s="38">
        <v>2239</v>
      </c>
      <c r="B102" s="57" t="s">
        <v>88</v>
      </c>
      <c r="C102" s="58">
        <f t="shared" si="98"/>
        <v>0</v>
      </c>
      <c r="D102" s="231">
        <v>0</v>
      </c>
      <c r="E102" s="60"/>
      <c r="F102" s="147">
        <f t="shared" si="115"/>
        <v>0</v>
      </c>
      <c r="G102" s="231"/>
      <c r="H102" s="263"/>
      <c r="I102" s="114">
        <f t="shared" si="116"/>
        <v>0</v>
      </c>
      <c r="J102" s="263">
        <v>0</v>
      </c>
      <c r="K102" s="60"/>
      <c r="L102" s="136">
        <f t="shared" si="117"/>
        <v>0</v>
      </c>
      <c r="M102" s="325"/>
      <c r="N102" s="60"/>
      <c r="O102" s="114">
        <f t="shared" si="118"/>
        <v>0</v>
      </c>
      <c r="P102" s="111"/>
    </row>
    <row r="103" spans="1:16" ht="36" x14ac:dyDescent="0.25">
      <c r="A103" s="112">
        <v>2240</v>
      </c>
      <c r="B103" s="57" t="s">
        <v>89</v>
      </c>
      <c r="C103" s="58">
        <f t="shared" si="98"/>
        <v>7000</v>
      </c>
      <c r="D103" s="232">
        <f>SUM(D104:D111)</f>
        <v>7000</v>
      </c>
      <c r="E103" s="529">
        <f t="shared" ref="E103:F103" si="119">SUM(E104:E111)</f>
        <v>0</v>
      </c>
      <c r="F103" s="486">
        <f t="shared" si="119"/>
        <v>7000</v>
      </c>
      <c r="G103" s="232">
        <f>SUM(G104:G111)</f>
        <v>0</v>
      </c>
      <c r="H103" s="136">
        <f t="shared" ref="H103:I103" si="120">SUM(H104:H111)</f>
        <v>0</v>
      </c>
      <c r="I103" s="486">
        <f t="shared" si="120"/>
        <v>0</v>
      </c>
      <c r="J103" s="121">
        <f>SUM(J104:J111)</f>
        <v>0</v>
      </c>
      <c r="K103" s="529">
        <f t="shared" ref="K103:L103" si="121">SUM(K104:K111)</f>
        <v>0</v>
      </c>
      <c r="L103" s="486">
        <f t="shared" si="121"/>
        <v>0</v>
      </c>
      <c r="M103" s="58">
        <f>SUM(M104:M111)</f>
        <v>0</v>
      </c>
      <c r="N103" s="113">
        <f t="shared" ref="N103:O103" si="122">SUM(N104:N111)</f>
        <v>0</v>
      </c>
      <c r="O103" s="114">
        <f t="shared" si="122"/>
        <v>0</v>
      </c>
      <c r="P103" s="111"/>
    </row>
    <row r="104" spans="1:16" hidden="1" x14ac:dyDescent="0.25">
      <c r="A104" s="38">
        <v>2241</v>
      </c>
      <c r="B104" s="57" t="s">
        <v>90</v>
      </c>
      <c r="C104" s="58">
        <f t="shared" si="98"/>
        <v>0</v>
      </c>
      <c r="D104" s="231">
        <v>0</v>
      </c>
      <c r="E104" s="60"/>
      <c r="F104" s="147">
        <f t="shared" ref="F104:F111" si="123">D104+E104</f>
        <v>0</v>
      </c>
      <c r="G104" s="231"/>
      <c r="H104" s="263"/>
      <c r="I104" s="114">
        <f t="shared" ref="I104:I111" si="124">G104+H104</f>
        <v>0</v>
      </c>
      <c r="J104" s="263">
        <v>0</v>
      </c>
      <c r="K104" s="60"/>
      <c r="L104" s="136">
        <f t="shared" ref="L104:L111" si="125">J104+K104</f>
        <v>0</v>
      </c>
      <c r="M104" s="325"/>
      <c r="N104" s="60"/>
      <c r="O104" s="114">
        <f t="shared" ref="O104:O111" si="126">M104+N104</f>
        <v>0</v>
      </c>
      <c r="P104" s="111"/>
    </row>
    <row r="105" spans="1:16" ht="24" hidden="1" x14ac:dyDescent="0.25">
      <c r="A105" s="38">
        <v>2242</v>
      </c>
      <c r="B105" s="57" t="s">
        <v>91</v>
      </c>
      <c r="C105" s="58">
        <f t="shared" si="98"/>
        <v>0</v>
      </c>
      <c r="D105" s="231">
        <v>0</v>
      </c>
      <c r="E105" s="60"/>
      <c r="F105" s="147">
        <f t="shared" si="123"/>
        <v>0</v>
      </c>
      <c r="G105" s="231"/>
      <c r="H105" s="263"/>
      <c r="I105" s="114">
        <f t="shared" si="124"/>
        <v>0</v>
      </c>
      <c r="J105" s="263">
        <v>0</v>
      </c>
      <c r="K105" s="60"/>
      <c r="L105" s="136">
        <f t="shared" si="125"/>
        <v>0</v>
      </c>
      <c r="M105" s="325"/>
      <c r="N105" s="60"/>
      <c r="O105" s="114">
        <f t="shared" si="126"/>
        <v>0</v>
      </c>
      <c r="P105" s="111"/>
    </row>
    <row r="106" spans="1:16" ht="24" x14ac:dyDescent="0.25">
      <c r="A106" s="38">
        <v>2243</v>
      </c>
      <c r="B106" s="57" t="s">
        <v>92</v>
      </c>
      <c r="C106" s="58">
        <f t="shared" si="98"/>
        <v>4500</v>
      </c>
      <c r="D106" s="231">
        <v>4500</v>
      </c>
      <c r="E106" s="528"/>
      <c r="F106" s="486">
        <f t="shared" si="123"/>
        <v>4500</v>
      </c>
      <c r="G106" s="231"/>
      <c r="H106" s="561"/>
      <c r="I106" s="486">
        <f t="shared" si="124"/>
        <v>0</v>
      </c>
      <c r="J106" s="263">
        <v>0</v>
      </c>
      <c r="K106" s="528"/>
      <c r="L106" s="486">
        <f t="shared" si="125"/>
        <v>0</v>
      </c>
      <c r="M106" s="325"/>
      <c r="N106" s="60"/>
      <c r="O106" s="114">
        <f t="shared" si="126"/>
        <v>0</v>
      </c>
      <c r="P106" s="111"/>
    </row>
    <row r="107" spans="1:16" x14ac:dyDescent="0.25">
      <c r="A107" s="38">
        <v>2244</v>
      </c>
      <c r="B107" s="57" t="s">
        <v>93</v>
      </c>
      <c r="C107" s="58">
        <f t="shared" si="98"/>
        <v>2500</v>
      </c>
      <c r="D107" s="231">
        <v>2500</v>
      </c>
      <c r="E107" s="528"/>
      <c r="F107" s="486">
        <f t="shared" si="123"/>
        <v>2500</v>
      </c>
      <c r="G107" s="231"/>
      <c r="H107" s="561"/>
      <c r="I107" s="486">
        <f t="shared" si="124"/>
        <v>0</v>
      </c>
      <c r="J107" s="263">
        <v>0</v>
      </c>
      <c r="K107" s="528"/>
      <c r="L107" s="486">
        <f t="shared" si="125"/>
        <v>0</v>
      </c>
      <c r="M107" s="325"/>
      <c r="N107" s="60"/>
      <c r="O107" s="114">
        <f t="shared" si="126"/>
        <v>0</v>
      </c>
      <c r="P107" s="111"/>
    </row>
    <row r="108" spans="1:16" ht="24" hidden="1" x14ac:dyDescent="0.25">
      <c r="A108" s="38">
        <v>2246</v>
      </c>
      <c r="B108" s="57" t="s">
        <v>94</v>
      </c>
      <c r="C108" s="58">
        <f t="shared" si="98"/>
        <v>0</v>
      </c>
      <c r="D108" s="231">
        <v>0</v>
      </c>
      <c r="E108" s="60"/>
      <c r="F108" s="147">
        <f t="shared" si="123"/>
        <v>0</v>
      </c>
      <c r="G108" s="231"/>
      <c r="H108" s="263"/>
      <c r="I108" s="114">
        <f t="shared" si="124"/>
        <v>0</v>
      </c>
      <c r="J108" s="263">
        <v>0</v>
      </c>
      <c r="K108" s="60"/>
      <c r="L108" s="136">
        <f t="shared" si="125"/>
        <v>0</v>
      </c>
      <c r="M108" s="325"/>
      <c r="N108" s="60"/>
      <c r="O108" s="114">
        <f t="shared" si="126"/>
        <v>0</v>
      </c>
      <c r="P108" s="111"/>
    </row>
    <row r="109" spans="1:16" hidden="1" x14ac:dyDescent="0.25">
      <c r="A109" s="38">
        <v>2247</v>
      </c>
      <c r="B109" s="57" t="s">
        <v>95</v>
      </c>
      <c r="C109" s="58">
        <f t="shared" si="98"/>
        <v>0</v>
      </c>
      <c r="D109" s="231">
        <v>0</v>
      </c>
      <c r="E109" s="60"/>
      <c r="F109" s="147">
        <f t="shared" si="123"/>
        <v>0</v>
      </c>
      <c r="G109" s="231"/>
      <c r="H109" s="263"/>
      <c r="I109" s="114">
        <f t="shared" si="124"/>
        <v>0</v>
      </c>
      <c r="J109" s="263">
        <v>0</v>
      </c>
      <c r="K109" s="60"/>
      <c r="L109" s="136">
        <f t="shared" si="125"/>
        <v>0</v>
      </c>
      <c r="M109" s="325"/>
      <c r="N109" s="60"/>
      <c r="O109" s="114">
        <f t="shared" si="126"/>
        <v>0</v>
      </c>
      <c r="P109" s="111"/>
    </row>
    <row r="110" spans="1:16" ht="24" hidden="1" x14ac:dyDescent="0.25">
      <c r="A110" s="38">
        <v>2248</v>
      </c>
      <c r="B110" s="57" t="s">
        <v>300</v>
      </c>
      <c r="C110" s="58">
        <f t="shared" si="98"/>
        <v>0</v>
      </c>
      <c r="D110" s="231">
        <v>0</v>
      </c>
      <c r="E110" s="60"/>
      <c r="F110" s="147">
        <f t="shared" si="123"/>
        <v>0</v>
      </c>
      <c r="G110" s="231"/>
      <c r="H110" s="263"/>
      <c r="I110" s="114">
        <f t="shared" si="124"/>
        <v>0</v>
      </c>
      <c r="J110" s="263">
        <v>0</v>
      </c>
      <c r="K110" s="60"/>
      <c r="L110" s="136">
        <f t="shared" si="125"/>
        <v>0</v>
      </c>
      <c r="M110" s="325"/>
      <c r="N110" s="60"/>
      <c r="O110" s="114">
        <f t="shared" si="126"/>
        <v>0</v>
      </c>
      <c r="P110" s="111"/>
    </row>
    <row r="111" spans="1:16" ht="24" hidden="1" x14ac:dyDescent="0.25">
      <c r="A111" s="38">
        <v>2249</v>
      </c>
      <c r="B111" s="57" t="s">
        <v>96</v>
      </c>
      <c r="C111" s="58">
        <f t="shared" si="98"/>
        <v>0</v>
      </c>
      <c r="D111" s="231">
        <v>0</v>
      </c>
      <c r="E111" s="60"/>
      <c r="F111" s="147">
        <f t="shared" si="123"/>
        <v>0</v>
      </c>
      <c r="G111" s="231"/>
      <c r="H111" s="263"/>
      <c r="I111" s="114">
        <f t="shared" si="124"/>
        <v>0</v>
      </c>
      <c r="J111" s="263">
        <v>0</v>
      </c>
      <c r="K111" s="60"/>
      <c r="L111" s="136">
        <f t="shared" si="125"/>
        <v>0</v>
      </c>
      <c r="M111" s="325"/>
      <c r="N111" s="60"/>
      <c r="O111" s="114">
        <f t="shared" si="126"/>
        <v>0</v>
      </c>
      <c r="P111" s="111"/>
    </row>
    <row r="112" spans="1:16" x14ac:dyDescent="0.25">
      <c r="A112" s="112">
        <v>2250</v>
      </c>
      <c r="B112" s="57" t="s">
        <v>97</v>
      </c>
      <c r="C112" s="58">
        <f t="shared" si="98"/>
        <v>3130</v>
      </c>
      <c r="D112" s="232">
        <f>SUM(D113:D115)</f>
        <v>3130</v>
      </c>
      <c r="E112" s="529">
        <f t="shared" ref="E112:F112" si="127">SUM(E113:E115)</f>
        <v>0</v>
      </c>
      <c r="F112" s="486">
        <f t="shared" si="127"/>
        <v>3130</v>
      </c>
      <c r="G112" s="232">
        <f>SUM(G113:G115)</f>
        <v>0</v>
      </c>
      <c r="H112" s="136">
        <f t="shared" ref="H112:I112" si="128">SUM(H113:H115)</f>
        <v>0</v>
      </c>
      <c r="I112" s="486">
        <f t="shared" si="128"/>
        <v>0</v>
      </c>
      <c r="J112" s="121">
        <f>SUM(J113:J115)</f>
        <v>0</v>
      </c>
      <c r="K112" s="529">
        <f t="shared" ref="K112:L112" si="129">SUM(K113:K115)</f>
        <v>0</v>
      </c>
      <c r="L112" s="486">
        <f t="shared" si="129"/>
        <v>0</v>
      </c>
      <c r="M112" s="58">
        <f>SUM(M113:M115)</f>
        <v>0</v>
      </c>
      <c r="N112" s="113">
        <f t="shared" ref="N112:O112" si="130">SUM(N113:N115)</f>
        <v>0</v>
      </c>
      <c r="O112" s="114">
        <f t="shared" si="130"/>
        <v>0</v>
      </c>
      <c r="P112" s="111"/>
    </row>
    <row r="113" spans="1:16" x14ac:dyDescent="0.25">
      <c r="A113" s="38">
        <v>2251</v>
      </c>
      <c r="B113" s="57" t="s">
        <v>98</v>
      </c>
      <c r="C113" s="58">
        <f t="shared" si="98"/>
        <v>2400</v>
      </c>
      <c r="D113" s="231">
        <v>2400</v>
      </c>
      <c r="E113" s="528"/>
      <c r="F113" s="486">
        <f t="shared" ref="F113:F115" si="131">D113+E113</f>
        <v>2400</v>
      </c>
      <c r="G113" s="231"/>
      <c r="H113" s="561"/>
      <c r="I113" s="486">
        <f t="shared" ref="I113:I115" si="132">G113+H113</f>
        <v>0</v>
      </c>
      <c r="J113" s="263">
        <v>0</v>
      </c>
      <c r="K113" s="528"/>
      <c r="L113" s="486">
        <f t="shared" ref="L113:L115" si="133">J113+K113</f>
        <v>0</v>
      </c>
      <c r="M113" s="325"/>
      <c r="N113" s="60"/>
      <c r="O113" s="114">
        <f t="shared" ref="O113:O115" si="134">M113+N113</f>
        <v>0</v>
      </c>
      <c r="P113" s="111"/>
    </row>
    <row r="114" spans="1:16" ht="24" hidden="1" x14ac:dyDescent="0.25">
      <c r="A114" s="38">
        <v>2252</v>
      </c>
      <c r="B114" s="57" t="s">
        <v>99</v>
      </c>
      <c r="C114" s="58">
        <f t="shared" si="98"/>
        <v>0</v>
      </c>
      <c r="D114" s="231">
        <v>0</v>
      </c>
      <c r="E114" s="60"/>
      <c r="F114" s="147">
        <f t="shared" si="131"/>
        <v>0</v>
      </c>
      <c r="G114" s="231"/>
      <c r="H114" s="263"/>
      <c r="I114" s="114">
        <f t="shared" si="132"/>
        <v>0</v>
      </c>
      <c r="J114" s="263">
        <v>0</v>
      </c>
      <c r="K114" s="60"/>
      <c r="L114" s="136">
        <f t="shared" si="133"/>
        <v>0</v>
      </c>
      <c r="M114" s="325"/>
      <c r="N114" s="60"/>
      <c r="O114" s="114">
        <f t="shared" si="134"/>
        <v>0</v>
      </c>
      <c r="P114" s="111"/>
    </row>
    <row r="115" spans="1:16" ht="24" x14ac:dyDescent="0.25">
      <c r="A115" s="38">
        <v>2259</v>
      </c>
      <c r="B115" s="57" t="s">
        <v>100</v>
      </c>
      <c r="C115" s="58">
        <f t="shared" si="98"/>
        <v>730</v>
      </c>
      <c r="D115" s="231">
        <v>730</v>
      </c>
      <c r="E115" s="528"/>
      <c r="F115" s="486">
        <f t="shared" si="131"/>
        <v>730</v>
      </c>
      <c r="G115" s="231"/>
      <c r="H115" s="561"/>
      <c r="I115" s="486">
        <f t="shared" si="132"/>
        <v>0</v>
      </c>
      <c r="J115" s="263">
        <v>0</v>
      </c>
      <c r="K115" s="528"/>
      <c r="L115" s="486">
        <f t="shared" si="133"/>
        <v>0</v>
      </c>
      <c r="M115" s="325"/>
      <c r="N115" s="60"/>
      <c r="O115" s="114">
        <f t="shared" si="134"/>
        <v>0</v>
      </c>
      <c r="P115" s="111"/>
    </row>
    <row r="116" spans="1:16" x14ac:dyDescent="0.25">
      <c r="A116" s="112">
        <v>2260</v>
      </c>
      <c r="B116" s="57" t="s">
        <v>101</v>
      </c>
      <c r="C116" s="58">
        <f t="shared" si="98"/>
        <v>2500</v>
      </c>
      <c r="D116" s="232">
        <f>SUM(D117:D121)</f>
        <v>2500</v>
      </c>
      <c r="E116" s="529">
        <f t="shared" ref="E116:F116" si="135">SUM(E117:E121)</f>
        <v>0</v>
      </c>
      <c r="F116" s="486">
        <f t="shared" si="135"/>
        <v>2500</v>
      </c>
      <c r="G116" s="232">
        <f>SUM(G117:G121)</f>
        <v>0</v>
      </c>
      <c r="H116" s="136">
        <f t="shared" ref="H116:I116" si="136">SUM(H117:H121)</f>
        <v>0</v>
      </c>
      <c r="I116" s="486">
        <f t="shared" si="136"/>
        <v>0</v>
      </c>
      <c r="J116" s="121">
        <f>SUM(J117:J121)</f>
        <v>0</v>
      </c>
      <c r="K116" s="529">
        <f t="shared" ref="K116:L116" si="137">SUM(K117:K121)</f>
        <v>0</v>
      </c>
      <c r="L116" s="486">
        <f t="shared" si="137"/>
        <v>0</v>
      </c>
      <c r="M116" s="58">
        <f>SUM(M117:M121)</f>
        <v>0</v>
      </c>
      <c r="N116" s="113">
        <f t="shared" ref="N116:O116" si="138">SUM(N117:N121)</f>
        <v>0</v>
      </c>
      <c r="O116" s="114">
        <f t="shared" si="138"/>
        <v>0</v>
      </c>
      <c r="P116" s="111"/>
    </row>
    <row r="117" spans="1:16" hidden="1" x14ac:dyDescent="0.25">
      <c r="A117" s="38">
        <v>2261</v>
      </c>
      <c r="B117" s="57" t="s">
        <v>102</v>
      </c>
      <c r="C117" s="58">
        <f t="shared" si="98"/>
        <v>0</v>
      </c>
      <c r="D117" s="231">
        <v>0</v>
      </c>
      <c r="E117" s="60"/>
      <c r="F117" s="147">
        <f t="shared" ref="F117:F121" si="139">D117+E117</f>
        <v>0</v>
      </c>
      <c r="G117" s="231"/>
      <c r="H117" s="263"/>
      <c r="I117" s="114">
        <f t="shared" ref="I117:I121" si="140">G117+H117</f>
        <v>0</v>
      </c>
      <c r="J117" s="263">
        <v>0</v>
      </c>
      <c r="K117" s="60"/>
      <c r="L117" s="136">
        <f t="shared" ref="L117:L121" si="141">J117+K117</f>
        <v>0</v>
      </c>
      <c r="M117" s="325"/>
      <c r="N117" s="60"/>
      <c r="O117" s="114">
        <f t="shared" ref="O117:O121" si="142">M117+N117</f>
        <v>0</v>
      </c>
      <c r="P117" s="111"/>
    </row>
    <row r="118" spans="1:16" hidden="1" x14ac:dyDescent="0.25">
      <c r="A118" s="38">
        <v>2262</v>
      </c>
      <c r="B118" s="57" t="s">
        <v>103</v>
      </c>
      <c r="C118" s="58">
        <f t="shared" si="98"/>
        <v>0</v>
      </c>
      <c r="D118" s="231">
        <v>0</v>
      </c>
      <c r="E118" s="60"/>
      <c r="F118" s="147">
        <f t="shared" si="139"/>
        <v>0</v>
      </c>
      <c r="G118" s="231"/>
      <c r="H118" s="263"/>
      <c r="I118" s="114">
        <f t="shared" si="140"/>
        <v>0</v>
      </c>
      <c r="J118" s="263">
        <v>0</v>
      </c>
      <c r="K118" s="60"/>
      <c r="L118" s="136">
        <f t="shared" si="141"/>
        <v>0</v>
      </c>
      <c r="M118" s="325"/>
      <c r="N118" s="60"/>
      <c r="O118" s="114">
        <f t="shared" si="142"/>
        <v>0</v>
      </c>
      <c r="P118" s="111"/>
    </row>
    <row r="119" spans="1:16" hidden="1" x14ac:dyDescent="0.25">
      <c r="A119" s="38">
        <v>2263</v>
      </c>
      <c r="B119" s="57" t="s">
        <v>104</v>
      </c>
      <c r="C119" s="58">
        <f t="shared" si="98"/>
        <v>0</v>
      </c>
      <c r="D119" s="231">
        <v>0</v>
      </c>
      <c r="E119" s="60"/>
      <c r="F119" s="147">
        <f t="shared" si="139"/>
        <v>0</v>
      </c>
      <c r="G119" s="231"/>
      <c r="H119" s="263"/>
      <c r="I119" s="114">
        <f t="shared" si="140"/>
        <v>0</v>
      </c>
      <c r="J119" s="263">
        <v>0</v>
      </c>
      <c r="K119" s="60"/>
      <c r="L119" s="136">
        <f t="shared" si="141"/>
        <v>0</v>
      </c>
      <c r="M119" s="325"/>
      <c r="N119" s="60"/>
      <c r="O119" s="114">
        <f t="shared" si="142"/>
        <v>0</v>
      </c>
      <c r="P119" s="111"/>
    </row>
    <row r="120" spans="1:16" ht="24" x14ac:dyDescent="0.25">
      <c r="A120" s="38">
        <v>2264</v>
      </c>
      <c r="B120" s="57" t="s">
        <v>105</v>
      </c>
      <c r="C120" s="58">
        <f t="shared" si="98"/>
        <v>2500</v>
      </c>
      <c r="D120" s="231">
        <v>2500</v>
      </c>
      <c r="E120" s="528"/>
      <c r="F120" s="486">
        <f t="shared" si="139"/>
        <v>2500</v>
      </c>
      <c r="G120" s="231"/>
      <c r="H120" s="561"/>
      <c r="I120" s="486">
        <f t="shared" si="140"/>
        <v>0</v>
      </c>
      <c r="J120" s="263">
        <v>0</v>
      </c>
      <c r="K120" s="528"/>
      <c r="L120" s="486">
        <f t="shared" si="141"/>
        <v>0</v>
      </c>
      <c r="M120" s="325"/>
      <c r="N120" s="60"/>
      <c r="O120" s="114">
        <f t="shared" si="142"/>
        <v>0</v>
      </c>
      <c r="P120" s="111"/>
    </row>
    <row r="121" spans="1:16" hidden="1" x14ac:dyDescent="0.25">
      <c r="A121" s="38">
        <v>2269</v>
      </c>
      <c r="B121" s="57" t="s">
        <v>106</v>
      </c>
      <c r="C121" s="58">
        <f t="shared" si="98"/>
        <v>0</v>
      </c>
      <c r="D121" s="231">
        <v>0</v>
      </c>
      <c r="E121" s="60"/>
      <c r="F121" s="147">
        <f t="shared" si="139"/>
        <v>0</v>
      </c>
      <c r="G121" s="231"/>
      <c r="H121" s="263"/>
      <c r="I121" s="114">
        <f t="shared" si="140"/>
        <v>0</v>
      </c>
      <c r="J121" s="263">
        <v>0</v>
      </c>
      <c r="K121" s="60"/>
      <c r="L121" s="136">
        <f t="shared" si="141"/>
        <v>0</v>
      </c>
      <c r="M121" s="325"/>
      <c r="N121" s="60"/>
      <c r="O121" s="114">
        <f t="shared" si="142"/>
        <v>0</v>
      </c>
      <c r="P121" s="111"/>
    </row>
    <row r="122" spans="1:16" hidden="1" x14ac:dyDescent="0.25">
      <c r="A122" s="112">
        <v>2270</v>
      </c>
      <c r="B122" s="57" t="s">
        <v>107</v>
      </c>
      <c r="C122" s="58">
        <f t="shared" si="98"/>
        <v>0</v>
      </c>
      <c r="D122" s="232">
        <f>SUM(D123:D127)</f>
        <v>0</v>
      </c>
      <c r="E122" s="113">
        <f t="shared" ref="E122:F122" si="143">SUM(E123:E127)</f>
        <v>0</v>
      </c>
      <c r="F122" s="147">
        <f t="shared" si="143"/>
        <v>0</v>
      </c>
      <c r="G122" s="232">
        <f>SUM(G123:G127)</f>
        <v>0</v>
      </c>
      <c r="H122" s="121">
        <f t="shared" ref="H122:I122" si="144">SUM(H123:H127)</f>
        <v>0</v>
      </c>
      <c r="I122" s="114">
        <f t="shared" si="144"/>
        <v>0</v>
      </c>
      <c r="J122" s="121">
        <f>SUM(J123:J127)</f>
        <v>0</v>
      </c>
      <c r="K122" s="113">
        <f t="shared" ref="K122:L122" si="145">SUM(K123:K127)</f>
        <v>0</v>
      </c>
      <c r="L122" s="136">
        <f t="shared" si="145"/>
        <v>0</v>
      </c>
      <c r="M122" s="58">
        <f>SUM(M123:M127)</f>
        <v>0</v>
      </c>
      <c r="N122" s="113">
        <f t="shared" ref="N122:O122" si="146">SUM(N123:N127)</f>
        <v>0</v>
      </c>
      <c r="O122" s="114">
        <f t="shared" si="146"/>
        <v>0</v>
      </c>
      <c r="P122" s="111"/>
    </row>
    <row r="123" spans="1:16" hidden="1" x14ac:dyDescent="0.25">
      <c r="A123" s="38">
        <v>2272</v>
      </c>
      <c r="B123" s="146" t="s">
        <v>108</v>
      </c>
      <c r="C123" s="58">
        <f t="shared" si="98"/>
        <v>0</v>
      </c>
      <c r="D123" s="231">
        <v>0</v>
      </c>
      <c r="E123" s="60"/>
      <c r="F123" s="147">
        <f t="shared" ref="F123:F127" si="147">D123+E123</f>
        <v>0</v>
      </c>
      <c r="G123" s="231"/>
      <c r="H123" s="263"/>
      <c r="I123" s="114">
        <f t="shared" ref="I123:I127" si="148">G123+H123</f>
        <v>0</v>
      </c>
      <c r="J123" s="263">
        <v>0</v>
      </c>
      <c r="K123" s="60"/>
      <c r="L123" s="136">
        <f t="shared" ref="L123:L127" si="149">J123+K123</f>
        <v>0</v>
      </c>
      <c r="M123" s="325"/>
      <c r="N123" s="60"/>
      <c r="O123" s="114">
        <f t="shared" ref="O123:O127" si="150">M123+N123</f>
        <v>0</v>
      </c>
      <c r="P123" s="111"/>
    </row>
    <row r="124" spans="1:16" ht="24" hidden="1" x14ac:dyDescent="0.25">
      <c r="A124" s="38">
        <v>2274</v>
      </c>
      <c r="B124" s="186" t="s">
        <v>290</v>
      </c>
      <c r="C124" s="58">
        <f t="shared" si="98"/>
        <v>0</v>
      </c>
      <c r="D124" s="231">
        <v>0</v>
      </c>
      <c r="E124" s="60"/>
      <c r="F124" s="147">
        <f t="shared" si="147"/>
        <v>0</v>
      </c>
      <c r="G124" s="231"/>
      <c r="H124" s="263"/>
      <c r="I124" s="114">
        <f t="shared" si="148"/>
        <v>0</v>
      </c>
      <c r="J124" s="263">
        <v>0</v>
      </c>
      <c r="K124" s="60"/>
      <c r="L124" s="136">
        <f t="shared" si="149"/>
        <v>0</v>
      </c>
      <c r="M124" s="325"/>
      <c r="N124" s="60"/>
      <c r="O124" s="114">
        <f t="shared" si="150"/>
        <v>0</v>
      </c>
      <c r="P124" s="111"/>
    </row>
    <row r="125" spans="1:16" ht="24" hidden="1" x14ac:dyDescent="0.25">
      <c r="A125" s="38">
        <v>2275</v>
      </c>
      <c r="B125" s="57" t="s">
        <v>109</v>
      </c>
      <c r="C125" s="58">
        <f t="shared" si="98"/>
        <v>0</v>
      </c>
      <c r="D125" s="231">
        <v>0</v>
      </c>
      <c r="E125" s="60"/>
      <c r="F125" s="147">
        <f t="shared" si="147"/>
        <v>0</v>
      </c>
      <c r="G125" s="231"/>
      <c r="H125" s="263"/>
      <c r="I125" s="114">
        <f t="shared" si="148"/>
        <v>0</v>
      </c>
      <c r="J125" s="263">
        <v>0</v>
      </c>
      <c r="K125" s="60"/>
      <c r="L125" s="136">
        <f t="shared" si="149"/>
        <v>0</v>
      </c>
      <c r="M125" s="325"/>
      <c r="N125" s="60"/>
      <c r="O125" s="114">
        <f t="shared" si="150"/>
        <v>0</v>
      </c>
      <c r="P125" s="111"/>
    </row>
    <row r="126" spans="1:16" ht="36" hidden="1" x14ac:dyDescent="0.25">
      <c r="A126" s="38">
        <v>2276</v>
      </c>
      <c r="B126" s="57" t="s">
        <v>110</v>
      </c>
      <c r="C126" s="58">
        <f t="shared" si="98"/>
        <v>0</v>
      </c>
      <c r="D126" s="231">
        <v>0</v>
      </c>
      <c r="E126" s="60"/>
      <c r="F126" s="147">
        <f t="shared" si="147"/>
        <v>0</v>
      </c>
      <c r="G126" s="231"/>
      <c r="H126" s="263"/>
      <c r="I126" s="114">
        <f t="shared" si="148"/>
        <v>0</v>
      </c>
      <c r="J126" s="263">
        <v>0</v>
      </c>
      <c r="K126" s="60"/>
      <c r="L126" s="136">
        <f t="shared" si="149"/>
        <v>0</v>
      </c>
      <c r="M126" s="325"/>
      <c r="N126" s="60"/>
      <c r="O126" s="114">
        <f t="shared" si="150"/>
        <v>0</v>
      </c>
      <c r="P126" s="111"/>
    </row>
    <row r="127" spans="1:16" ht="24" hidden="1" x14ac:dyDescent="0.25">
      <c r="A127" s="38">
        <v>2279</v>
      </c>
      <c r="B127" s="57" t="s">
        <v>111</v>
      </c>
      <c r="C127" s="58">
        <f t="shared" si="98"/>
        <v>0</v>
      </c>
      <c r="D127" s="231">
        <v>0</v>
      </c>
      <c r="E127" s="60"/>
      <c r="F127" s="147">
        <f t="shared" si="147"/>
        <v>0</v>
      </c>
      <c r="G127" s="231"/>
      <c r="H127" s="263"/>
      <c r="I127" s="114">
        <f t="shared" si="148"/>
        <v>0</v>
      </c>
      <c r="J127" s="263">
        <v>0</v>
      </c>
      <c r="K127" s="60"/>
      <c r="L127" s="136">
        <f t="shared" si="149"/>
        <v>0</v>
      </c>
      <c r="M127" s="325"/>
      <c r="N127" s="60"/>
      <c r="O127" s="114">
        <f t="shared" si="150"/>
        <v>0</v>
      </c>
      <c r="P127" s="111"/>
    </row>
    <row r="128" spans="1:16" ht="24" hidden="1" x14ac:dyDescent="0.25">
      <c r="A128" s="548">
        <v>2280</v>
      </c>
      <c r="B128" s="52" t="s">
        <v>301</v>
      </c>
      <c r="C128" s="53">
        <f t="shared" si="98"/>
        <v>0</v>
      </c>
      <c r="D128" s="234">
        <f t="shared" ref="D128:O128" si="151">SUM(D129)</f>
        <v>0</v>
      </c>
      <c r="E128" s="119">
        <f t="shared" si="151"/>
        <v>0</v>
      </c>
      <c r="F128" s="287">
        <f t="shared" si="151"/>
        <v>0</v>
      </c>
      <c r="G128" s="234">
        <f t="shared" si="151"/>
        <v>0</v>
      </c>
      <c r="H128" s="265">
        <f t="shared" si="151"/>
        <v>0</v>
      </c>
      <c r="I128" s="120">
        <f t="shared" si="151"/>
        <v>0</v>
      </c>
      <c r="J128" s="265">
        <f t="shared" si="151"/>
        <v>0</v>
      </c>
      <c r="K128" s="119">
        <f t="shared" si="151"/>
        <v>0</v>
      </c>
      <c r="L128" s="140">
        <f t="shared" si="151"/>
        <v>0</v>
      </c>
      <c r="M128" s="58">
        <f t="shared" si="151"/>
        <v>0</v>
      </c>
      <c r="N128" s="113">
        <f t="shared" si="151"/>
        <v>0</v>
      </c>
      <c r="O128" s="114">
        <f t="shared" si="151"/>
        <v>0</v>
      </c>
      <c r="P128" s="111"/>
    </row>
    <row r="129" spans="1:16" ht="24" hidden="1" x14ac:dyDescent="0.25">
      <c r="A129" s="38">
        <v>2283</v>
      </c>
      <c r="B129" s="57" t="s">
        <v>112</v>
      </c>
      <c r="C129" s="58">
        <f t="shared" si="98"/>
        <v>0</v>
      </c>
      <c r="D129" s="231">
        <v>0</v>
      </c>
      <c r="E129" s="60"/>
      <c r="F129" s="147">
        <f>D129+E129</f>
        <v>0</v>
      </c>
      <c r="G129" s="231"/>
      <c r="H129" s="263"/>
      <c r="I129" s="114">
        <f>G129+H129</f>
        <v>0</v>
      </c>
      <c r="J129" s="263">
        <v>0</v>
      </c>
      <c r="K129" s="60"/>
      <c r="L129" s="136">
        <f>J129+K129</f>
        <v>0</v>
      </c>
      <c r="M129" s="325"/>
      <c r="N129" s="60"/>
      <c r="O129" s="114">
        <f>M129+N129</f>
        <v>0</v>
      </c>
      <c r="P129" s="111"/>
    </row>
    <row r="130" spans="1:16" ht="38.25" customHeight="1" x14ac:dyDescent="0.25">
      <c r="A130" s="45">
        <v>2300</v>
      </c>
      <c r="B130" s="105" t="s">
        <v>113</v>
      </c>
      <c r="C130" s="46">
        <f t="shared" si="98"/>
        <v>10153</v>
      </c>
      <c r="D130" s="229">
        <f>SUM(D131,D136,D140,D141,D144,D151,D159,D160,D163)</f>
        <v>1250</v>
      </c>
      <c r="E130" s="523">
        <f t="shared" ref="E130:F130" si="152">SUM(E131,E136,E140,E141,E144,E151,E159,E160,E163)</f>
        <v>5403</v>
      </c>
      <c r="F130" s="490">
        <f t="shared" si="152"/>
        <v>6653</v>
      </c>
      <c r="G130" s="229">
        <f>SUM(G131,G136,G140,G141,G144,G151,G159,G160,G163)</f>
        <v>0</v>
      </c>
      <c r="H130" s="126">
        <f t="shared" ref="H130:I130" si="153">SUM(H131,H136,H140,H141,H144,H151,H159,H160,H163)</f>
        <v>0</v>
      </c>
      <c r="I130" s="490">
        <f t="shared" si="153"/>
        <v>0</v>
      </c>
      <c r="J130" s="106">
        <f>SUM(J131,J136,J140,J141,J144,J151,J159,J160,J163)</f>
        <v>3500</v>
      </c>
      <c r="K130" s="523">
        <f t="shared" ref="K130:L130" si="154">SUM(K131,K136,K140,K141,K144,K151,K159,K160,K163)</f>
        <v>0</v>
      </c>
      <c r="L130" s="490">
        <f t="shared" si="154"/>
        <v>3500</v>
      </c>
      <c r="M130" s="46">
        <f>SUM(M131,M136,M140,M141,M144,M151,M159,M160,M163)</f>
        <v>0</v>
      </c>
      <c r="N130" s="50">
        <f t="shared" ref="N130:O130" si="155">SUM(N131,N136,N140,N141,N144,N151,N159,N160,N163)</f>
        <v>0</v>
      </c>
      <c r="O130" s="117">
        <f t="shared" si="155"/>
        <v>0</v>
      </c>
      <c r="P130" s="123"/>
    </row>
    <row r="131" spans="1:16" ht="24" x14ac:dyDescent="0.25">
      <c r="A131" s="548">
        <v>2310</v>
      </c>
      <c r="B131" s="52" t="s">
        <v>114</v>
      </c>
      <c r="C131" s="53">
        <f t="shared" si="98"/>
        <v>10153</v>
      </c>
      <c r="D131" s="234">
        <f>SUM(D132:D135)</f>
        <v>1250</v>
      </c>
      <c r="E131" s="531">
        <f t="shared" ref="E131:O131" si="156">SUM(E132:E135)</f>
        <v>5403</v>
      </c>
      <c r="F131" s="527">
        <f t="shared" si="156"/>
        <v>6653</v>
      </c>
      <c r="G131" s="234">
        <f t="shared" si="156"/>
        <v>0</v>
      </c>
      <c r="H131" s="140">
        <f t="shared" si="156"/>
        <v>0</v>
      </c>
      <c r="I131" s="527">
        <f t="shared" si="156"/>
        <v>0</v>
      </c>
      <c r="J131" s="265">
        <f>SUM(J132:J135)</f>
        <v>3500</v>
      </c>
      <c r="K131" s="531">
        <f t="shared" si="156"/>
        <v>0</v>
      </c>
      <c r="L131" s="527">
        <f t="shared" si="156"/>
        <v>3500</v>
      </c>
      <c r="M131" s="53">
        <f t="shared" si="156"/>
        <v>0</v>
      </c>
      <c r="N131" s="119">
        <f t="shared" si="156"/>
        <v>0</v>
      </c>
      <c r="O131" s="120">
        <f t="shared" si="156"/>
        <v>0</v>
      </c>
      <c r="P131" s="110"/>
    </row>
    <row r="132" spans="1:16" x14ac:dyDescent="0.25">
      <c r="A132" s="38">
        <v>2311</v>
      </c>
      <c r="B132" s="57" t="s">
        <v>115</v>
      </c>
      <c r="C132" s="58">
        <f t="shared" si="98"/>
        <v>9553</v>
      </c>
      <c r="D132" s="231">
        <v>650</v>
      </c>
      <c r="E132" s="528">
        <v>5403</v>
      </c>
      <c r="F132" s="486">
        <f t="shared" ref="F132:F135" si="157">D132+E132</f>
        <v>6053</v>
      </c>
      <c r="G132" s="231"/>
      <c r="H132" s="561"/>
      <c r="I132" s="486">
        <f t="shared" ref="I132:I135" si="158">G132+H132</f>
        <v>0</v>
      </c>
      <c r="J132" s="263">
        <v>3500</v>
      </c>
      <c r="K132" s="528"/>
      <c r="L132" s="486">
        <f t="shared" ref="L132:L135" si="159">J132+K132</f>
        <v>3500</v>
      </c>
      <c r="M132" s="325"/>
      <c r="N132" s="60"/>
      <c r="O132" s="114">
        <f t="shared" ref="O132:O135" si="160">M132+N132</f>
        <v>0</v>
      </c>
      <c r="P132" s="111"/>
    </row>
    <row r="133" spans="1:16" x14ac:dyDescent="0.25">
      <c r="A133" s="38">
        <v>2312</v>
      </c>
      <c r="B133" s="57" t="s">
        <v>116</v>
      </c>
      <c r="C133" s="58">
        <f t="shared" si="98"/>
        <v>600</v>
      </c>
      <c r="D133" s="231">
        <v>600</v>
      </c>
      <c r="E133" s="528"/>
      <c r="F133" s="486">
        <f t="shared" si="157"/>
        <v>600</v>
      </c>
      <c r="G133" s="231"/>
      <c r="H133" s="561"/>
      <c r="I133" s="486">
        <f t="shared" si="158"/>
        <v>0</v>
      </c>
      <c r="J133" s="263">
        <v>0</v>
      </c>
      <c r="K133" s="528"/>
      <c r="L133" s="486">
        <f t="shared" si="159"/>
        <v>0</v>
      </c>
      <c r="M133" s="325"/>
      <c r="N133" s="60"/>
      <c r="O133" s="114">
        <f t="shared" si="160"/>
        <v>0</v>
      </c>
      <c r="P133" s="111"/>
    </row>
    <row r="134" spans="1:16" hidden="1" x14ac:dyDescent="0.25">
      <c r="A134" s="38">
        <v>2313</v>
      </c>
      <c r="B134" s="57" t="s">
        <v>117</v>
      </c>
      <c r="C134" s="58">
        <f t="shared" si="98"/>
        <v>0</v>
      </c>
      <c r="D134" s="231">
        <v>0</v>
      </c>
      <c r="E134" s="60"/>
      <c r="F134" s="147">
        <f t="shared" si="157"/>
        <v>0</v>
      </c>
      <c r="G134" s="231"/>
      <c r="H134" s="263"/>
      <c r="I134" s="114">
        <f t="shared" si="158"/>
        <v>0</v>
      </c>
      <c r="J134" s="263">
        <v>0</v>
      </c>
      <c r="K134" s="60"/>
      <c r="L134" s="136">
        <f t="shared" si="159"/>
        <v>0</v>
      </c>
      <c r="M134" s="325"/>
      <c r="N134" s="60"/>
      <c r="O134" s="114">
        <f t="shared" si="160"/>
        <v>0</v>
      </c>
      <c r="P134" s="111"/>
    </row>
    <row r="135" spans="1:16" ht="36" hidden="1" customHeight="1" x14ac:dyDescent="0.25">
      <c r="A135" s="38">
        <v>2314</v>
      </c>
      <c r="B135" s="57" t="s">
        <v>291</v>
      </c>
      <c r="C135" s="58">
        <f t="shared" si="98"/>
        <v>0</v>
      </c>
      <c r="D135" s="231">
        <v>0</v>
      </c>
      <c r="E135" s="60"/>
      <c r="F135" s="147">
        <f t="shared" si="157"/>
        <v>0</v>
      </c>
      <c r="G135" s="231"/>
      <c r="H135" s="263"/>
      <c r="I135" s="114">
        <f t="shared" si="158"/>
        <v>0</v>
      </c>
      <c r="J135" s="263">
        <v>0</v>
      </c>
      <c r="K135" s="60"/>
      <c r="L135" s="136">
        <f t="shared" si="159"/>
        <v>0</v>
      </c>
      <c r="M135" s="325"/>
      <c r="N135" s="60"/>
      <c r="O135" s="114">
        <f t="shared" si="160"/>
        <v>0</v>
      </c>
      <c r="P135" s="111"/>
    </row>
    <row r="136" spans="1:16" hidden="1" x14ac:dyDescent="0.25">
      <c r="A136" s="112">
        <v>2320</v>
      </c>
      <c r="B136" s="57" t="s">
        <v>118</v>
      </c>
      <c r="C136" s="58">
        <f t="shared" si="98"/>
        <v>0</v>
      </c>
      <c r="D136" s="232">
        <f>SUM(D137:D139)</f>
        <v>0</v>
      </c>
      <c r="E136" s="113">
        <f t="shared" ref="E136:F136" si="161">SUM(E137:E139)</f>
        <v>0</v>
      </c>
      <c r="F136" s="147">
        <f t="shared" si="161"/>
        <v>0</v>
      </c>
      <c r="G136" s="232">
        <f>SUM(G137:G139)</f>
        <v>0</v>
      </c>
      <c r="H136" s="121">
        <f t="shared" ref="H136:I136" si="162">SUM(H137:H139)</f>
        <v>0</v>
      </c>
      <c r="I136" s="114">
        <f t="shared" si="162"/>
        <v>0</v>
      </c>
      <c r="J136" s="121">
        <f>SUM(J137:J139)</f>
        <v>0</v>
      </c>
      <c r="K136" s="113">
        <f t="shared" ref="K136:L136" si="163">SUM(K137:K139)</f>
        <v>0</v>
      </c>
      <c r="L136" s="136">
        <f t="shared" si="163"/>
        <v>0</v>
      </c>
      <c r="M136" s="58">
        <f>SUM(M137:M139)</f>
        <v>0</v>
      </c>
      <c r="N136" s="113">
        <f t="shared" ref="N136:O136" si="164">SUM(N137:N139)</f>
        <v>0</v>
      </c>
      <c r="O136" s="114">
        <f t="shared" si="164"/>
        <v>0</v>
      </c>
      <c r="P136" s="111"/>
    </row>
    <row r="137" spans="1:16" hidden="1" x14ac:dyDescent="0.25">
      <c r="A137" s="38">
        <v>2321</v>
      </c>
      <c r="B137" s="57" t="s">
        <v>119</v>
      </c>
      <c r="C137" s="58">
        <f t="shared" si="98"/>
        <v>0</v>
      </c>
      <c r="D137" s="231">
        <v>0</v>
      </c>
      <c r="E137" s="60"/>
      <c r="F137" s="147">
        <f t="shared" ref="F137:F140" si="165">D137+E137</f>
        <v>0</v>
      </c>
      <c r="G137" s="231"/>
      <c r="H137" s="263"/>
      <c r="I137" s="114">
        <f t="shared" ref="I137:I140" si="166">G137+H137</f>
        <v>0</v>
      </c>
      <c r="J137" s="263">
        <v>0</v>
      </c>
      <c r="K137" s="60"/>
      <c r="L137" s="136">
        <f t="shared" ref="L137:L140" si="167">J137+K137</f>
        <v>0</v>
      </c>
      <c r="M137" s="325"/>
      <c r="N137" s="60"/>
      <c r="O137" s="114">
        <f t="shared" ref="O137:O140" si="168">M137+N137</f>
        <v>0</v>
      </c>
      <c r="P137" s="111"/>
    </row>
    <row r="138" spans="1:16" hidden="1" x14ac:dyDescent="0.25">
      <c r="A138" s="38">
        <v>2322</v>
      </c>
      <c r="B138" s="57" t="s">
        <v>120</v>
      </c>
      <c r="C138" s="58">
        <f t="shared" si="98"/>
        <v>0</v>
      </c>
      <c r="D138" s="231">
        <v>0</v>
      </c>
      <c r="E138" s="60"/>
      <c r="F138" s="147">
        <f t="shared" si="165"/>
        <v>0</v>
      </c>
      <c r="G138" s="231"/>
      <c r="H138" s="263"/>
      <c r="I138" s="114">
        <f t="shared" si="166"/>
        <v>0</v>
      </c>
      <c r="J138" s="263">
        <v>0</v>
      </c>
      <c r="K138" s="60"/>
      <c r="L138" s="136">
        <f t="shared" si="167"/>
        <v>0</v>
      </c>
      <c r="M138" s="325"/>
      <c r="N138" s="60"/>
      <c r="O138" s="114">
        <f t="shared" si="168"/>
        <v>0</v>
      </c>
      <c r="P138" s="111"/>
    </row>
    <row r="139" spans="1:16" ht="10.5" hidden="1" customHeight="1" x14ac:dyDescent="0.25">
      <c r="A139" s="38">
        <v>2329</v>
      </c>
      <c r="B139" s="57" t="s">
        <v>121</v>
      </c>
      <c r="C139" s="58">
        <f t="shared" si="98"/>
        <v>0</v>
      </c>
      <c r="D139" s="231">
        <v>0</v>
      </c>
      <c r="E139" s="60"/>
      <c r="F139" s="147">
        <f t="shared" si="165"/>
        <v>0</v>
      </c>
      <c r="G139" s="231"/>
      <c r="H139" s="263"/>
      <c r="I139" s="114">
        <f t="shared" si="166"/>
        <v>0</v>
      </c>
      <c r="J139" s="263">
        <v>0</v>
      </c>
      <c r="K139" s="60"/>
      <c r="L139" s="136">
        <f t="shared" si="167"/>
        <v>0</v>
      </c>
      <c r="M139" s="325"/>
      <c r="N139" s="60"/>
      <c r="O139" s="114">
        <f t="shared" si="168"/>
        <v>0</v>
      </c>
      <c r="P139" s="111"/>
    </row>
    <row r="140" spans="1:16" hidden="1" x14ac:dyDescent="0.25">
      <c r="A140" s="112">
        <v>2330</v>
      </c>
      <c r="B140" s="57" t="s">
        <v>122</v>
      </c>
      <c r="C140" s="58">
        <f t="shared" si="98"/>
        <v>0</v>
      </c>
      <c r="D140" s="231">
        <v>0</v>
      </c>
      <c r="E140" s="60"/>
      <c r="F140" s="147">
        <f t="shared" si="165"/>
        <v>0</v>
      </c>
      <c r="G140" s="231"/>
      <c r="H140" s="263"/>
      <c r="I140" s="114">
        <f t="shared" si="166"/>
        <v>0</v>
      </c>
      <c r="J140" s="263">
        <v>0</v>
      </c>
      <c r="K140" s="60"/>
      <c r="L140" s="136">
        <f t="shared" si="167"/>
        <v>0</v>
      </c>
      <c r="M140" s="325"/>
      <c r="N140" s="60"/>
      <c r="O140" s="114">
        <f t="shared" si="168"/>
        <v>0</v>
      </c>
      <c r="P140" s="111"/>
    </row>
    <row r="141" spans="1:16" ht="48" hidden="1" x14ac:dyDescent="0.25">
      <c r="A141" s="112">
        <v>2340</v>
      </c>
      <c r="B141" s="57" t="s">
        <v>302</v>
      </c>
      <c r="C141" s="58">
        <f t="shared" si="98"/>
        <v>0</v>
      </c>
      <c r="D141" s="232">
        <f>SUM(D142:D143)</f>
        <v>0</v>
      </c>
      <c r="E141" s="113">
        <f t="shared" ref="E141:F141" si="169">SUM(E142:E143)</f>
        <v>0</v>
      </c>
      <c r="F141" s="147">
        <f t="shared" si="169"/>
        <v>0</v>
      </c>
      <c r="G141" s="232">
        <f>SUM(G142:G143)</f>
        <v>0</v>
      </c>
      <c r="H141" s="121">
        <f t="shared" ref="H141:I141" si="170">SUM(H142:H143)</f>
        <v>0</v>
      </c>
      <c r="I141" s="114">
        <f t="shared" si="170"/>
        <v>0</v>
      </c>
      <c r="J141" s="121">
        <f>SUM(J142:J143)</f>
        <v>0</v>
      </c>
      <c r="K141" s="113">
        <f t="shared" ref="K141:L141" si="171">SUM(K142:K143)</f>
        <v>0</v>
      </c>
      <c r="L141" s="136">
        <f t="shared" si="171"/>
        <v>0</v>
      </c>
      <c r="M141" s="58">
        <f>SUM(M142:M143)</f>
        <v>0</v>
      </c>
      <c r="N141" s="113">
        <f t="shared" ref="N141:O141" si="172">SUM(N142:N143)</f>
        <v>0</v>
      </c>
      <c r="O141" s="114">
        <f t="shared" si="172"/>
        <v>0</v>
      </c>
      <c r="P141" s="111"/>
    </row>
    <row r="142" spans="1:16" hidden="1" x14ac:dyDescent="0.25">
      <c r="A142" s="38">
        <v>2341</v>
      </c>
      <c r="B142" s="57" t="s">
        <v>123</v>
      </c>
      <c r="C142" s="58">
        <f t="shared" si="98"/>
        <v>0</v>
      </c>
      <c r="D142" s="231">
        <v>0</v>
      </c>
      <c r="E142" s="60"/>
      <c r="F142" s="147">
        <f t="shared" ref="F142:F143" si="173">D142+E142</f>
        <v>0</v>
      </c>
      <c r="G142" s="231"/>
      <c r="H142" s="263"/>
      <c r="I142" s="114">
        <f t="shared" ref="I142:I143" si="174">G142+H142</f>
        <v>0</v>
      </c>
      <c r="J142" s="263">
        <v>0</v>
      </c>
      <c r="K142" s="60"/>
      <c r="L142" s="136">
        <f t="shared" ref="L142:L143" si="175">J142+K142</f>
        <v>0</v>
      </c>
      <c r="M142" s="325"/>
      <c r="N142" s="60"/>
      <c r="O142" s="114">
        <f t="shared" ref="O142:O143" si="176">M142+N142</f>
        <v>0</v>
      </c>
      <c r="P142" s="111"/>
    </row>
    <row r="143" spans="1:16" ht="24" hidden="1" x14ac:dyDescent="0.25">
      <c r="A143" s="38">
        <v>2344</v>
      </c>
      <c r="B143" s="57" t="s">
        <v>124</v>
      </c>
      <c r="C143" s="58">
        <f t="shared" si="98"/>
        <v>0</v>
      </c>
      <c r="D143" s="231">
        <v>0</v>
      </c>
      <c r="E143" s="60"/>
      <c r="F143" s="147">
        <f t="shared" si="173"/>
        <v>0</v>
      </c>
      <c r="G143" s="231"/>
      <c r="H143" s="263"/>
      <c r="I143" s="114">
        <f t="shared" si="174"/>
        <v>0</v>
      </c>
      <c r="J143" s="263">
        <v>0</v>
      </c>
      <c r="K143" s="60"/>
      <c r="L143" s="136">
        <f t="shared" si="175"/>
        <v>0</v>
      </c>
      <c r="M143" s="325"/>
      <c r="N143" s="60"/>
      <c r="O143" s="114">
        <f t="shared" si="176"/>
        <v>0</v>
      </c>
      <c r="P143" s="111"/>
    </row>
    <row r="144" spans="1:16" ht="24" hidden="1" x14ac:dyDescent="0.25">
      <c r="A144" s="107">
        <v>2350</v>
      </c>
      <c r="B144" s="78" t="s">
        <v>125</v>
      </c>
      <c r="C144" s="84">
        <f t="shared" si="98"/>
        <v>0</v>
      </c>
      <c r="D144" s="132">
        <f>SUM(D145:D150)</f>
        <v>0</v>
      </c>
      <c r="E144" s="108">
        <f t="shared" ref="E144:F144" si="177">SUM(E145:E150)</f>
        <v>0</v>
      </c>
      <c r="F144" s="286">
        <f t="shared" si="177"/>
        <v>0</v>
      </c>
      <c r="G144" s="132">
        <f>SUM(G145:G150)</f>
        <v>0</v>
      </c>
      <c r="H144" s="207">
        <f t="shared" ref="H144:I144" si="178">SUM(H145:H150)</f>
        <v>0</v>
      </c>
      <c r="I144" s="109">
        <f t="shared" si="178"/>
        <v>0</v>
      </c>
      <c r="J144" s="207">
        <f>SUM(J145:J150)</f>
        <v>0</v>
      </c>
      <c r="K144" s="108">
        <f t="shared" ref="K144:L144" si="179">SUM(K145:K150)</f>
        <v>0</v>
      </c>
      <c r="L144" s="137">
        <f t="shared" si="179"/>
        <v>0</v>
      </c>
      <c r="M144" s="84">
        <f>SUM(M145:M150)</f>
        <v>0</v>
      </c>
      <c r="N144" s="108">
        <f t="shared" ref="N144:O144" si="180">SUM(N145:N150)</f>
        <v>0</v>
      </c>
      <c r="O144" s="109">
        <f t="shared" si="180"/>
        <v>0</v>
      </c>
      <c r="P144" s="116"/>
    </row>
    <row r="145" spans="1:16" hidden="1" x14ac:dyDescent="0.25">
      <c r="A145" s="33">
        <v>2351</v>
      </c>
      <c r="B145" s="52" t="s">
        <v>126</v>
      </c>
      <c r="C145" s="53">
        <f t="shared" si="98"/>
        <v>0</v>
      </c>
      <c r="D145" s="230">
        <v>0</v>
      </c>
      <c r="E145" s="55"/>
      <c r="F145" s="287">
        <f t="shared" ref="F145:F150" si="181">D145+E145</f>
        <v>0</v>
      </c>
      <c r="G145" s="230"/>
      <c r="H145" s="262"/>
      <c r="I145" s="120">
        <f t="shared" ref="I145:I150" si="182">G145+H145</f>
        <v>0</v>
      </c>
      <c r="J145" s="262">
        <v>0</v>
      </c>
      <c r="K145" s="55"/>
      <c r="L145" s="140">
        <f t="shared" ref="L145:L150" si="183">J145+K145</f>
        <v>0</v>
      </c>
      <c r="M145" s="324"/>
      <c r="N145" s="55"/>
      <c r="O145" s="120">
        <f t="shared" ref="O145:O150" si="184">M145+N145</f>
        <v>0</v>
      </c>
      <c r="P145" s="110"/>
    </row>
    <row r="146" spans="1:16" hidden="1" x14ac:dyDescent="0.25">
      <c r="A146" s="38">
        <v>2352</v>
      </c>
      <c r="B146" s="57" t="s">
        <v>127</v>
      </c>
      <c r="C146" s="58">
        <f t="shared" si="98"/>
        <v>0</v>
      </c>
      <c r="D146" s="231">
        <v>0</v>
      </c>
      <c r="E146" s="60"/>
      <c r="F146" s="147">
        <f t="shared" si="181"/>
        <v>0</v>
      </c>
      <c r="G146" s="231"/>
      <c r="H146" s="263"/>
      <c r="I146" s="114">
        <f t="shared" si="182"/>
        <v>0</v>
      </c>
      <c r="J146" s="263">
        <v>0</v>
      </c>
      <c r="K146" s="60"/>
      <c r="L146" s="136">
        <f t="shared" si="183"/>
        <v>0</v>
      </c>
      <c r="M146" s="325"/>
      <c r="N146" s="60"/>
      <c r="O146" s="114">
        <f t="shared" si="184"/>
        <v>0</v>
      </c>
      <c r="P146" s="111"/>
    </row>
    <row r="147" spans="1:16" ht="24" hidden="1" x14ac:dyDescent="0.25">
      <c r="A147" s="38">
        <v>2353</v>
      </c>
      <c r="B147" s="57" t="s">
        <v>128</v>
      </c>
      <c r="C147" s="58">
        <f t="shared" si="98"/>
        <v>0</v>
      </c>
      <c r="D147" s="231">
        <v>0</v>
      </c>
      <c r="E147" s="60"/>
      <c r="F147" s="147">
        <f t="shared" si="181"/>
        <v>0</v>
      </c>
      <c r="G147" s="231"/>
      <c r="H147" s="263"/>
      <c r="I147" s="114">
        <f t="shared" si="182"/>
        <v>0</v>
      </c>
      <c r="J147" s="263">
        <v>0</v>
      </c>
      <c r="K147" s="60"/>
      <c r="L147" s="136">
        <f t="shared" si="183"/>
        <v>0</v>
      </c>
      <c r="M147" s="325"/>
      <c r="N147" s="60"/>
      <c r="O147" s="114">
        <f t="shared" si="184"/>
        <v>0</v>
      </c>
      <c r="P147" s="111"/>
    </row>
    <row r="148" spans="1:16" ht="24" hidden="1" x14ac:dyDescent="0.25">
      <c r="A148" s="38">
        <v>2354</v>
      </c>
      <c r="B148" s="57" t="s">
        <v>129</v>
      </c>
      <c r="C148" s="58">
        <f t="shared" si="98"/>
        <v>0</v>
      </c>
      <c r="D148" s="231">
        <v>0</v>
      </c>
      <c r="E148" s="60"/>
      <c r="F148" s="147">
        <f t="shared" si="181"/>
        <v>0</v>
      </c>
      <c r="G148" s="231"/>
      <c r="H148" s="263"/>
      <c r="I148" s="114">
        <f t="shared" si="182"/>
        <v>0</v>
      </c>
      <c r="J148" s="263">
        <v>0</v>
      </c>
      <c r="K148" s="60"/>
      <c r="L148" s="136">
        <f t="shared" si="183"/>
        <v>0</v>
      </c>
      <c r="M148" s="325"/>
      <c r="N148" s="60"/>
      <c r="O148" s="114">
        <f t="shared" si="184"/>
        <v>0</v>
      </c>
      <c r="P148" s="111"/>
    </row>
    <row r="149" spans="1:16" ht="24" hidden="1" x14ac:dyDescent="0.25">
      <c r="A149" s="38">
        <v>2355</v>
      </c>
      <c r="B149" s="57" t="s">
        <v>130</v>
      </c>
      <c r="C149" s="58">
        <f t="shared" ref="C149:C212" si="185">F149+I149+L149+O149</f>
        <v>0</v>
      </c>
      <c r="D149" s="231">
        <v>0</v>
      </c>
      <c r="E149" s="60"/>
      <c r="F149" s="147">
        <f t="shared" si="181"/>
        <v>0</v>
      </c>
      <c r="G149" s="231"/>
      <c r="H149" s="263"/>
      <c r="I149" s="114">
        <f t="shared" si="182"/>
        <v>0</v>
      </c>
      <c r="J149" s="263">
        <v>0</v>
      </c>
      <c r="K149" s="60"/>
      <c r="L149" s="136">
        <f t="shared" si="183"/>
        <v>0</v>
      </c>
      <c r="M149" s="325"/>
      <c r="N149" s="60"/>
      <c r="O149" s="114">
        <f t="shared" si="184"/>
        <v>0</v>
      </c>
      <c r="P149" s="111"/>
    </row>
    <row r="150" spans="1:16" ht="24" hidden="1" x14ac:dyDescent="0.25">
      <c r="A150" s="38">
        <v>2359</v>
      </c>
      <c r="B150" s="57" t="s">
        <v>131</v>
      </c>
      <c r="C150" s="58">
        <f t="shared" si="185"/>
        <v>0</v>
      </c>
      <c r="D150" s="231">
        <v>0</v>
      </c>
      <c r="E150" s="60"/>
      <c r="F150" s="147">
        <f t="shared" si="181"/>
        <v>0</v>
      </c>
      <c r="G150" s="231"/>
      <c r="H150" s="263"/>
      <c r="I150" s="114">
        <f t="shared" si="182"/>
        <v>0</v>
      </c>
      <c r="J150" s="263">
        <v>0</v>
      </c>
      <c r="K150" s="60"/>
      <c r="L150" s="136">
        <f t="shared" si="183"/>
        <v>0</v>
      </c>
      <c r="M150" s="325"/>
      <c r="N150" s="60"/>
      <c r="O150" s="114">
        <f t="shared" si="184"/>
        <v>0</v>
      </c>
      <c r="P150" s="111"/>
    </row>
    <row r="151" spans="1:16" ht="24.75" hidden="1" customHeight="1" x14ac:dyDescent="0.25">
      <c r="A151" s="112">
        <v>2360</v>
      </c>
      <c r="B151" s="57" t="s">
        <v>132</v>
      </c>
      <c r="C151" s="58">
        <f t="shared" si="185"/>
        <v>0</v>
      </c>
      <c r="D151" s="232">
        <f>SUM(D152:D158)</f>
        <v>0</v>
      </c>
      <c r="E151" s="113">
        <f t="shared" ref="E151:F151" si="186">SUM(E152:E158)</f>
        <v>0</v>
      </c>
      <c r="F151" s="147">
        <f t="shared" si="186"/>
        <v>0</v>
      </c>
      <c r="G151" s="232">
        <f>SUM(G152:G158)</f>
        <v>0</v>
      </c>
      <c r="H151" s="121">
        <f t="shared" ref="H151:I151" si="187">SUM(H152:H158)</f>
        <v>0</v>
      </c>
      <c r="I151" s="114">
        <f t="shared" si="187"/>
        <v>0</v>
      </c>
      <c r="J151" s="121">
        <f>SUM(J152:J158)</f>
        <v>0</v>
      </c>
      <c r="K151" s="113">
        <f t="shared" ref="K151:L151" si="188">SUM(K152:K158)</f>
        <v>0</v>
      </c>
      <c r="L151" s="136">
        <f t="shared" si="188"/>
        <v>0</v>
      </c>
      <c r="M151" s="58">
        <f>SUM(M152:M158)</f>
        <v>0</v>
      </c>
      <c r="N151" s="113">
        <f t="shared" ref="N151:O151" si="189">SUM(N152:N158)</f>
        <v>0</v>
      </c>
      <c r="O151" s="114">
        <f t="shared" si="189"/>
        <v>0</v>
      </c>
      <c r="P151" s="111"/>
    </row>
    <row r="152" spans="1:16" hidden="1" x14ac:dyDescent="0.25">
      <c r="A152" s="37">
        <v>2361</v>
      </c>
      <c r="B152" s="57" t="s">
        <v>133</v>
      </c>
      <c r="C152" s="58">
        <f t="shared" si="185"/>
        <v>0</v>
      </c>
      <c r="D152" s="231">
        <v>0</v>
      </c>
      <c r="E152" s="60"/>
      <c r="F152" s="147">
        <f t="shared" ref="F152:F159" si="190">D152+E152</f>
        <v>0</v>
      </c>
      <c r="G152" s="231"/>
      <c r="H152" s="263"/>
      <c r="I152" s="114">
        <f t="shared" ref="I152:I159" si="191">G152+H152</f>
        <v>0</v>
      </c>
      <c r="J152" s="263">
        <v>0</v>
      </c>
      <c r="K152" s="60"/>
      <c r="L152" s="136">
        <f t="shared" ref="L152:L159" si="192">J152+K152</f>
        <v>0</v>
      </c>
      <c r="M152" s="325"/>
      <c r="N152" s="60"/>
      <c r="O152" s="114">
        <f t="shared" ref="O152:O159" si="193">M152+N152</f>
        <v>0</v>
      </c>
      <c r="P152" s="111"/>
    </row>
    <row r="153" spans="1:16" ht="24" hidden="1" x14ac:dyDescent="0.25">
      <c r="A153" s="37">
        <v>2362</v>
      </c>
      <c r="B153" s="57" t="s">
        <v>134</v>
      </c>
      <c r="C153" s="58">
        <f t="shared" si="185"/>
        <v>0</v>
      </c>
      <c r="D153" s="231">
        <v>0</v>
      </c>
      <c r="E153" s="60"/>
      <c r="F153" s="147">
        <f t="shared" si="190"/>
        <v>0</v>
      </c>
      <c r="G153" s="231"/>
      <c r="H153" s="263"/>
      <c r="I153" s="114">
        <f t="shared" si="191"/>
        <v>0</v>
      </c>
      <c r="J153" s="263">
        <v>0</v>
      </c>
      <c r="K153" s="60"/>
      <c r="L153" s="136">
        <f t="shared" si="192"/>
        <v>0</v>
      </c>
      <c r="M153" s="325"/>
      <c r="N153" s="60"/>
      <c r="O153" s="114">
        <f t="shared" si="193"/>
        <v>0</v>
      </c>
      <c r="P153" s="111"/>
    </row>
    <row r="154" spans="1:16" hidden="1" x14ac:dyDescent="0.25">
      <c r="A154" s="37">
        <v>2363</v>
      </c>
      <c r="B154" s="57" t="s">
        <v>135</v>
      </c>
      <c r="C154" s="58">
        <f t="shared" si="185"/>
        <v>0</v>
      </c>
      <c r="D154" s="231">
        <v>0</v>
      </c>
      <c r="E154" s="60"/>
      <c r="F154" s="147">
        <f t="shared" si="190"/>
        <v>0</v>
      </c>
      <c r="G154" s="231"/>
      <c r="H154" s="263"/>
      <c r="I154" s="114">
        <f t="shared" si="191"/>
        <v>0</v>
      </c>
      <c r="J154" s="263">
        <v>0</v>
      </c>
      <c r="K154" s="60"/>
      <c r="L154" s="136">
        <f t="shared" si="192"/>
        <v>0</v>
      </c>
      <c r="M154" s="325"/>
      <c r="N154" s="60"/>
      <c r="O154" s="114">
        <f t="shared" si="193"/>
        <v>0</v>
      </c>
      <c r="P154" s="111"/>
    </row>
    <row r="155" spans="1:16" hidden="1" x14ac:dyDescent="0.25">
      <c r="A155" s="37">
        <v>2364</v>
      </c>
      <c r="B155" s="57" t="s">
        <v>136</v>
      </c>
      <c r="C155" s="58">
        <f t="shared" si="185"/>
        <v>0</v>
      </c>
      <c r="D155" s="231">
        <v>0</v>
      </c>
      <c r="E155" s="60"/>
      <c r="F155" s="147">
        <f t="shared" si="190"/>
        <v>0</v>
      </c>
      <c r="G155" s="231"/>
      <c r="H155" s="263"/>
      <c r="I155" s="114">
        <f t="shared" si="191"/>
        <v>0</v>
      </c>
      <c r="J155" s="263">
        <v>0</v>
      </c>
      <c r="K155" s="60"/>
      <c r="L155" s="136">
        <f t="shared" si="192"/>
        <v>0</v>
      </c>
      <c r="M155" s="325"/>
      <c r="N155" s="60"/>
      <c r="O155" s="114">
        <f t="shared" si="193"/>
        <v>0</v>
      </c>
      <c r="P155" s="111"/>
    </row>
    <row r="156" spans="1:16" ht="12.75" hidden="1" customHeight="1" x14ac:dyDescent="0.25">
      <c r="A156" s="37">
        <v>2365</v>
      </c>
      <c r="B156" s="57" t="s">
        <v>137</v>
      </c>
      <c r="C156" s="58">
        <f t="shared" si="185"/>
        <v>0</v>
      </c>
      <c r="D156" s="231">
        <v>0</v>
      </c>
      <c r="E156" s="60"/>
      <c r="F156" s="147">
        <f t="shared" si="190"/>
        <v>0</v>
      </c>
      <c r="G156" s="231"/>
      <c r="H156" s="263"/>
      <c r="I156" s="114">
        <f t="shared" si="191"/>
        <v>0</v>
      </c>
      <c r="J156" s="263">
        <v>0</v>
      </c>
      <c r="K156" s="60"/>
      <c r="L156" s="136">
        <f t="shared" si="192"/>
        <v>0</v>
      </c>
      <c r="M156" s="325"/>
      <c r="N156" s="60"/>
      <c r="O156" s="114">
        <f t="shared" si="193"/>
        <v>0</v>
      </c>
      <c r="P156" s="111"/>
    </row>
    <row r="157" spans="1:16" ht="36" hidden="1" x14ac:dyDescent="0.25">
      <c r="A157" s="37">
        <v>2366</v>
      </c>
      <c r="B157" s="57" t="s">
        <v>138</v>
      </c>
      <c r="C157" s="58">
        <f t="shared" si="185"/>
        <v>0</v>
      </c>
      <c r="D157" s="231">
        <v>0</v>
      </c>
      <c r="E157" s="60"/>
      <c r="F157" s="147">
        <f t="shared" si="190"/>
        <v>0</v>
      </c>
      <c r="G157" s="231"/>
      <c r="H157" s="263"/>
      <c r="I157" s="114">
        <f t="shared" si="191"/>
        <v>0</v>
      </c>
      <c r="J157" s="263">
        <v>0</v>
      </c>
      <c r="K157" s="60"/>
      <c r="L157" s="136">
        <f t="shared" si="192"/>
        <v>0</v>
      </c>
      <c r="M157" s="325"/>
      <c r="N157" s="60"/>
      <c r="O157" s="114">
        <f t="shared" si="193"/>
        <v>0</v>
      </c>
      <c r="P157" s="111"/>
    </row>
    <row r="158" spans="1:16" ht="48" hidden="1" x14ac:dyDescent="0.25">
      <c r="A158" s="37">
        <v>2369</v>
      </c>
      <c r="B158" s="57" t="s">
        <v>139</v>
      </c>
      <c r="C158" s="58">
        <f t="shared" si="185"/>
        <v>0</v>
      </c>
      <c r="D158" s="231">
        <v>0</v>
      </c>
      <c r="E158" s="60"/>
      <c r="F158" s="147">
        <f t="shared" si="190"/>
        <v>0</v>
      </c>
      <c r="G158" s="231"/>
      <c r="H158" s="263"/>
      <c r="I158" s="114">
        <f t="shared" si="191"/>
        <v>0</v>
      </c>
      <c r="J158" s="263">
        <v>0</v>
      </c>
      <c r="K158" s="60"/>
      <c r="L158" s="136">
        <f t="shared" si="192"/>
        <v>0</v>
      </c>
      <c r="M158" s="325"/>
      <c r="N158" s="60"/>
      <c r="O158" s="114">
        <f t="shared" si="193"/>
        <v>0</v>
      </c>
      <c r="P158" s="111"/>
    </row>
    <row r="159" spans="1:16" hidden="1" x14ac:dyDescent="0.25">
      <c r="A159" s="107">
        <v>2370</v>
      </c>
      <c r="B159" s="78" t="s">
        <v>140</v>
      </c>
      <c r="C159" s="84">
        <f t="shared" si="185"/>
        <v>0</v>
      </c>
      <c r="D159" s="233">
        <v>0</v>
      </c>
      <c r="E159" s="115"/>
      <c r="F159" s="286">
        <f t="shared" si="190"/>
        <v>0</v>
      </c>
      <c r="G159" s="233"/>
      <c r="H159" s="264"/>
      <c r="I159" s="109">
        <f t="shared" si="191"/>
        <v>0</v>
      </c>
      <c r="J159" s="264">
        <v>0</v>
      </c>
      <c r="K159" s="115"/>
      <c r="L159" s="137">
        <f t="shared" si="192"/>
        <v>0</v>
      </c>
      <c r="M159" s="326"/>
      <c r="N159" s="115"/>
      <c r="O159" s="109">
        <f t="shared" si="193"/>
        <v>0</v>
      </c>
      <c r="P159" s="116"/>
    </row>
    <row r="160" spans="1:16" hidden="1" x14ac:dyDescent="0.25">
      <c r="A160" s="107">
        <v>2380</v>
      </c>
      <c r="B160" s="78" t="s">
        <v>141</v>
      </c>
      <c r="C160" s="84">
        <f t="shared" si="185"/>
        <v>0</v>
      </c>
      <c r="D160" s="132">
        <f>SUM(D161:D162)</f>
        <v>0</v>
      </c>
      <c r="E160" s="108">
        <f t="shared" ref="E160:F160" si="194">SUM(E161:E162)</f>
        <v>0</v>
      </c>
      <c r="F160" s="286">
        <f t="shared" si="194"/>
        <v>0</v>
      </c>
      <c r="G160" s="132">
        <f>SUM(G161:G162)</f>
        <v>0</v>
      </c>
      <c r="H160" s="207">
        <f t="shared" ref="H160:I160" si="195">SUM(H161:H162)</f>
        <v>0</v>
      </c>
      <c r="I160" s="109">
        <f t="shared" si="195"/>
        <v>0</v>
      </c>
      <c r="J160" s="207">
        <f>SUM(J161:J162)</f>
        <v>0</v>
      </c>
      <c r="K160" s="108">
        <f t="shared" ref="K160:L160" si="196">SUM(K161:K162)</f>
        <v>0</v>
      </c>
      <c r="L160" s="137">
        <f t="shared" si="196"/>
        <v>0</v>
      </c>
      <c r="M160" s="84">
        <f>SUM(M161:M162)</f>
        <v>0</v>
      </c>
      <c r="N160" s="108">
        <f t="shared" ref="N160:O160" si="197">SUM(N161:N162)</f>
        <v>0</v>
      </c>
      <c r="O160" s="109">
        <f t="shared" si="197"/>
        <v>0</v>
      </c>
      <c r="P160" s="116"/>
    </row>
    <row r="161" spans="1:16" hidden="1" x14ac:dyDescent="0.25">
      <c r="A161" s="32">
        <v>2381</v>
      </c>
      <c r="B161" s="52" t="s">
        <v>142</v>
      </c>
      <c r="C161" s="53">
        <f t="shared" si="185"/>
        <v>0</v>
      </c>
      <c r="D161" s="230">
        <v>0</v>
      </c>
      <c r="E161" s="55"/>
      <c r="F161" s="287">
        <f t="shared" ref="F161:F164" si="198">D161+E161</f>
        <v>0</v>
      </c>
      <c r="G161" s="230"/>
      <c r="H161" s="262"/>
      <c r="I161" s="120">
        <f t="shared" ref="I161:I164" si="199">G161+H161</f>
        <v>0</v>
      </c>
      <c r="J161" s="262">
        <v>0</v>
      </c>
      <c r="K161" s="55"/>
      <c r="L161" s="140">
        <f t="shared" ref="L161:L164" si="200">J161+K161</f>
        <v>0</v>
      </c>
      <c r="M161" s="324"/>
      <c r="N161" s="55"/>
      <c r="O161" s="120">
        <f t="shared" ref="O161:O164" si="201">M161+N161</f>
        <v>0</v>
      </c>
      <c r="P161" s="110"/>
    </row>
    <row r="162" spans="1:16" ht="24" hidden="1" x14ac:dyDescent="0.25">
      <c r="A162" s="37">
        <v>2389</v>
      </c>
      <c r="B162" s="57" t="s">
        <v>143</v>
      </c>
      <c r="C162" s="58">
        <f t="shared" si="185"/>
        <v>0</v>
      </c>
      <c r="D162" s="231">
        <v>0</v>
      </c>
      <c r="E162" s="60"/>
      <c r="F162" s="147">
        <f t="shared" si="198"/>
        <v>0</v>
      </c>
      <c r="G162" s="231"/>
      <c r="H162" s="263"/>
      <c r="I162" s="114">
        <f t="shared" si="199"/>
        <v>0</v>
      </c>
      <c r="J162" s="263">
        <v>0</v>
      </c>
      <c r="K162" s="60"/>
      <c r="L162" s="136">
        <f t="shared" si="200"/>
        <v>0</v>
      </c>
      <c r="M162" s="325"/>
      <c r="N162" s="60"/>
      <c r="O162" s="114">
        <f t="shared" si="201"/>
        <v>0</v>
      </c>
      <c r="P162" s="111"/>
    </row>
    <row r="163" spans="1:16" hidden="1" x14ac:dyDescent="0.25">
      <c r="A163" s="107">
        <v>2390</v>
      </c>
      <c r="B163" s="78" t="s">
        <v>144</v>
      </c>
      <c r="C163" s="84">
        <f t="shared" si="185"/>
        <v>0</v>
      </c>
      <c r="D163" s="233">
        <v>0</v>
      </c>
      <c r="E163" s="115"/>
      <c r="F163" s="286">
        <f t="shared" si="198"/>
        <v>0</v>
      </c>
      <c r="G163" s="233"/>
      <c r="H163" s="264"/>
      <c r="I163" s="109">
        <f t="shared" si="199"/>
        <v>0</v>
      </c>
      <c r="J163" s="264">
        <v>0</v>
      </c>
      <c r="K163" s="115"/>
      <c r="L163" s="137">
        <f t="shared" si="200"/>
        <v>0</v>
      </c>
      <c r="M163" s="326"/>
      <c r="N163" s="115"/>
      <c r="O163" s="109">
        <f t="shared" si="201"/>
        <v>0</v>
      </c>
      <c r="P163" s="116"/>
    </row>
    <row r="164" spans="1:16" hidden="1" x14ac:dyDescent="0.25">
      <c r="A164" s="45">
        <v>2400</v>
      </c>
      <c r="B164" s="105" t="s">
        <v>145</v>
      </c>
      <c r="C164" s="46">
        <f t="shared" si="185"/>
        <v>0</v>
      </c>
      <c r="D164" s="235">
        <v>0</v>
      </c>
      <c r="E164" s="122"/>
      <c r="F164" s="285">
        <f t="shared" si="198"/>
        <v>0</v>
      </c>
      <c r="G164" s="235"/>
      <c r="H164" s="266"/>
      <c r="I164" s="117">
        <f t="shared" si="199"/>
        <v>0</v>
      </c>
      <c r="J164" s="266">
        <v>0</v>
      </c>
      <c r="K164" s="122"/>
      <c r="L164" s="126">
        <f t="shared" si="200"/>
        <v>0</v>
      </c>
      <c r="M164" s="327"/>
      <c r="N164" s="122"/>
      <c r="O164" s="117">
        <f t="shared" si="201"/>
        <v>0</v>
      </c>
      <c r="P164" s="123"/>
    </row>
    <row r="165" spans="1:16" ht="24" x14ac:dyDescent="0.25">
      <c r="A165" s="45">
        <v>2500</v>
      </c>
      <c r="B165" s="105" t="s">
        <v>146</v>
      </c>
      <c r="C165" s="46">
        <f t="shared" si="185"/>
        <v>2900</v>
      </c>
      <c r="D165" s="229">
        <f>SUM(D166,D171)</f>
        <v>0</v>
      </c>
      <c r="E165" s="523">
        <f t="shared" ref="E165:O165" si="202">SUM(E166,E171)</f>
        <v>0</v>
      </c>
      <c r="F165" s="490">
        <f t="shared" si="202"/>
        <v>0</v>
      </c>
      <c r="G165" s="229">
        <f t="shared" si="202"/>
        <v>0</v>
      </c>
      <c r="H165" s="126">
        <f t="shared" si="202"/>
        <v>0</v>
      </c>
      <c r="I165" s="490">
        <f t="shared" si="202"/>
        <v>0</v>
      </c>
      <c r="J165" s="106">
        <f>SUM(J166,J171)</f>
        <v>2900</v>
      </c>
      <c r="K165" s="523">
        <f t="shared" si="202"/>
        <v>0</v>
      </c>
      <c r="L165" s="490">
        <f t="shared" si="202"/>
        <v>2900</v>
      </c>
      <c r="M165" s="130">
        <f t="shared" si="202"/>
        <v>0</v>
      </c>
      <c r="N165" s="131">
        <f t="shared" si="202"/>
        <v>0</v>
      </c>
      <c r="O165" s="294">
        <f t="shared" si="202"/>
        <v>0</v>
      </c>
      <c r="P165" s="348"/>
    </row>
    <row r="166" spans="1:16" ht="16.5" customHeight="1" x14ac:dyDescent="0.25">
      <c r="A166" s="548">
        <v>2510</v>
      </c>
      <c r="B166" s="52" t="s">
        <v>147</v>
      </c>
      <c r="C166" s="53">
        <f t="shared" si="185"/>
        <v>2900</v>
      </c>
      <c r="D166" s="234">
        <f>SUM(D167:D170)</f>
        <v>0</v>
      </c>
      <c r="E166" s="531">
        <f t="shared" ref="E166:O166" si="203">SUM(E167:E170)</f>
        <v>0</v>
      </c>
      <c r="F166" s="527">
        <f t="shared" si="203"/>
        <v>0</v>
      </c>
      <c r="G166" s="234">
        <f t="shared" si="203"/>
        <v>0</v>
      </c>
      <c r="H166" s="140">
        <f t="shared" si="203"/>
        <v>0</v>
      </c>
      <c r="I166" s="527">
        <f t="shared" si="203"/>
        <v>0</v>
      </c>
      <c r="J166" s="265">
        <f>SUM(J167:J170)</f>
        <v>2900</v>
      </c>
      <c r="K166" s="531">
        <f t="shared" si="203"/>
        <v>0</v>
      </c>
      <c r="L166" s="527">
        <f t="shared" si="203"/>
        <v>2900</v>
      </c>
      <c r="M166" s="64">
        <f t="shared" si="203"/>
        <v>0</v>
      </c>
      <c r="N166" s="304">
        <f t="shared" si="203"/>
        <v>0</v>
      </c>
      <c r="O166" s="309">
        <f t="shared" si="203"/>
        <v>0</v>
      </c>
      <c r="P166" s="155"/>
    </row>
    <row r="167" spans="1:16" ht="24" x14ac:dyDescent="0.25">
      <c r="A167" s="38">
        <v>2512</v>
      </c>
      <c r="B167" s="57" t="s">
        <v>148</v>
      </c>
      <c r="C167" s="58">
        <f t="shared" si="185"/>
        <v>2900</v>
      </c>
      <c r="D167" s="231">
        <v>0</v>
      </c>
      <c r="E167" s="528"/>
      <c r="F167" s="486">
        <f t="shared" ref="F167:F172" si="204">D167+E167</f>
        <v>0</v>
      </c>
      <c r="G167" s="231"/>
      <c r="H167" s="561"/>
      <c r="I167" s="486">
        <f t="shared" ref="I167:I172" si="205">G167+H167</f>
        <v>0</v>
      </c>
      <c r="J167" s="263">
        <f>3370-470</f>
        <v>2900</v>
      </c>
      <c r="K167" s="528"/>
      <c r="L167" s="486">
        <f t="shared" ref="L167:L172" si="206">J167+K167</f>
        <v>2900</v>
      </c>
      <c r="M167" s="325"/>
      <c r="N167" s="60"/>
      <c r="O167" s="114">
        <f t="shared" ref="O167:O172" si="207">M167+N167</f>
        <v>0</v>
      </c>
      <c r="P167" s="111"/>
    </row>
    <row r="168" spans="1:16" ht="36" hidden="1" x14ac:dyDescent="0.25">
      <c r="A168" s="38">
        <v>2513</v>
      </c>
      <c r="B168" s="57" t="s">
        <v>149</v>
      </c>
      <c r="C168" s="58">
        <f t="shared" si="185"/>
        <v>0</v>
      </c>
      <c r="D168" s="231">
        <v>0</v>
      </c>
      <c r="E168" s="60"/>
      <c r="F168" s="147">
        <f t="shared" si="204"/>
        <v>0</v>
      </c>
      <c r="G168" s="231"/>
      <c r="H168" s="263"/>
      <c r="I168" s="114">
        <f t="shared" si="205"/>
        <v>0</v>
      </c>
      <c r="J168" s="263">
        <v>0</v>
      </c>
      <c r="K168" s="60"/>
      <c r="L168" s="136">
        <f t="shared" si="206"/>
        <v>0</v>
      </c>
      <c r="M168" s="325"/>
      <c r="N168" s="60"/>
      <c r="O168" s="114">
        <f t="shared" si="207"/>
        <v>0</v>
      </c>
      <c r="P168" s="111"/>
    </row>
    <row r="169" spans="1:16" ht="24" hidden="1" x14ac:dyDescent="0.25">
      <c r="A169" s="38">
        <v>2515</v>
      </c>
      <c r="B169" s="57" t="s">
        <v>150</v>
      </c>
      <c r="C169" s="58">
        <f t="shared" si="185"/>
        <v>0</v>
      </c>
      <c r="D169" s="231">
        <v>0</v>
      </c>
      <c r="E169" s="60"/>
      <c r="F169" s="147">
        <f t="shared" si="204"/>
        <v>0</v>
      </c>
      <c r="G169" s="231"/>
      <c r="H169" s="263"/>
      <c r="I169" s="114">
        <f t="shared" si="205"/>
        <v>0</v>
      </c>
      <c r="J169" s="263">
        <v>0</v>
      </c>
      <c r="K169" s="60"/>
      <c r="L169" s="136">
        <f t="shared" si="206"/>
        <v>0</v>
      </c>
      <c r="M169" s="325"/>
      <c r="N169" s="60"/>
      <c r="O169" s="114">
        <f t="shared" si="207"/>
        <v>0</v>
      </c>
      <c r="P169" s="111"/>
    </row>
    <row r="170" spans="1:16" ht="24" hidden="1" x14ac:dyDescent="0.25">
      <c r="A170" s="38">
        <v>2519</v>
      </c>
      <c r="B170" s="57" t="s">
        <v>151</v>
      </c>
      <c r="C170" s="58">
        <f t="shared" si="185"/>
        <v>0</v>
      </c>
      <c r="D170" s="231">
        <v>0</v>
      </c>
      <c r="E170" s="60"/>
      <c r="F170" s="147">
        <f t="shared" si="204"/>
        <v>0</v>
      </c>
      <c r="G170" s="231"/>
      <c r="H170" s="263"/>
      <c r="I170" s="114">
        <f t="shared" si="205"/>
        <v>0</v>
      </c>
      <c r="J170" s="263">
        <v>0</v>
      </c>
      <c r="K170" s="60"/>
      <c r="L170" s="136">
        <f t="shared" si="206"/>
        <v>0</v>
      </c>
      <c r="M170" s="325"/>
      <c r="N170" s="60"/>
      <c r="O170" s="114">
        <f t="shared" si="207"/>
        <v>0</v>
      </c>
      <c r="P170" s="111"/>
    </row>
    <row r="171" spans="1:16" ht="24" hidden="1" x14ac:dyDescent="0.25">
      <c r="A171" s="112">
        <v>2520</v>
      </c>
      <c r="B171" s="57" t="s">
        <v>152</v>
      </c>
      <c r="C171" s="58">
        <f t="shared" si="185"/>
        <v>0</v>
      </c>
      <c r="D171" s="231">
        <v>0</v>
      </c>
      <c r="E171" s="60"/>
      <c r="F171" s="147">
        <f t="shared" si="204"/>
        <v>0</v>
      </c>
      <c r="G171" s="231"/>
      <c r="H171" s="263"/>
      <c r="I171" s="114">
        <f t="shared" si="205"/>
        <v>0</v>
      </c>
      <c r="J171" s="263">
        <v>0</v>
      </c>
      <c r="K171" s="60"/>
      <c r="L171" s="136">
        <f t="shared" si="206"/>
        <v>0</v>
      </c>
      <c r="M171" s="325"/>
      <c r="N171" s="60"/>
      <c r="O171" s="114">
        <f t="shared" si="207"/>
        <v>0</v>
      </c>
      <c r="P171" s="111"/>
    </row>
    <row r="172" spans="1:16" s="124" customFormat="1" ht="36" hidden="1" customHeight="1" x14ac:dyDescent="0.25">
      <c r="A172" s="17">
        <v>2800</v>
      </c>
      <c r="B172" s="52" t="s">
        <v>153</v>
      </c>
      <c r="C172" s="53">
        <f t="shared" si="185"/>
        <v>0</v>
      </c>
      <c r="D172" s="214">
        <v>0</v>
      </c>
      <c r="E172" s="35"/>
      <c r="F172" s="354">
        <f t="shared" si="204"/>
        <v>0</v>
      </c>
      <c r="G172" s="214"/>
      <c r="H172" s="249"/>
      <c r="I172" s="356">
        <f t="shared" si="205"/>
        <v>0</v>
      </c>
      <c r="J172" s="249">
        <v>0</v>
      </c>
      <c r="K172" s="35"/>
      <c r="L172" s="199">
        <f t="shared" si="206"/>
        <v>0</v>
      </c>
      <c r="M172" s="315"/>
      <c r="N172" s="35"/>
      <c r="O172" s="356">
        <f t="shared" si="207"/>
        <v>0</v>
      </c>
      <c r="P172" s="36"/>
    </row>
    <row r="173" spans="1:16" hidden="1" x14ac:dyDescent="0.25">
      <c r="A173" s="101">
        <v>3000</v>
      </c>
      <c r="B173" s="101" t="s">
        <v>154</v>
      </c>
      <c r="C173" s="102">
        <f t="shared" si="185"/>
        <v>0</v>
      </c>
      <c r="D173" s="228">
        <f>SUM(D174,D184)</f>
        <v>0</v>
      </c>
      <c r="E173" s="103">
        <f t="shared" ref="E173:F173" si="208">SUM(E174,E184)</f>
        <v>0</v>
      </c>
      <c r="F173" s="284">
        <f t="shared" si="208"/>
        <v>0</v>
      </c>
      <c r="G173" s="228">
        <f>SUM(G174,G184)</f>
        <v>0</v>
      </c>
      <c r="H173" s="261">
        <f t="shared" ref="H173:I173" si="209">SUM(H174,H184)</f>
        <v>0</v>
      </c>
      <c r="I173" s="104">
        <f t="shared" si="209"/>
        <v>0</v>
      </c>
      <c r="J173" s="261">
        <f>SUM(J174,J184)</f>
        <v>0</v>
      </c>
      <c r="K173" s="103">
        <f t="shared" ref="K173:L173" si="210">SUM(K174,K184)</f>
        <v>0</v>
      </c>
      <c r="L173" s="138">
        <f t="shared" si="210"/>
        <v>0</v>
      </c>
      <c r="M173" s="102">
        <f>SUM(M174,M184)</f>
        <v>0</v>
      </c>
      <c r="N173" s="103">
        <f t="shared" ref="N173:O173" si="211">SUM(N174,N184)</f>
        <v>0</v>
      </c>
      <c r="O173" s="104">
        <f t="shared" si="211"/>
        <v>0</v>
      </c>
      <c r="P173" s="347"/>
    </row>
    <row r="174" spans="1:16" ht="24" hidden="1" x14ac:dyDescent="0.25">
      <c r="A174" s="45">
        <v>3200</v>
      </c>
      <c r="B174" s="125" t="s">
        <v>155</v>
      </c>
      <c r="C174" s="46">
        <f t="shared" si="185"/>
        <v>0</v>
      </c>
      <c r="D174" s="229">
        <f>SUM(D175,D179)</f>
        <v>0</v>
      </c>
      <c r="E174" s="50">
        <f t="shared" ref="E174:O174" si="212">SUM(E175,E179)</f>
        <v>0</v>
      </c>
      <c r="F174" s="285">
        <f t="shared" si="212"/>
        <v>0</v>
      </c>
      <c r="G174" s="229">
        <f t="shared" si="212"/>
        <v>0</v>
      </c>
      <c r="H174" s="106">
        <f t="shared" si="212"/>
        <v>0</v>
      </c>
      <c r="I174" s="117">
        <f t="shared" si="212"/>
        <v>0</v>
      </c>
      <c r="J174" s="106">
        <f>SUM(J175,J179)</f>
        <v>0</v>
      </c>
      <c r="K174" s="50">
        <f t="shared" si="212"/>
        <v>0</v>
      </c>
      <c r="L174" s="126">
        <f t="shared" si="212"/>
        <v>0</v>
      </c>
      <c r="M174" s="130">
        <f t="shared" si="212"/>
        <v>0</v>
      </c>
      <c r="N174" s="131">
        <f t="shared" si="212"/>
        <v>0</v>
      </c>
      <c r="O174" s="294">
        <f t="shared" si="212"/>
        <v>0</v>
      </c>
      <c r="P174" s="348"/>
    </row>
    <row r="175" spans="1:16" ht="36" hidden="1" x14ac:dyDescent="0.25">
      <c r="A175" s="548">
        <v>3260</v>
      </c>
      <c r="B175" s="52" t="s">
        <v>156</v>
      </c>
      <c r="C175" s="53">
        <f t="shared" si="185"/>
        <v>0</v>
      </c>
      <c r="D175" s="234">
        <f>SUM(D176:D178)</f>
        <v>0</v>
      </c>
      <c r="E175" s="119">
        <f t="shared" ref="E175:F175" si="213">SUM(E176:E178)</f>
        <v>0</v>
      </c>
      <c r="F175" s="287">
        <f t="shared" si="213"/>
        <v>0</v>
      </c>
      <c r="G175" s="234">
        <f>SUM(G176:G178)</f>
        <v>0</v>
      </c>
      <c r="H175" s="265">
        <f t="shared" ref="H175:I175" si="214">SUM(H176:H178)</f>
        <v>0</v>
      </c>
      <c r="I175" s="120">
        <f t="shared" si="214"/>
        <v>0</v>
      </c>
      <c r="J175" s="265">
        <f>SUM(J176:J178)</f>
        <v>0</v>
      </c>
      <c r="K175" s="119">
        <f t="shared" ref="K175:L175" si="215">SUM(K176:K178)</f>
        <v>0</v>
      </c>
      <c r="L175" s="140">
        <f t="shared" si="215"/>
        <v>0</v>
      </c>
      <c r="M175" s="53">
        <f>SUM(M176:M178)</f>
        <v>0</v>
      </c>
      <c r="N175" s="119">
        <f t="shared" ref="N175:O175" si="216">SUM(N176:N178)</f>
        <v>0</v>
      </c>
      <c r="O175" s="120">
        <f t="shared" si="216"/>
        <v>0</v>
      </c>
      <c r="P175" s="110"/>
    </row>
    <row r="176" spans="1:16" ht="24" hidden="1" x14ac:dyDescent="0.25">
      <c r="A176" s="38">
        <v>3261</v>
      </c>
      <c r="B176" s="57" t="s">
        <v>157</v>
      </c>
      <c r="C176" s="58">
        <f t="shared" si="185"/>
        <v>0</v>
      </c>
      <c r="D176" s="231">
        <v>0</v>
      </c>
      <c r="E176" s="60"/>
      <c r="F176" s="147">
        <f t="shared" ref="F176:F178" si="217">D176+E176</f>
        <v>0</v>
      </c>
      <c r="G176" s="231"/>
      <c r="H176" s="263"/>
      <c r="I176" s="114">
        <f t="shared" ref="I176:I178" si="218">G176+H176</f>
        <v>0</v>
      </c>
      <c r="J176" s="263">
        <v>0</v>
      </c>
      <c r="K176" s="60"/>
      <c r="L176" s="136">
        <f t="shared" ref="L176:L178" si="219">J176+K176</f>
        <v>0</v>
      </c>
      <c r="M176" s="325"/>
      <c r="N176" s="60"/>
      <c r="O176" s="114">
        <f t="shared" ref="O176:O178" si="220">M176+N176</f>
        <v>0</v>
      </c>
      <c r="P176" s="111"/>
    </row>
    <row r="177" spans="1:16" ht="36" hidden="1" x14ac:dyDescent="0.25">
      <c r="A177" s="38">
        <v>3262</v>
      </c>
      <c r="B177" s="57" t="s">
        <v>158</v>
      </c>
      <c r="C177" s="58">
        <f t="shared" si="185"/>
        <v>0</v>
      </c>
      <c r="D177" s="231">
        <v>0</v>
      </c>
      <c r="E177" s="60"/>
      <c r="F177" s="147">
        <f t="shared" si="217"/>
        <v>0</v>
      </c>
      <c r="G177" s="231"/>
      <c r="H177" s="263"/>
      <c r="I177" s="114">
        <f t="shared" si="218"/>
        <v>0</v>
      </c>
      <c r="J177" s="263">
        <v>0</v>
      </c>
      <c r="K177" s="60"/>
      <c r="L177" s="136">
        <f t="shared" si="219"/>
        <v>0</v>
      </c>
      <c r="M177" s="325"/>
      <c r="N177" s="60"/>
      <c r="O177" s="114">
        <f t="shared" si="220"/>
        <v>0</v>
      </c>
      <c r="P177" s="111"/>
    </row>
    <row r="178" spans="1:16" ht="24" hidden="1" x14ac:dyDescent="0.25">
      <c r="A178" s="38">
        <v>3263</v>
      </c>
      <c r="B178" s="57" t="s">
        <v>159</v>
      </c>
      <c r="C178" s="58">
        <f t="shared" si="185"/>
        <v>0</v>
      </c>
      <c r="D178" s="231">
        <v>0</v>
      </c>
      <c r="E178" s="60"/>
      <c r="F178" s="147">
        <f t="shared" si="217"/>
        <v>0</v>
      </c>
      <c r="G178" s="231"/>
      <c r="H178" s="263"/>
      <c r="I178" s="114">
        <f t="shared" si="218"/>
        <v>0</v>
      </c>
      <c r="J178" s="263">
        <v>0</v>
      </c>
      <c r="K178" s="60"/>
      <c r="L178" s="136">
        <f t="shared" si="219"/>
        <v>0</v>
      </c>
      <c r="M178" s="325"/>
      <c r="N178" s="60"/>
      <c r="O178" s="114">
        <f t="shared" si="220"/>
        <v>0</v>
      </c>
      <c r="P178" s="111"/>
    </row>
    <row r="179" spans="1:16" ht="84" hidden="1" x14ac:dyDescent="0.25">
      <c r="A179" s="548">
        <v>3290</v>
      </c>
      <c r="B179" s="52" t="s">
        <v>286</v>
      </c>
      <c r="C179" s="127">
        <f t="shared" si="185"/>
        <v>0</v>
      </c>
      <c r="D179" s="234">
        <f>SUM(D180:D183)</f>
        <v>0</v>
      </c>
      <c r="E179" s="119">
        <f t="shared" ref="E179:O179" si="221">SUM(E180:E183)</f>
        <v>0</v>
      </c>
      <c r="F179" s="287">
        <f t="shared" si="221"/>
        <v>0</v>
      </c>
      <c r="G179" s="234">
        <f t="shared" si="221"/>
        <v>0</v>
      </c>
      <c r="H179" s="265">
        <f t="shared" si="221"/>
        <v>0</v>
      </c>
      <c r="I179" s="120">
        <f t="shared" si="221"/>
        <v>0</v>
      </c>
      <c r="J179" s="265">
        <f>SUM(J180:J183)</f>
        <v>0</v>
      </c>
      <c r="K179" s="119">
        <f t="shared" si="221"/>
        <v>0</v>
      </c>
      <c r="L179" s="140">
        <f t="shared" si="221"/>
        <v>0</v>
      </c>
      <c r="M179" s="127">
        <f t="shared" si="221"/>
        <v>0</v>
      </c>
      <c r="N179" s="305">
        <f t="shared" si="221"/>
        <v>0</v>
      </c>
      <c r="O179" s="310">
        <f t="shared" si="221"/>
        <v>0</v>
      </c>
      <c r="P179" s="158"/>
    </row>
    <row r="180" spans="1:16" ht="72" hidden="1" x14ac:dyDescent="0.25">
      <c r="A180" s="38">
        <v>3291</v>
      </c>
      <c r="B180" s="57" t="s">
        <v>160</v>
      </c>
      <c r="C180" s="58">
        <f t="shared" si="185"/>
        <v>0</v>
      </c>
      <c r="D180" s="231">
        <v>0</v>
      </c>
      <c r="E180" s="60"/>
      <c r="F180" s="147">
        <f t="shared" ref="F180:F183" si="222">D180+E180</f>
        <v>0</v>
      </c>
      <c r="G180" s="231"/>
      <c r="H180" s="263"/>
      <c r="I180" s="114">
        <f t="shared" ref="I180:I183" si="223">G180+H180</f>
        <v>0</v>
      </c>
      <c r="J180" s="263">
        <v>0</v>
      </c>
      <c r="K180" s="60"/>
      <c r="L180" s="136">
        <f t="shared" ref="L180:L183" si="224">J180+K180</f>
        <v>0</v>
      </c>
      <c r="M180" s="325"/>
      <c r="N180" s="60"/>
      <c r="O180" s="114">
        <f t="shared" ref="O180:O183" si="225">M180+N180</f>
        <v>0</v>
      </c>
      <c r="P180" s="111"/>
    </row>
    <row r="181" spans="1:16" ht="72" hidden="1" x14ac:dyDescent="0.25">
      <c r="A181" s="38">
        <v>3292</v>
      </c>
      <c r="B181" s="57" t="s">
        <v>161</v>
      </c>
      <c r="C181" s="58">
        <f t="shared" si="185"/>
        <v>0</v>
      </c>
      <c r="D181" s="231">
        <v>0</v>
      </c>
      <c r="E181" s="60"/>
      <c r="F181" s="147">
        <f t="shared" si="222"/>
        <v>0</v>
      </c>
      <c r="G181" s="231"/>
      <c r="H181" s="263"/>
      <c r="I181" s="114">
        <f t="shared" si="223"/>
        <v>0</v>
      </c>
      <c r="J181" s="263">
        <v>0</v>
      </c>
      <c r="K181" s="60"/>
      <c r="L181" s="136">
        <f t="shared" si="224"/>
        <v>0</v>
      </c>
      <c r="M181" s="325"/>
      <c r="N181" s="60"/>
      <c r="O181" s="114">
        <f t="shared" si="225"/>
        <v>0</v>
      </c>
      <c r="P181" s="111"/>
    </row>
    <row r="182" spans="1:16" ht="72" hidden="1" x14ac:dyDescent="0.25">
      <c r="A182" s="38">
        <v>3293</v>
      </c>
      <c r="B182" s="57" t="s">
        <v>162</v>
      </c>
      <c r="C182" s="58">
        <f t="shared" si="185"/>
        <v>0</v>
      </c>
      <c r="D182" s="231">
        <v>0</v>
      </c>
      <c r="E182" s="60"/>
      <c r="F182" s="147">
        <f t="shared" si="222"/>
        <v>0</v>
      </c>
      <c r="G182" s="231"/>
      <c r="H182" s="263"/>
      <c r="I182" s="114">
        <f t="shared" si="223"/>
        <v>0</v>
      </c>
      <c r="J182" s="263">
        <v>0</v>
      </c>
      <c r="K182" s="60"/>
      <c r="L182" s="136">
        <f t="shared" si="224"/>
        <v>0</v>
      </c>
      <c r="M182" s="325"/>
      <c r="N182" s="60"/>
      <c r="O182" s="114">
        <f t="shared" si="225"/>
        <v>0</v>
      </c>
      <c r="P182" s="111"/>
    </row>
    <row r="183" spans="1:16" ht="60" hidden="1" x14ac:dyDescent="0.25">
      <c r="A183" s="128">
        <v>3294</v>
      </c>
      <c r="B183" s="57" t="s">
        <v>163</v>
      </c>
      <c r="C183" s="127">
        <f t="shared" si="185"/>
        <v>0</v>
      </c>
      <c r="D183" s="236">
        <v>0</v>
      </c>
      <c r="E183" s="129"/>
      <c r="F183" s="142">
        <f t="shared" si="222"/>
        <v>0</v>
      </c>
      <c r="G183" s="236"/>
      <c r="H183" s="267"/>
      <c r="I183" s="310">
        <f t="shared" si="223"/>
        <v>0</v>
      </c>
      <c r="J183" s="267">
        <v>0</v>
      </c>
      <c r="K183" s="129"/>
      <c r="L183" s="141">
        <f t="shared" si="224"/>
        <v>0</v>
      </c>
      <c r="M183" s="328"/>
      <c r="N183" s="129"/>
      <c r="O183" s="310">
        <f t="shared" si="225"/>
        <v>0</v>
      </c>
      <c r="P183" s="158"/>
    </row>
    <row r="184" spans="1:16" ht="48" hidden="1" x14ac:dyDescent="0.25">
      <c r="A184" s="69">
        <v>3300</v>
      </c>
      <c r="B184" s="125" t="s">
        <v>164</v>
      </c>
      <c r="C184" s="130">
        <f t="shared" si="185"/>
        <v>0</v>
      </c>
      <c r="D184" s="237">
        <f>SUM(D185:D186)</f>
        <v>0</v>
      </c>
      <c r="E184" s="131">
        <f t="shared" ref="E184:O184" si="226">SUM(E185:E186)</f>
        <v>0</v>
      </c>
      <c r="F184" s="288">
        <f t="shared" si="226"/>
        <v>0</v>
      </c>
      <c r="G184" s="237">
        <f t="shared" si="226"/>
        <v>0</v>
      </c>
      <c r="H184" s="268">
        <f t="shared" si="226"/>
        <v>0</v>
      </c>
      <c r="I184" s="294">
        <f t="shared" si="226"/>
        <v>0</v>
      </c>
      <c r="J184" s="268">
        <f>SUM(J185:J186)</f>
        <v>0</v>
      </c>
      <c r="K184" s="131">
        <f t="shared" si="226"/>
        <v>0</v>
      </c>
      <c r="L184" s="139">
        <f t="shared" si="226"/>
        <v>0</v>
      </c>
      <c r="M184" s="130">
        <f t="shared" si="226"/>
        <v>0</v>
      </c>
      <c r="N184" s="131">
        <f t="shared" si="226"/>
        <v>0</v>
      </c>
      <c r="O184" s="294">
        <f t="shared" si="226"/>
        <v>0</v>
      </c>
      <c r="P184" s="348"/>
    </row>
    <row r="185" spans="1:16" ht="48" hidden="1" x14ac:dyDescent="0.25">
      <c r="A185" s="77">
        <v>3310</v>
      </c>
      <c r="B185" s="78" t="s">
        <v>165</v>
      </c>
      <c r="C185" s="84">
        <f t="shared" si="185"/>
        <v>0</v>
      </c>
      <c r="D185" s="233">
        <v>0</v>
      </c>
      <c r="E185" s="115"/>
      <c r="F185" s="286">
        <f t="shared" ref="F185:F186" si="227">D185+E185</f>
        <v>0</v>
      </c>
      <c r="G185" s="233"/>
      <c r="H185" s="264"/>
      <c r="I185" s="109">
        <f t="shared" ref="I185:I186" si="228">G185+H185</f>
        <v>0</v>
      </c>
      <c r="J185" s="264">
        <v>0</v>
      </c>
      <c r="K185" s="115"/>
      <c r="L185" s="137">
        <f t="shared" ref="L185:L186" si="229">J185+K185</f>
        <v>0</v>
      </c>
      <c r="M185" s="326"/>
      <c r="N185" s="115"/>
      <c r="O185" s="109">
        <f t="shared" ref="O185:O186" si="230">M185+N185</f>
        <v>0</v>
      </c>
      <c r="P185" s="116"/>
    </row>
    <row r="186" spans="1:16" ht="48.75" hidden="1" customHeight="1" x14ac:dyDescent="0.25">
      <c r="A186" s="33">
        <v>3320</v>
      </c>
      <c r="B186" s="52" t="s">
        <v>166</v>
      </c>
      <c r="C186" s="53">
        <f t="shared" si="185"/>
        <v>0</v>
      </c>
      <c r="D186" s="230">
        <v>0</v>
      </c>
      <c r="E186" s="55"/>
      <c r="F186" s="287">
        <f t="shared" si="227"/>
        <v>0</v>
      </c>
      <c r="G186" s="230"/>
      <c r="H186" s="262"/>
      <c r="I186" s="120">
        <f t="shared" si="228"/>
        <v>0</v>
      </c>
      <c r="J186" s="262">
        <v>0</v>
      </c>
      <c r="K186" s="55"/>
      <c r="L186" s="140">
        <f t="shared" si="229"/>
        <v>0</v>
      </c>
      <c r="M186" s="324"/>
      <c r="N186" s="55"/>
      <c r="O186" s="120">
        <f t="shared" si="230"/>
        <v>0</v>
      </c>
      <c r="P186" s="110"/>
    </row>
    <row r="187" spans="1:16" hidden="1" x14ac:dyDescent="0.25">
      <c r="A187" s="133">
        <v>4000</v>
      </c>
      <c r="B187" s="101" t="s">
        <v>167</v>
      </c>
      <c r="C187" s="102">
        <f t="shared" si="185"/>
        <v>0</v>
      </c>
      <c r="D187" s="228">
        <f>SUM(D188,D191)</f>
        <v>0</v>
      </c>
      <c r="E187" s="103">
        <f t="shared" ref="E187:F187" si="231">SUM(E188,E191)</f>
        <v>0</v>
      </c>
      <c r="F187" s="284">
        <f t="shared" si="231"/>
        <v>0</v>
      </c>
      <c r="G187" s="228">
        <f>SUM(G188,G191)</f>
        <v>0</v>
      </c>
      <c r="H187" s="261">
        <f t="shared" ref="H187:I187" si="232">SUM(H188,H191)</f>
        <v>0</v>
      </c>
      <c r="I187" s="104">
        <f t="shared" si="232"/>
        <v>0</v>
      </c>
      <c r="J187" s="261">
        <f>SUM(J188,J191)</f>
        <v>0</v>
      </c>
      <c r="K187" s="103">
        <f t="shared" ref="K187:L187" si="233">SUM(K188,K191)</f>
        <v>0</v>
      </c>
      <c r="L187" s="138">
        <f t="shared" si="233"/>
        <v>0</v>
      </c>
      <c r="M187" s="102">
        <f>SUM(M188,M191)</f>
        <v>0</v>
      </c>
      <c r="N187" s="103">
        <f t="shared" ref="N187:O187" si="234">SUM(N188,N191)</f>
        <v>0</v>
      </c>
      <c r="O187" s="104">
        <f t="shared" si="234"/>
        <v>0</v>
      </c>
      <c r="P187" s="347"/>
    </row>
    <row r="188" spans="1:16" ht="24" hidden="1" x14ac:dyDescent="0.25">
      <c r="A188" s="134">
        <v>4200</v>
      </c>
      <c r="B188" s="105" t="s">
        <v>168</v>
      </c>
      <c r="C188" s="46">
        <f t="shared" si="185"/>
        <v>0</v>
      </c>
      <c r="D188" s="229">
        <f>SUM(D189,D190)</f>
        <v>0</v>
      </c>
      <c r="E188" s="50">
        <f t="shared" ref="E188:F188" si="235">SUM(E189,E190)</f>
        <v>0</v>
      </c>
      <c r="F188" s="285">
        <f t="shared" si="235"/>
        <v>0</v>
      </c>
      <c r="G188" s="229">
        <f>SUM(G189,G190)</f>
        <v>0</v>
      </c>
      <c r="H188" s="106">
        <f t="shared" ref="H188:I188" si="236">SUM(H189,H190)</f>
        <v>0</v>
      </c>
      <c r="I188" s="117">
        <f t="shared" si="236"/>
        <v>0</v>
      </c>
      <c r="J188" s="106">
        <f>SUM(J189,J190)</f>
        <v>0</v>
      </c>
      <c r="K188" s="50">
        <f t="shared" ref="K188:L188" si="237">SUM(K189,K190)</f>
        <v>0</v>
      </c>
      <c r="L188" s="126">
        <f t="shared" si="237"/>
        <v>0</v>
      </c>
      <c r="M188" s="46">
        <f>SUM(M189,M190)</f>
        <v>0</v>
      </c>
      <c r="N188" s="50">
        <f t="shared" ref="N188:O188" si="238">SUM(N189,N190)</f>
        <v>0</v>
      </c>
      <c r="O188" s="117">
        <f t="shared" si="238"/>
        <v>0</v>
      </c>
      <c r="P188" s="123"/>
    </row>
    <row r="189" spans="1:16" ht="36" hidden="1" x14ac:dyDescent="0.25">
      <c r="A189" s="548">
        <v>4240</v>
      </c>
      <c r="B189" s="52" t="s">
        <v>169</v>
      </c>
      <c r="C189" s="53">
        <f t="shared" si="185"/>
        <v>0</v>
      </c>
      <c r="D189" s="230">
        <v>0</v>
      </c>
      <c r="E189" s="55"/>
      <c r="F189" s="287">
        <f t="shared" ref="F189:F190" si="239">D189+E189</f>
        <v>0</v>
      </c>
      <c r="G189" s="230"/>
      <c r="H189" s="262"/>
      <c r="I189" s="120">
        <f t="shared" ref="I189:I190" si="240">G189+H189</f>
        <v>0</v>
      </c>
      <c r="J189" s="262">
        <v>0</v>
      </c>
      <c r="K189" s="55"/>
      <c r="L189" s="140">
        <f t="shared" ref="L189:L190" si="241">J189+K189</f>
        <v>0</v>
      </c>
      <c r="M189" s="324"/>
      <c r="N189" s="55"/>
      <c r="O189" s="120">
        <f t="shared" ref="O189:O190" si="242">M189+N189</f>
        <v>0</v>
      </c>
      <c r="P189" s="110"/>
    </row>
    <row r="190" spans="1:16" ht="24" hidden="1" x14ac:dyDescent="0.25">
      <c r="A190" s="112">
        <v>4250</v>
      </c>
      <c r="B190" s="57" t="s">
        <v>170</v>
      </c>
      <c r="C190" s="58">
        <f t="shared" si="185"/>
        <v>0</v>
      </c>
      <c r="D190" s="231">
        <v>0</v>
      </c>
      <c r="E190" s="60"/>
      <c r="F190" s="147">
        <f t="shared" si="239"/>
        <v>0</v>
      </c>
      <c r="G190" s="231"/>
      <c r="H190" s="263"/>
      <c r="I190" s="114">
        <f t="shared" si="240"/>
        <v>0</v>
      </c>
      <c r="J190" s="263">
        <v>0</v>
      </c>
      <c r="K190" s="60"/>
      <c r="L190" s="136">
        <f t="shared" si="241"/>
        <v>0</v>
      </c>
      <c r="M190" s="325"/>
      <c r="N190" s="60"/>
      <c r="O190" s="114">
        <f t="shared" si="242"/>
        <v>0</v>
      </c>
      <c r="P190" s="111"/>
    </row>
    <row r="191" spans="1:16" hidden="1" x14ac:dyDescent="0.25">
      <c r="A191" s="45">
        <v>4300</v>
      </c>
      <c r="B191" s="105" t="s">
        <v>171</v>
      </c>
      <c r="C191" s="46">
        <f t="shared" si="185"/>
        <v>0</v>
      </c>
      <c r="D191" s="229">
        <f>SUM(D192)</f>
        <v>0</v>
      </c>
      <c r="E191" s="50">
        <f t="shared" ref="E191:F191" si="243">SUM(E192)</f>
        <v>0</v>
      </c>
      <c r="F191" s="285">
        <f t="shared" si="243"/>
        <v>0</v>
      </c>
      <c r="G191" s="229">
        <f>SUM(G192)</f>
        <v>0</v>
      </c>
      <c r="H191" s="106">
        <f t="shared" ref="H191:I191" si="244">SUM(H192)</f>
        <v>0</v>
      </c>
      <c r="I191" s="117">
        <f t="shared" si="244"/>
        <v>0</v>
      </c>
      <c r="J191" s="106">
        <f>SUM(J192)</f>
        <v>0</v>
      </c>
      <c r="K191" s="50">
        <f t="shared" ref="K191:L191" si="245">SUM(K192)</f>
        <v>0</v>
      </c>
      <c r="L191" s="126">
        <f t="shared" si="245"/>
        <v>0</v>
      </c>
      <c r="M191" s="46">
        <f>SUM(M192)</f>
        <v>0</v>
      </c>
      <c r="N191" s="50">
        <f t="shared" ref="N191:O191" si="246">SUM(N192)</f>
        <v>0</v>
      </c>
      <c r="O191" s="117">
        <f t="shared" si="246"/>
        <v>0</v>
      </c>
      <c r="P191" s="123"/>
    </row>
    <row r="192" spans="1:16" ht="24" hidden="1" x14ac:dyDescent="0.25">
      <c r="A192" s="548">
        <v>4310</v>
      </c>
      <c r="B192" s="52" t="s">
        <v>172</v>
      </c>
      <c r="C192" s="53">
        <f t="shared" si="185"/>
        <v>0</v>
      </c>
      <c r="D192" s="234">
        <f>SUM(D193:D193)</f>
        <v>0</v>
      </c>
      <c r="E192" s="119">
        <f t="shared" ref="E192:F192" si="247">SUM(E193:E193)</f>
        <v>0</v>
      </c>
      <c r="F192" s="287">
        <f t="shared" si="247"/>
        <v>0</v>
      </c>
      <c r="G192" s="234">
        <f>SUM(G193:G193)</f>
        <v>0</v>
      </c>
      <c r="H192" s="265">
        <f t="shared" ref="H192:I192" si="248">SUM(H193:H193)</f>
        <v>0</v>
      </c>
      <c r="I192" s="120">
        <f t="shared" si="248"/>
        <v>0</v>
      </c>
      <c r="J192" s="265">
        <f>SUM(J193:J193)</f>
        <v>0</v>
      </c>
      <c r="K192" s="119">
        <f t="shared" ref="K192:L192" si="249">SUM(K193:K193)</f>
        <v>0</v>
      </c>
      <c r="L192" s="140">
        <f t="shared" si="249"/>
        <v>0</v>
      </c>
      <c r="M192" s="53">
        <f>SUM(M193:M193)</f>
        <v>0</v>
      </c>
      <c r="N192" s="119">
        <f t="shared" ref="N192:O192" si="250">SUM(N193:N193)</f>
        <v>0</v>
      </c>
      <c r="O192" s="120">
        <f t="shared" si="250"/>
        <v>0</v>
      </c>
      <c r="P192" s="110"/>
    </row>
    <row r="193" spans="1:16" ht="36" hidden="1" x14ac:dyDescent="0.25">
      <c r="A193" s="38">
        <v>4311</v>
      </c>
      <c r="B193" s="57" t="s">
        <v>173</v>
      </c>
      <c r="C193" s="58">
        <f t="shared" si="185"/>
        <v>0</v>
      </c>
      <c r="D193" s="231">
        <v>0</v>
      </c>
      <c r="E193" s="60"/>
      <c r="F193" s="147">
        <f>D193+E193</f>
        <v>0</v>
      </c>
      <c r="G193" s="231"/>
      <c r="H193" s="263"/>
      <c r="I193" s="114">
        <f>G193+H193</f>
        <v>0</v>
      </c>
      <c r="J193" s="263">
        <v>0</v>
      </c>
      <c r="K193" s="60"/>
      <c r="L193" s="136">
        <f>J193+K193</f>
        <v>0</v>
      </c>
      <c r="M193" s="325"/>
      <c r="N193" s="60"/>
      <c r="O193" s="114">
        <f>M193+N193</f>
        <v>0</v>
      </c>
      <c r="P193" s="111"/>
    </row>
    <row r="194" spans="1:16" s="21" customFormat="1" ht="24" x14ac:dyDescent="0.25">
      <c r="A194" s="135"/>
      <c r="B194" s="17" t="s">
        <v>174</v>
      </c>
      <c r="C194" s="98">
        <f t="shared" si="185"/>
        <v>362800</v>
      </c>
      <c r="D194" s="227">
        <f>SUM(D195,D230,D269)</f>
        <v>362800</v>
      </c>
      <c r="E194" s="519">
        <f t="shared" ref="E194:F194" si="251">SUM(E195,E230,E269)</f>
        <v>0</v>
      </c>
      <c r="F194" s="520">
        <f t="shared" si="251"/>
        <v>362800</v>
      </c>
      <c r="G194" s="227">
        <f>SUM(G195,G230,G269)</f>
        <v>0</v>
      </c>
      <c r="H194" s="206">
        <f t="shared" ref="H194:I194" si="252">SUM(H195,H230,H269)</f>
        <v>0</v>
      </c>
      <c r="I194" s="520">
        <f t="shared" si="252"/>
        <v>0</v>
      </c>
      <c r="J194" s="260">
        <f>SUM(J195,J230,J269)</f>
        <v>0</v>
      </c>
      <c r="K194" s="519">
        <f t="shared" ref="K194:L194" si="253">SUM(K195,K230,K269)</f>
        <v>0</v>
      </c>
      <c r="L194" s="520">
        <f t="shared" si="253"/>
        <v>0</v>
      </c>
      <c r="M194" s="329">
        <f>SUM(M195,M230,M269)</f>
        <v>0</v>
      </c>
      <c r="N194" s="306">
        <f t="shared" ref="N194:O194" si="254">SUM(N195,N230,N269)</f>
        <v>0</v>
      </c>
      <c r="O194" s="311">
        <f t="shared" si="254"/>
        <v>0</v>
      </c>
      <c r="P194" s="350"/>
    </row>
    <row r="195" spans="1:16" x14ac:dyDescent="0.25">
      <c r="A195" s="101">
        <v>5000</v>
      </c>
      <c r="B195" s="101" t="s">
        <v>175</v>
      </c>
      <c r="C195" s="102">
        <f t="shared" si="185"/>
        <v>362800</v>
      </c>
      <c r="D195" s="228">
        <f>D196+D204</f>
        <v>362800</v>
      </c>
      <c r="E195" s="521">
        <f t="shared" ref="E195:F195" si="255">E196+E204</f>
        <v>0</v>
      </c>
      <c r="F195" s="522">
        <f t="shared" si="255"/>
        <v>362800</v>
      </c>
      <c r="G195" s="228">
        <f>G196+G204</f>
        <v>0</v>
      </c>
      <c r="H195" s="138">
        <f t="shared" ref="H195:I195" si="256">H196+H204</f>
        <v>0</v>
      </c>
      <c r="I195" s="522">
        <f t="shared" si="256"/>
        <v>0</v>
      </c>
      <c r="J195" s="261">
        <f>J196+J204</f>
        <v>0</v>
      </c>
      <c r="K195" s="521">
        <f t="shared" ref="K195:L195" si="257">K196+K204</f>
        <v>0</v>
      </c>
      <c r="L195" s="522">
        <f t="shared" si="257"/>
        <v>0</v>
      </c>
      <c r="M195" s="102">
        <f>M196+M204</f>
        <v>0</v>
      </c>
      <c r="N195" s="103">
        <f t="shared" ref="N195:O195" si="258">N196+N204</f>
        <v>0</v>
      </c>
      <c r="O195" s="104">
        <f t="shared" si="258"/>
        <v>0</v>
      </c>
      <c r="P195" s="347"/>
    </row>
    <row r="196" spans="1:16" x14ac:dyDescent="0.25">
      <c r="A196" s="45">
        <v>5100</v>
      </c>
      <c r="B196" s="105" t="s">
        <v>176</v>
      </c>
      <c r="C196" s="46">
        <f t="shared" si="185"/>
        <v>80500</v>
      </c>
      <c r="D196" s="229">
        <f>D197+D198+D201+D202+D203</f>
        <v>80500</v>
      </c>
      <c r="E196" s="523">
        <f t="shared" ref="E196:F196" si="259">E197+E198+E201+E202+E203</f>
        <v>0</v>
      </c>
      <c r="F196" s="490">
        <f t="shared" si="259"/>
        <v>80500</v>
      </c>
      <c r="G196" s="229">
        <f>G197+G198+G201+G202+G203</f>
        <v>0</v>
      </c>
      <c r="H196" s="126">
        <f t="shared" ref="H196:I196" si="260">H197+H198+H201+H202+H203</f>
        <v>0</v>
      </c>
      <c r="I196" s="490">
        <f t="shared" si="260"/>
        <v>0</v>
      </c>
      <c r="J196" s="106">
        <f>J197+J198+J201+J202+J203</f>
        <v>0</v>
      </c>
      <c r="K196" s="523">
        <f t="shared" ref="K196:L196" si="261">K197+K198+K201+K202+K203</f>
        <v>0</v>
      </c>
      <c r="L196" s="490">
        <f t="shared" si="261"/>
        <v>0</v>
      </c>
      <c r="M196" s="46">
        <f>M197+M198+M201+M202+M203</f>
        <v>0</v>
      </c>
      <c r="N196" s="50">
        <f t="shared" ref="N196:O196" si="262">N197+N198+N201+N202+N203</f>
        <v>0</v>
      </c>
      <c r="O196" s="117">
        <f t="shared" si="262"/>
        <v>0</v>
      </c>
      <c r="P196" s="123"/>
    </row>
    <row r="197" spans="1:16" hidden="1" x14ac:dyDescent="0.25">
      <c r="A197" s="548">
        <v>5110</v>
      </c>
      <c r="B197" s="52" t="s">
        <v>177</v>
      </c>
      <c r="C197" s="53">
        <f t="shared" si="185"/>
        <v>0</v>
      </c>
      <c r="D197" s="230">
        <v>0</v>
      </c>
      <c r="E197" s="55"/>
      <c r="F197" s="287">
        <f>D197+E197</f>
        <v>0</v>
      </c>
      <c r="G197" s="230"/>
      <c r="H197" s="262"/>
      <c r="I197" s="120">
        <f>G197+H197</f>
        <v>0</v>
      </c>
      <c r="J197" s="262">
        <v>0</v>
      </c>
      <c r="K197" s="55"/>
      <c r="L197" s="140">
        <f>J197+K197</f>
        <v>0</v>
      </c>
      <c r="M197" s="324"/>
      <c r="N197" s="55"/>
      <c r="O197" s="120">
        <f>M197+N197</f>
        <v>0</v>
      </c>
      <c r="P197" s="110"/>
    </row>
    <row r="198" spans="1:16" ht="24" x14ac:dyDescent="0.25">
      <c r="A198" s="112">
        <v>5120</v>
      </c>
      <c r="B198" s="57" t="s">
        <v>178</v>
      </c>
      <c r="C198" s="58">
        <f t="shared" si="185"/>
        <v>80500</v>
      </c>
      <c r="D198" s="232">
        <f>D199+D200</f>
        <v>80500</v>
      </c>
      <c r="E198" s="529">
        <f t="shared" ref="E198:F198" si="263">E199+E200</f>
        <v>0</v>
      </c>
      <c r="F198" s="486">
        <f t="shared" si="263"/>
        <v>80500</v>
      </c>
      <c r="G198" s="232">
        <f>G199+G200</f>
        <v>0</v>
      </c>
      <c r="H198" s="136">
        <f t="shared" ref="H198:I198" si="264">H199+H200</f>
        <v>0</v>
      </c>
      <c r="I198" s="486">
        <f t="shared" si="264"/>
        <v>0</v>
      </c>
      <c r="J198" s="121">
        <f>J199+J200</f>
        <v>0</v>
      </c>
      <c r="K198" s="529">
        <f t="shared" ref="K198:L198" si="265">K199+K200</f>
        <v>0</v>
      </c>
      <c r="L198" s="486">
        <f t="shared" si="265"/>
        <v>0</v>
      </c>
      <c r="M198" s="58">
        <f>M199+M200</f>
        <v>0</v>
      </c>
      <c r="N198" s="113">
        <f t="shared" ref="N198:O198" si="266">N199+N200</f>
        <v>0</v>
      </c>
      <c r="O198" s="114">
        <f t="shared" si="266"/>
        <v>0</v>
      </c>
      <c r="P198" s="111"/>
    </row>
    <row r="199" spans="1:16" x14ac:dyDescent="0.25">
      <c r="A199" s="38">
        <v>5121</v>
      </c>
      <c r="B199" s="57" t="s">
        <v>179</v>
      </c>
      <c r="C199" s="58">
        <f t="shared" si="185"/>
        <v>80500</v>
      </c>
      <c r="D199" s="231">
        <v>80500</v>
      </c>
      <c r="E199" s="528"/>
      <c r="F199" s="486">
        <f t="shared" ref="F199:F203" si="267">D199+E199</f>
        <v>80500</v>
      </c>
      <c r="G199" s="231"/>
      <c r="H199" s="561"/>
      <c r="I199" s="486">
        <f t="shared" ref="I199:I203" si="268">G199+H199</f>
        <v>0</v>
      </c>
      <c r="J199" s="263">
        <v>0</v>
      </c>
      <c r="K199" s="528"/>
      <c r="L199" s="486">
        <f t="shared" ref="L199:L203" si="269">J199+K199</f>
        <v>0</v>
      </c>
      <c r="M199" s="325"/>
      <c r="N199" s="60"/>
      <c r="O199" s="114">
        <f t="shared" ref="O199:O203" si="270">M199+N199</f>
        <v>0</v>
      </c>
      <c r="P199" s="111"/>
    </row>
    <row r="200" spans="1:16" ht="24" hidden="1" x14ac:dyDescent="0.25">
      <c r="A200" s="38">
        <v>5129</v>
      </c>
      <c r="B200" s="57" t="s">
        <v>180</v>
      </c>
      <c r="C200" s="58">
        <f t="shared" si="185"/>
        <v>0</v>
      </c>
      <c r="D200" s="231">
        <v>0</v>
      </c>
      <c r="E200" s="60"/>
      <c r="F200" s="147">
        <f t="shared" si="267"/>
        <v>0</v>
      </c>
      <c r="G200" s="231"/>
      <c r="H200" s="263"/>
      <c r="I200" s="114">
        <f t="shared" si="268"/>
        <v>0</v>
      </c>
      <c r="J200" s="263">
        <v>0</v>
      </c>
      <c r="K200" s="60"/>
      <c r="L200" s="136">
        <f t="shared" si="269"/>
        <v>0</v>
      </c>
      <c r="M200" s="325"/>
      <c r="N200" s="60"/>
      <c r="O200" s="114">
        <f t="shared" si="270"/>
        <v>0</v>
      </c>
      <c r="P200" s="111"/>
    </row>
    <row r="201" spans="1:16" hidden="1" x14ac:dyDescent="0.25">
      <c r="A201" s="112">
        <v>5130</v>
      </c>
      <c r="B201" s="57" t="s">
        <v>181</v>
      </c>
      <c r="C201" s="58">
        <f t="shared" si="185"/>
        <v>0</v>
      </c>
      <c r="D201" s="231">
        <v>0</v>
      </c>
      <c r="E201" s="60"/>
      <c r="F201" s="147">
        <f t="shared" si="267"/>
        <v>0</v>
      </c>
      <c r="G201" s="231"/>
      <c r="H201" s="263"/>
      <c r="I201" s="114">
        <f t="shared" si="268"/>
        <v>0</v>
      </c>
      <c r="J201" s="263">
        <v>0</v>
      </c>
      <c r="K201" s="60"/>
      <c r="L201" s="136">
        <f t="shared" si="269"/>
        <v>0</v>
      </c>
      <c r="M201" s="325"/>
      <c r="N201" s="60"/>
      <c r="O201" s="114">
        <f t="shared" si="270"/>
        <v>0</v>
      </c>
      <c r="P201" s="111"/>
    </row>
    <row r="202" spans="1:16" hidden="1" x14ac:dyDescent="0.25">
      <c r="A202" s="112">
        <v>5140</v>
      </c>
      <c r="B202" s="57" t="s">
        <v>182</v>
      </c>
      <c r="C202" s="58">
        <f t="shared" si="185"/>
        <v>0</v>
      </c>
      <c r="D202" s="231">
        <v>0</v>
      </c>
      <c r="E202" s="60"/>
      <c r="F202" s="147">
        <f t="shared" si="267"/>
        <v>0</v>
      </c>
      <c r="G202" s="231"/>
      <c r="H202" s="263"/>
      <c r="I202" s="114">
        <f t="shared" si="268"/>
        <v>0</v>
      </c>
      <c r="J202" s="263">
        <v>0</v>
      </c>
      <c r="K202" s="60"/>
      <c r="L202" s="136">
        <f t="shared" si="269"/>
        <v>0</v>
      </c>
      <c r="M202" s="325"/>
      <c r="N202" s="60"/>
      <c r="O202" s="114">
        <f t="shared" si="270"/>
        <v>0</v>
      </c>
      <c r="P202" s="111"/>
    </row>
    <row r="203" spans="1:16" ht="24" hidden="1" x14ac:dyDescent="0.25">
      <c r="A203" s="112">
        <v>5170</v>
      </c>
      <c r="B203" s="57" t="s">
        <v>183</v>
      </c>
      <c r="C203" s="58">
        <f t="shared" si="185"/>
        <v>0</v>
      </c>
      <c r="D203" s="231">
        <v>0</v>
      </c>
      <c r="E203" s="60"/>
      <c r="F203" s="147">
        <f t="shared" si="267"/>
        <v>0</v>
      </c>
      <c r="G203" s="231"/>
      <c r="H203" s="263"/>
      <c r="I203" s="114">
        <f t="shared" si="268"/>
        <v>0</v>
      </c>
      <c r="J203" s="263">
        <v>0</v>
      </c>
      <c r="K203" s="60"/>
      <c r="L203" s="136">
        <f t="shared" si="269"/>
        <v>0</v>
      </c>
      <c r="M203" s="325"/>
      <c r="N203" s="60"/>
      <c r="O203" s="114">
        <f t="shared" si="270"/>
        <v>0</v>
      </c>
      <c r="P203" s="111"/>
    </row>
    <row r="204" spans="1:16" x14ac:dyDescent="0.25">
      <c r="A204" s="45">
        <v>5200</v>
      </c>
      <c r="B204" s="105" t="s">
        <v>184</v>
      </c>
      <c r="C204" s="46">
        <f t="shared" si="185"/>
        <v>282300</v>
      </c>
      <c r="D204" s="229">
        <f>D205+D215+D216+D225+D226+D227+D229</f>
        <v>282300</v>
      </c>
      <c r="E204" s="523">
        <f t="shared" ref="E204:F204" si="271">E205+E215+E216+E225+E226+E227+E229</f>
        <v>0</v>
      </c>
      <c r="F204" s="490">
        <f t="shared" si="271"/>
        <v>282300</v>
      </c>
      <c r="G204" s="229">
        <f>G205+G215+G216+G225+G226+G227+G229</f>
        <v>0</v>
      </c>
      <c r="H204" s="126">
        <f t="shared" ref="H204:I204" si="272">H205+H215+H216+H225+H226+H227+H229</f>
        <v>0</v>
      </c>
      <c r="I204" s="490">
        <f t="shared" si="272"/>
        <v>0</v>
      </c>
      <c r="J204" s="106">
        <f>J205+J215+J216+J225+J226+J227+J229</f>
        <v>0</v>
      </c>
      <c r="K204" s="523">
        <f t="shared" ref="K204:L204" si="273">K205+K215+K216+K225+K226+K227+K229</f>
        <v>0</v>
      </c>
      <c r="L204" s="490">
        <f t="shared" si="273"/>
        <v>0</v>
      </c>
      <c r="M204" s="46">
        <f>M205+M215+M216+M225+M226+M227+M229</f>
        <v>0</v>
      </c>
      <c r="N204" s="50">
        <f t="shared" ref="N204:O204" si="274">N205+N215+N216+N225+N226+N227+N229</f>
        <v>0</v>
      </c>
      <c r="O204" s="117">
        <f t="shared" si="274"/>
        <v>0</v>
      </c>
      <c r="P204" s="123"/>
    </row>
    <row r="205" spans="1:16" hidden="1" x14ac:dyDescent="0.25">
      <c r="A205" s="107">
        <v>5210</v>
      </c>
      <c r="B205" s="78" t="s">
        <v>185</v>
      </c>
      <c r="C205" s="84">
        <f t="shared" si="185"/>
        <v>0</v>
      </c>
      <c r="D205" s="132">
        <f>SUM(D206:D214)</f>
        <v>0</v>
      </c>
      <c r="E205" s="108">
        <f t="shared" ref="E205:F205" si="275">SUM(E206:E214)</f>
        <v>0</v>
      </c>
      <c r="F205" s="286">
        <f t="shared" si="275"/>
        <v>0</v>
      </c>
      <c r="G205" s="132">
        <f>SUM(G206:G214)</f>
        <v>0</v>
      </c>
      <c r="H205" s="207">
        <f t="shared" ref="H205:I205" si="276">SUM(H206:H214)</f>
        <v>0</v>
      </c>
      <c r="I205" s="109">
        <f t="shared" si="276"/>
        <v>0</v>
      </c>
      <c r="J205" s="207">
        <f>SUM(J206:J214)</f>
        <v>0</v>
      </c>
      <c r="K205" s="108">
        <f t="shared" ref="K205:L205" si="277">SUM(K206:K214)</f>
        <v>0</v>
      </c>
      <c r="L205" s="137">
        <f t="shared" si="277"/>
        <v>0</v>
      </c>
      <c r="M205" s="84">
        <f>SUM(M206:M214)</f>
        <v>0</v>
      </c>
      <c r="N205" s="108">
        <f t="shared" ref="N205:O205" si="278">SUM(N206:N214)</f>
        <v>0</v>
      </c>
      <c r="O205" s="109">
        <f t="shared" si="278"/>
        <v>0</v>
      </c>
      <c r="P205" s="116"/>
    </row>
    <row r="206" spans="1:16" hidden="1" x14ac:dyDescent="0.25">
      <c r="A206" s="33">
        <v>5211</v>
      </c>
      <c r="B206" s="52" t="s">
        <v>186</v>
      </c>
      <c r="C206" s="53">
        <f t="shared" si="185"/>
        <v>0</v>
      </c>
      <c r="D206" s="230">
        <v>0</v>
      </c>
      <c r="E206" s="55"/>
      <c r="F206" s="287">
        <f t="shared" ref="F206:F215" si="279">D206+E206</f>
        <v>0</v>
      </c>
      <c r="G206" s="230"/>
      <c r="H206" s="262"/>
      <c r="I206" s="120">
        <f t="shared" ref="I206:I215" si="280">G206+H206</f>
        <v>0</v>
      </c>
      <c r="J206" s="262">
        <v>0</v>
      </c>
      <c r="K206" s="55"/>
      <c r="L206" s="140">
        <f t="shared" ref="L206:L215" si="281">J206+K206</f>
        <v>0</v>
      </c>
      <c r="M206" s="324"/>
      <c r="N206" s="55"/>
      <c r="O206" s="120">
        <f t="shared" ref="O206:O215" si="282">M206+N206</f>
        <v>0</v>
      </c>
      <c r="P206" s="110"/>
    </row>
    <row r="207" spans="1:16" hidden="1" x14ac:dyDescent="0.25">
      <c r="A207" s="38">
        <v>5212</v>
      </c>
      <c r="B207" s="57" t="s">
        <v>187</v>
      </c>
      <c r="C207" s="58">
        <f t="shared" si="185"/>
        <v>0</v>
      </c>
      <c r="D207" s="231">
        <v>0</v>
      </c>
      <c r="E207" s="60"/>
      <c r="F207" s="147">
        <f t="shared" si="279"/>
        <v>0</v>
      </c>
      <c r="G207" s="231"/>
      <c r="H207" s="263"/>
      <c r="I207" s="114">
        <f t="shared" si="280"/>
        <v>0</v>
      </c>
      <c r="J207" s="263">
        <v>0</v>
      </c>
      <c r="K207" s="60"/>
      <c r="L207" s="136">
        <f t="shared" si="281"/>
        <v>0</v>
      </c>
      <c r="M207" s="325"/>
      <c r="N207" s="60"/>
      <c r="O207" s="114">
        <f t="shared" si="282"/>
        <v>0</v>
      </c>
      <c r="P207" s="111"/>
    </row>
    <row r="208" spans="1:16" hidden="1" x14ac:dyDescent="0.25">
      <c r="A208" s="38">
        <v>5213</v>
      </c>
      <c r="B208" s="57" t="s">
        <v>188</v>
      </c>
      <c r="C208" s="58">
        <f t="shared" si="185"/>
        <v>0</v>
      </c>
      <c r="D208" s="231">
        <v>0</v>
      </c>
      <c r="E208" s="60"/>
      <c r="F208" s="147">
        <f t="shared" si="279"/>
        <v>0</v>
      </c>
      <c r="G208" s="231"/>
      <c r="H208" s="263"/>
      <c r="I208" s="114">
        <f t="shared" si="280"/>
        <v>0</v>
      </c>
      <c r="J208" s="263">
        <v>0</v>
      </c>
      <c r="K208" s="60"/>
      <c r="L208" s="136">
        <f t="shared" si="281"/>
        <v>0</v>
      </c>
      <c r="M208" s="325"/>
      <c r="N208" s="60"/>
      <c r="O208" s="114">
        <f t="shared" si="282"/>
        <v>0</v>
      </c>
      <c r="P208" s="111"/>
    </row>
    <row r="209" spans="1:16" hidden="1" x14ac:dyDescent="0.25">
      <c r="A209" s="38">
        <v>5214</v>
      </c>
      <c r="B209" s="57" t="s">
        <v>189</v>
      </c>
      <c r="C209" s="58">
        <f t="shared" si="185"/>
        <v>0</v>
      </c>
      <c r="D209" s="231">
        <v>0</v>
      </c>
      <c r="E209" s="60"/>
      <c r="F209" s="147">
        <f t="shared" si="279"/>
        <v>0</v>
      </c>
      <c r="G209" s="231"/>
      <c r="H209" s="263"/>
      <c r="I209" s="114">
        <f t="shared" si="280"/>
        <v>0</v>
      </c>
      <c r="J209" s="263">
        <v>0</v>
      </c>
      <c r="K209" s="60"/>
      <c r="L209" s="136">
        <f t="shared" si="281"/>
        <v>0</v>
      </c>
      <c r="M209" s="325"/>
      <c r="N209" s="60"/>
      <c r="O209" s="114">
        <f t="shared" si="282"/>
        <v>0</v>
      </c>
      <c r="P209" s="111"/>
    </row>
    <row r="210" spans="1:16" hidden="1" x14ac:dyDescent="0.25">
      <c r="A210" s="38">
        <v>5215</v>
      </c>
      <c r="B210" s="57" t="s">
        <v>190</v>
      </c>
      <c r="C210" s="58">
        <f t="shared" si="185"/>
        <v>0</v>
      </c>
      <c r="D210" s="231">
        <v>0</v>
      </c>
      <c r="E210" s="60"/>
      <c r="F210" s="147">
        <f t="shared" si="279"/>
        <v>0</v>
      </c>
      <c r="G210" s="231"/>
      <c r="H210" s="263"/>
      <c r="I210" s="114">
        <f t="shared" si="280"/>
        <v>0</v>
      </c>
      <c r="J210" s="263">
        <v>0</v>
      </c>
      <c r="K210" s="60"/>
      <c r="L210" s="136">
        <f t="shared" si="281"/>
        <v>0</v>
      </c>
      <c r="M210" s="325"/>
      <c r="N210" s="60"/>
      <c r="O210" s="114">
        <f t="shared" si="282"/>
        <v>0</v>
      </c>
      <c r="P210" s="111"/>
    </row>
    <row r="211" spans="1:16" ht="14.25" hidden="1" customHeight="1" x14ac:dyDescent="0.25">
      <c r="A211" s="38">
        <v>5216</v>
      </c>
      <c r="B211" s="57" t="s">
        <v>191</v>
      </c>
      <c r="C211" s="58">
        <f t="shared" si="185"/>
        <v>0</v>
      </c>
      <c r="D211" s="231">
        <v>0</v>
      </c>
      <c r="E211" s="60"/>
      <c r="F211" s="147">
        <f t="shared" si="279"/>
        <v>0</v>
      </c>
      <c r="G211" s="231"/>
      <c r="H211" s="263"/>
      <c r="I211" s="114">
        <f t="shared" si="280"/>
        <v>0</v>
      </c>
      <c r="J211" s="263">
        <v>0</v>
      </c>
      <c r="K211" s="60"/>
      <c r="L211" s="136">
        <f t="shared" si="281"/>
        <v>0</v>
      </c>
      <c r="M211" s="325"/>
      <c r="N211" s="60"/>
      <c r="O211" s="114">
        <f t="shared" si="282"/>
        <v>0</v>
      </c>
      <c r="P211" s="111"/>
    </row>
    <row r="212" spans="1:16" hidden="1" x14ac:dyDescent="0.25">
      <c r="A212" s="38">
        <v>5217</v>
      </c>
      <c r="B212" s="57" t="s">
        <v>192</v>
      </c>
      <c r="C212" s="58">
        <f t="shared" si="185"/>
        <v>0</v>
      </c>
      <c r="D212" s="231">
        <v>0</v>
      </c>
      <c r="E212" s="60"/>
      <c r="F212" s="147">
        <f t="shared" si="279"/>
        <v>0</v>
      </c>
      <c r="G212" s="231"/>
      <c r="H212" s="263"/>
      <c r="I212" s="114">
        <f t="shared" si="280"/>
        <v>0</v>
      </c>
      <c r="J212" s="263">
        <v>0</v>
      </c>
      <c r="K212" s="60"/>
      <c r="L212" s="136">
        <f t="shared" si="281"/>
        <v>0</v>
      </c>
      <c r="M212" s="325"/>
      <c r="N212" s="60"/>
      <c r="O212" s="114">
        <f t="shared" si="282"/>
        <v>0</v>
      </c>
      <c r="P212" s="111"/>
    </row>
    <row r="213" spans="1:16" hidden="1" x14ac:dyDescent="0.25">
      <c r="A213" s="38">
        <v>5218</v>
      </c>
      <c r="B213" s="57" t="s">
        <v>193</v>
      </c>
      <c r="C213" s="58">
        <f t="shared" ref="C213:C276" si="283">F213+I213+L213+O213</f>
        <v>0</v>
      </c>
      <c r="D213" s="231">
        <v>0</v>
      </c>
      <c r="E213" s="60"/>
      <c r="F213" s="147">
        <f t="shared" si="279"/>
        <v>0</v>
      </c>
      <c r="G213" s="231"/>
      <c r="H213" s="263"/>
      <c r="I213" s="114">
        <f t="shared" si="280"/>
        <v>0</v>
      </c>
      <c r="J213" s="263">
        <v>0</v>
      </c>
      <c r="K213" s="60"/>
      <c r="L213" s="136">
        <f t="shared" si="281"/>
        <v>0</v>
      </c>
      <c r="M213" s="325"/>
      <c r="N213" s="60"/>
      <c r="O213" s="114">
        <f t="shared" si="282"/>
        <v>0</v>
      </c>
      <c r="P213" s="111"/>
    </row>
    <row r="214" spans="1:16" hidden="1" x14ac:dyDescent="0.25">
      <c r="A214" s="38">
        <v>5219</v>
      </c>
      <c r="B214" s="57" t="s">
        <v>194</v>
      </c>
      <c r="C214" s="58">
        <f t="shared" si="283"/>
        <v>0</v>
      </c>
      <c r="D214" s="231">
        <v>0</v>
      </c>
      <c r="E214" s="60"/>
      <c r="F214" s="147">
        <f t="shared" si="279"/>
        <v>0</v>
      </c>
      <c r="G214" s="231"/>
      <c r="H214" s="263"/>
      <c r="I214" s="114">
        <f t="shared" si="280"/>
        <v>0</v>
      </c>
      <c r="J214" s="263">
        <v>0</v>
      </c>
      <c r="K214" s="60"/>
      <c r="L214" s="136">
        <f t="shared" si="281"/>
        <v>0</v>
      </c>
      <c r="M214" s="325"/>
      <c r="N214" s="60"/>
      <c r="O214" s="114">
        <f t="shared" si="282"/>
        <v>0</v>
      </c>
      <c r="P214" s="111"/>
    </row>
    <row r="215" spans="1:16" ht="13.5" hidden="1" customHeight="1" x14ac:dyDescent="0.25">
      <c r="A215" s="112">
        <v>5220</v>
      </c>
      <c r="B215" s="57" t="s">
        <v>195</v>
      </c>
      <c r="C215" s="58">
        <f t="shared" si="283"/>
        <v>0</v>
      </c>
      <c r="D215" s="231">
        <v>0</v>
      </c>
      <c r="E215" s="60"/>
      <c r="F215" s="147">
        <f t="shared" si="279"/>
        <v>0</v>
      </c>
      <c r="G215" s="231"/>
      <c r="H215" s="263"/>
      <c r="I215" s="114">
        <f t="shared" si="280"/>
        <v>0</v>
      </c>
      <c r="J215" s="263">
        <v>0</v>
      </c>
      <c r="K215" s="60"/>
      <c r="L215" s="136">
        <f t="shared" si="281"/>
        <v>0</v>
      </c>
      <c r="M215" s="325"/>
      <c r="N215" s="60"/>
      <c r="O215" s="114">
        <f t="shared" si="282"/>
        <v>0</v>
      </c>
      <c r="P215" s="111"/>
    </row>
    <row r="216" spans="1:16" x14ac:dyDescent="0.25">
      <c r="A216" s="112">
        <v>5230</v>
      </c>
      <c r="B216" s="57" t="s">
        <v>196</v>
      </c>
      <c r="C216" s="58">
        <f t="shared" si="283"/>
        <v>136900</v>
      </c>
      <c r="D216" s="232">
        <f>SUM(D217:D224)</f>
        <v>136900</v>
      </c>
      <c r="E216" s="529">
        <f t="shared" ref="E216:F216" si="284">SUM(E217:E224)</f>
        <v>0</v>
      </c>
      <c r="F216" s="486">
        <f t="shared" si="284"/>
        <v>136900</v>
      </c>
      <c r="G216" s="232">
        <f>SUM(G217:G224)</f>
        <v>0</v>
      </c>
      <c r="H216" s="136">
        <f t="shared" ref="H216:I216" si="285">SUM(H217:H224)</f>
        <v>0</v>
      </c>
      <c r="I216" s="486">
        <f t="shared" si="285"/>
        <v>0</v>
      </c>
      <c r="J216" s="121">
        <f>SUM(J217:J224)</f>
        <v>0</v>
      </c>
      <c r="K216" s="529">
        <f t="shared" ref="K216:L216" si="286">SUM(K217:K224)</f>
        <v>0</v>
      </c>
      <c r="L216" s="486">
        <f t="shared" si="286"/>
        <v>0</v>
      </c>
      <c r="M216" s="58">
        <f>SUM(M217:M224)</f>
        <v>0</v>
      </c>
      <c r="N216" s="113">
        <f t="shared" ref="N216:O216" si="287">SUM(N217:N224)</f>
        <v>0</v>
      </c>
      <c r="O216" s="114">
        <f t="shared" si="287"/>
        <v>0</v>
      </c>
      <c r="P216" s="111"/>
    </row>
    <row r="217" spans="1:16" hidden="1" x14ac:dyDescent="0.25">
      <c r="A217" s="38">
        <v>5231</v>
      </c>
      <c r="B217" s="57" t="s">
        <v>197</v>
      </c>
      <c r="C217" s="58">
        <f t="shared" si="283"/>
        <v>0</v>
      </c>
      <c r="D217" s="231">
        <v>0</v>
      </c>
      <c r="E217" s="60"/>
      <c r="F217" s="147">
        <f t="shared" ref="F217:F226" si="288">D217+E217</f>
        <v>0</v>
      </c>
      <c r="G217" s="231"/>
      <c r="H217" s="263"/>
      <c r="I217" s="114">
        <f t="shared" ref="I217:I226" si="289">G217+H217</f>
        <v>0</v>
      </c>
      <c r="J217" s="263">
        <v>0</v>
      </c>
      <c r="K217" s="60"/>
      <c r="L217" s="136">
        <f t="shared" ref="L217:L226" si="290">J217+K217</f>
        <v>0</v>
      </c>
      <c r="M217" s="325"/>
      <c r="N217" s="60"/>
      <c r="O217" s="114">
        <f t="shared" ref="O217:O226" si="291">M217+N217</f>
        <v>0</v>
      </c>
      <c r="P217" s="111"/>
    </row>
    <row r="218" spans="1:16" hidden="1" x14ac:dyDescent="0.25">
      <c r="A218" s="38">
        <v>5232</v>
      </c>
      <c r="B218" s="57" t="s">
        <v>198</v>
      </c>
      <c r="C218" s="58">
        <f t="shared" si="283"/>
        <v>0</v>
      </c>
      <c r="D218" s="231">
        <v>0</v>
      </c>
      <c r="E218" s="60"/>
      <c r="F218" s="147">
        <f t="shared" si="288"/>
        <v>0</v>
      </c>
      <c r="G218" s="231"/>
      <c r="H218" s="263"/>
      <c r="I218" s="114">
        <f t="shared" si="289"/>
        <v>0</v>
      </c>
      <c r="J218" s="263">
        <v>0</v>
      </c>
      <c r="K218" s="60"/>
      <c r="L218" s="136">
        <f t="shared" si="290"/>
        <v>0</v>
      </c>
      <c r="M218" s="325"/>
      <c r="N218" s="60"/>
      <c r="O218" s="114">
        <f t="shared" si="291"/>
        <v>0</v>
      </c>
      <c r="P218" s="111"/>
    </row>
    <row r="219" spans="1:16" hidden="1" x14ac:dyDescent="0.25">
      <c r="A219" s="38">
        <v>5233</v>
      </c>
      <c r="B219" s="57" t="s">
        <v>199</v>
      </c>
      <c r="C219" s="58">
        <f t="shared" si="283"/>
        <v>0</v>
      </c>
      <c r="D219" s="231">
        <v>0</v>
      </c>
      <c r="E219" s="60"/>
      <c r="F219" s="147">
        <f t="shared" si="288"/>
        <v>0</v>
      </c>
      <c r="G219" s="231"/>
      <c r="H219" s="263"/>
      <c r="I219" s="114">
        <f t="shared" si="289"/>
        <v>0</v>
      </c>
      <c r="J219" s="263">
        <v>0</v>
      </c>
      <c r="K219" s="60"/>
      <c r="L219" s="136">
        <f t="shared" si="290"/>
        <v>0</v>
      </c>
      <c r="M219" s="325"/>
      <c r="N219" s="60"/>
      <c r="O219" s="114">
        <f t="shared" si="291"/>
        <v>0</v>
      </c>
      <c r="P219" s="111"/>
    </row>
    <row r="220" spans="1:16" ht="24" hidden="1" x14ac:dyDescent="0.25">
      <c r="A220" s="38">
        <v>5234</v>
      </c>
      <c r="B220" s="57" t="s">
        <v>200</v>
      </c>
      <c r="C220" s="58">
        <f t="shared" si="283"/>
        <v>0</v>
      </c>
      <c r="D220" s="231">
        <v>0</v>
      </c>
      <c r="E220" s="60"/>
      <c r="F220" s="147">
        <f t="shared" si="288"/>
        <v>0</v>
      </c>
      <c r="G220" s="231"/>
      <c r="H220" s="263"/>
      <c r="I220" s="114">
        <f t="shared" si="289"/>
        <v>0</v>
      </c>
      <c r="J220" s="263">
        <v>0</v>
      </c>
      <c r="K220" s="60"/>
      <c r="L220" s="136">
        <f t="shared" si="290"/>
        <v>0</v>
      </c>
      <c r="M220" s="325"/>
      <c r="N220" s="60"/>
      <c r="O220" s="114">
        <f t="shared" si="291"/>
        <v>0</v>
      </c>
      <c r="P220" s="111"/>
    </row>
    <row r="221" spans="1:16" ht="14.25" hidden="1" customHeight="1" x14ac:dyDescent="0.25">
      <c r="A221" s="38">
        <v>5236</v>
      </c>
      <c r="B221" s="57" t="s">
        <v>201</v>
      </c>
      <c r="C221" s="58">
        <f t="shared" si="283"/>
        <v>0</v>
      </c>
      <c r="D221" s="231">
        <v>0</v>
      </c>
      <c r="E221" s="60"/>
      <c r="F221" s="147">
        <f t="shared" si="288"/>
        <v>0</v>
      </c>
      <c r="G221" s="231"/>
      <c r="H221" s="263"/>
      <c r="I221" s="114">
        <f t="shared" si="289"/>
        <v>0</v>
      </c>
      <c r="J221" s="263">
        <v>0</v>
      </c>
      <c r="K221" s="60"/>
      <c r="L221" s="136">
        <f t="shared" si="290"/>
        <v>0</v>
      </c>
      <c r="M221" s="325"/>
      <c r="N221" s="60"/>
      <c r="O221" s="114">
        <f t="shared" si="291"/>
        <v>0</v>
      </c>
      <c r="P221" s="111"/>
    </row>
    <row r="222" spans="1:16" ht="14.25" hidden="1" customHeight="1" x14ac:dyDescent="0.25">
      <c r="A222" s="38">
        <v>5237</v>
      </c>
      <c r="B222" s="57" t="s">
        <v>202</v>
      </c>
      <c r="C222" s="58">
        <f t="shared" si="283"/>
        <v>0</v>
      </c>
      <c r="D222" s="231">
        <v>0</v>
      </c>
      <c r="E222" s="60"/>
      <c r="F222" s="147">
        <f t="shared" si="288"/>
        <v>0</v>
      </c>
      <c r="G222" s="231"/>
      <c r="H222" s="263"/>
      <c r="I222" s="114">
        <f t="shared" si="289"/>
        <v>0</v>
      </c>
      <c r="J222" s="263">
        <v>0</v>
      </c>
      <c r="K222" s="60"/>
      <c r="L222" s="136">
        <f t="shared" si="290"/>
        <v>0</v>
      </c>
      <c r="M222" s="325"/>
      <c r="N222" s="60"/>
      <c r="O222" s="114">
        <f t="shared" si="291"/>
        <v>0</v>
      </c>
      <c r="P222" s="111"/>
    </row>
    <row r="223" spans="1:16" ht="24" x14ac:dyDescent="0.25">
      <c r="A223" s="38">
        <v>5238</v>
      </c>
      <c r="B223" s="57" t="s">
        <v>203</v>
      </c>
      <c r="C223" s="58">
        <f t="shared" si="283"/>
        <v>34500</v>
      </c>
      <c r="D223" s="231">
        <v>34500</v>
      </c>
      <c r="E223" s="528"/>
      <c r="F223" s="486">
        <f t="shared" si="288"/>
        <v>34500</v>
      </c>
      <c r="G223" s="231"/>
      <c r="H223" s="561"/>
      <c r="I223" s="486">
        <f t="shared" si="289"/>
        <v>0</v>
      </c>
      <c r="J223" s="263">
        <v>0</v>
      </c>
      <c r="K223" s="528"/>
      <c r="L223" s="486">
        <f t="shared" si="290"/>
        <v>0</v>
      </c>
      <c r="M223" s="325"/>
      <c r="N223" s="60"/>
      <c r="O223" s="114">
        <f t="shared" si="291"/>
        <v>0</v>
      </c>
      <c r="P223" s="111"/>
    </row>
    <row r="224" spans="1:16" ht="24" x14ac:dyDescent="0.25">
      <c r="A224" s="38">
        <v>5239</v>
      </c>
      <c r="B224" s="57" t="s">
        <v>204</v>
      </c>
      <c r="C224" s="58">
        <f t="shared" si="283"/>
        <v>102400</v>
      </c>
      <c r="D224" s="231">
        <f>211000-12200-96400</f>
        <v>102400</v>
      </c>
      <c r="E224" s="528"/>
      <c r="F224" s="486">
        <f t="shared" si="288"/>
        <v>102400</v>
      </c>
      <c r="G224" s="231"/>
      <c r="H224" s="561"/>
      <c r="I224" s="486">
        <f t="shared" si="289"/>
        <v>0</v>
      </c>
      <c r="J224" s="263">
        <v>0</v>
      </c>
      <c r="K224" s="528"/>
      <c r="L224" s="486">
        <f t="shared" si="290"/>
        <v>0</v>
      </c>
      <c r="M224" s="325"/>
      <c r="N224" s="60"/>
      <c r="O224" s="114">
        <f t="shared" si="291"/>
        <v>0</v>
      </c>
      <c r="P224" s="111"/>
    </row>
    <row r="225" spans="1:16" ht="24" x14ac:dyDescent="0.25">
      <c r="A225" s="112">
        <v>5240</v>
      </c>
      <c r="B225" s="57" t="s">
        <v>205</v>
      </c>
      <c r="C225" s="58">
        <f t="shared" si="283"/>
        <v>145400</v>
      </c>
      <c r="D225" s="231">
        <f>49000+96400</f>
        <v>145400</v>
      </c>
      <c r="E225" s="528"/>
      <c r="F225" s="486">
        <f t="shared" si="288"/>
        <v>145400</v>
      </c>
      <c r="G225" s="231"/>
      <c r="H225" s="561"/>
      <c r="I225" s="486">
        <f t="shared" si="289"/>
        <v>0</v>
      </c>
      <c r="J225" s="263">
        <v>0</v>
      </c>
      <c r="K225" s="528"/>
      <c r="L225" s="486">
        <f t="shared" si="290"/>
        <v>0</v>
      </c>
      <c r="M225" s="325"/>
      <c r="N225" s="60"/>
      <c r="O225" s="114">
        <f t="shared" si="291"/>
        <v>0</v>
      </c>
      <c r="P225" s="111"/>
    </row>
    <row r="226" spans="1:16" hidden="1" x14ac:dyDescent="0.25">
      <c r="A226" s="112">
        <v>5250</v>
      </c>
      <c r="B226" s="57" t="s">
        <v>206</v>
      </c>
      <c r="C226" s="58">
        <f t="shared" si="283"/>
        <v>0</v>
      </c>
      <c r="D226" s="231">
        <v>0</v>
      </c>
      <c r="E226" s="60"/>
      <c r="F226" s="147">
        <f t="shared" si="288"/>
        <v>0</v>
      </c>
      <c r="G226" s="231"/>
      <c r="H226" s="263"/>
      <c r="I226" s="114">
        <f t="shared" si="289"/>
        <v>0</v>
      </c>
      <c r="J226" s="263">
        <v>0</v>
      </c>
      <c r="K226" s="60"/>
      <c r="L226" s="136">
        <f t="shared" si="290"/>
        <v>0</v>
      </c>
      <c r="M226" s="325"/>
      <c r="N226" s="60"/>
      <c r="O226" s="114">
        <f t="shared" si="291"/>
        <v>0</v>
      </c>
      <c r="P226" s="111"/>
    </row>
    <row r="227" spans="1:16" hidden="1" x14ac:dyDescent="0.25">
      <c r="A227" s="112">
        <v>5260</v>
      </c>
      <c r="B227" s="57" t="s">
        <v>207</v>
      </c>
      <c r="C227" s="58">
        <f t="shared" si="283"/>
        <v>0</v>
      </c>
      <c r="D227" s="232">
        <f>SUM(D228)</f>
        <v>0</v>
      </c>
      <c r="E227" s="113">
        <f t="shared" ref="E227:F227" si="292">SUM(E228)</f>
        <v>0</v>
      </c>
      <c r="F227" s="147">
        <f t="shared" si="292"/>
        <v>0</v>
      </c>
      <c r="G227" s="232">
        <f>SUM(G228)</f>
        <v>0</v>
      </c>
      <c r="H227" s="121">
        <f t="shared" ref="H227:I227" si="293">SUM(H228)</f>
        <v>0</v>
      </c>
      <c r="I227" s="114">
        <f t="shared" si="293"/>
        <v>0</v>
      </c>
      <c r="J227" s="121">
        <f>SUM(J228)</f>
        <v>0</v>
      </c>
      <c r="K227" s="113">
        <f t="shared" ref="K227:L227" si="294">SUM(K228)</f>
        <v>0</v>
      </c>
      <c r="L227" s="136">
        <f t="shared" si="294"/>
        <v>0</v>
      </c>
      <c r="M227" s="58">
        <f>SUM(M228)</f>
        <v>0</v>
      </c>
      <c r="N227" s="113">
        <f t="shared" ref="N227:O227" si="295">SUM(N228)</f>
        <v>0</v>
      </c>
      <c r="O227" s="114">
        <f t="shared" si="295"/>
        <v>0</v>
      </c>
      <c r="P227" s="111"/>
    </row>
    <row r="228" spans="1:16" ht="24" hidden="1" x14ac:dyDescent="0.25">
      <c r="A228" s="38">
        <v>5269</v>
      </c>
      <c r="B228" s="57" t="s">
        <v>208</v>
      </c>
      <c r="C228" s="58">
        <f t="shared" si="283"/>
        <v>0</v>
      </c>
      <c r="D228" s="231">
        <v>0</v>
      </c>
      <c r="E228" s="60"/>
      <c r="F228" s="147">
        <f t="shared" ref="F228:F229" si="296">D228+E228</f>
        <v>0</v>
      </c>
      <c r="G228" s="231"/>
      <c r="H228" s="263"/>
      <c r="I228" s="114">
        <f t="shared" ref="I228:I229" si="297">G228+H228</f>
        <v>0</v>
      </c>
      <c r="J228" s="263">
        <v>0</v>
      </c>
      <c r="K228" s="60"/>
      <c r="L228" s="136">
        <f t="shared" ref="L228:L229" si="298">J228+K228</f>
        <v>0</v>
      </c>
      <c r="M228" s="325"/>
      <c r="N228" s="60"/>
      <c r="O228" s="114">
        <f t="shared" ref="O228:O229" si="299">M228+N228</f>
        <v>0</v>
      </c>
      <c r="P228" s="111"/>
    </row>
    <row r="229" spans="1:16" ht="24" hidden="1" x14ac:dyDescent="0.25">
      <c r="A229" s="107">
        <v>5270</v>
      </c>
      <c r="B229" s="78" t="s">
        <v>209</v>
      </c>
      <c r="C229" s="84">
        <f t="shared" si="283"/>
        <v>0</v>
      </c>
      <c r="D229" s="233">
        <v>0</v>
      </c>
      <c r="E229" s="115"/>
      <c r="F229" s="286">
        <f t="shared" si="296"/>
        <v>0</v>
      </c>
      <c r="G229" s="233"/>
      <c r="H229" s="264"/>
      <c r="I229" s="109">
        <f t="shared" si="297"/>
        <v>0</v>
      </c>
      <c r="J229" s="264">
        <v>0</v>
      </c>
      <c r="K229" s="115"/>
      <c r="L229" s="137">
        <f t="shared" si="298"/>
        <v>0</v>
      </c>
      <c r="M229" s="326"/>
      <c r="N229" s="115"/>
      <c r="O229" s="109">
        <f t="shared" si="299"/>
        <v>0</v>
      </c>
      <c r="P229" s="116"/>
    </row>
    <row r="230" spans="1:16" hidden="1" x14ac:dyDescent="0.25">
      <c r="A230" s="101">
        <v>6000</v>
      </c>
      <c r="B230" s="101" t="s">
        <v>210</v>
      </c>
      <c r="C230" s="102">
        <f t="shared" si="283"/>
        <v>0</v>
      </c>
      <c r="D230" s="228">
        <f>D231+D251+D259</f>
        <v>0</v>
      </c>
      <c r="E230" s="103">
        <f t="shared" ref="E230:F230" si="300">E231+E251+E259</f>
        <v>0</v>
      </c>
      <c r="F230" s="284">
        <f t="shared" si="300"/>
        <v>0</v>
      </c>
      <c r="G230" s="228">
        <f>G231+G251+G259</f>
        <v>0</v>
      </c>
      <c r="H230" s="261">
        <f t="shared" ref="H230:I230" si="301">H231+H251+H259</f>
        <v>0</v>
      </c>
      <c r="I230" s="104">
        <f t="shared" si="301"/>
        <v>0</v>
      </c>
      <c r="J230" s="261">
        <f>J231+J251+J259</f>
        <v>0</v>
      </c>
      <c r="K230" s="103">
        <f t="shared" ref="K230:L230" si="302">K231+K251+K259</f>
        <v>0</v>
      </c>
      <c r="L230" s="138">
        <f t="shared" si="302"/>
        <v>0</v>
      </c>
      <c r="M230" s="102">
        <f>M231+M251+M259</f>
        <v>0</v>
      </c>
      <c r="N230" s="103">
        <f t="shared" ref="N230:O230" si="303">N231+N251+N259</f>
        <v>0</v>
      </c>
      <c r="O230" s="104">
        <f t="shared" si="303"/>
        <v>0</v>
      </c>
      <c r="P230" s="347"/>
    </row>
    <row r="231" spans="1:16" ht="14.25" hidden="1" customHeight="1" x14ac:dyDescent="0.25">
      <c r="A231" s="69">
        <v>6200</v>
      </c>
      <c r="B231" s="125" t="s">
        <v>211</v>
      </c>
      <c r="C231" s="130">
        <f t="shared" si="283"/>
        <v>0</v>
      </c>
      <c r="D231" s="237">
        <f>SUM(D232,D233,D235,D238,D244,D245,D246)</f>
        <v>0</v>
      </c>
      <c r="E231" s="131">
        <f t="shared" ref="E231:F231" si="304">SUM(E232,E233,E235,E238,E244,E245,E246)</f>
        <v>0</v>
      </c>
      <c r="F231" s="288">
        <f t="shared" si="304"/>
        <v>0</v>
      </c>
      <c r="G231" s="237">
        <f>SUM(G232,G233,G235,G238,G244,G245,G246)</f>
        <v>0</v>
      </c>
      <c r="H231" s="268">
        <f t="shared" ref="H231:I231" si="305">SUM(H232,H233,H235,H238,H244,H245,H246)</f>
        <v>0</v>
      </c>
      <c r="I231" s="294">
        <f t="shared" si="305"/>
        <v>0</v>
      </c>
      <c r="J231" s="268">
        <f>SUM(J232,J233,J235,J238,J244,J245,J246)</f>
        <v>0</v>
      </c>
      <c r="K231" s="131">
        <f t="shared" ref="K231:L231" si="306">SUM(K232,K233,K235,K238,K244,K245,K246)</f>
        <v>0</v>
      </c>
      <c r="L231" s="139">
        <f t="shared" si="306"/>
        <v>0</v>
      </c>
      <c r="M231" s="130">
        <f>SUM(M232,M233,M235,M238,M244,M245,M246)</f>
        <v>0</v>
      </c>
      <c r="N231" s="131">
        <f t="shared" ref="N231:O231" si="307">SUM(N232,N233,N235,N238,N244,N245,N246)</f>
        <v>0</v>
      </c>
      <c r="O231" s="294">
        <f t="shared" si="307"/>
        <v>0</v>
      </c>
      <c r="P231" s="348"/>
    </row>
    <row r="232" spans="1:16" ht="24" hidden="1" x14ac:dyDescent="0.25">
      <c r="A232" s="548">
        <v>6220</v>
      </c>
      <c r="B232" s="52" t="s">
        <v>212</v>
      </c>
      <c r="C232" s="53">
        <f t="shared" si="283"/>
        <v>0</v>
      </c>
      <c r="D232" s="230">
        <v>0</v>
      </c>
      <c r="E232" s="55"/>
      <c r="F232" s="287">
        <f>D232+E232</f>
        <v>0</v>
      </c>
      <c r="G232" s="230"/>
      <c r="H232" s="262"/>
      <c r="I232" s="120">
        <f>G232+H232</f>
        <v>0</v>
      </c>
      <c r="J232" s="262">
        <v>0</v>
      </c>
      <c r="K232" s="55"/>
      <c r="L232" s="140">
        <f>J232+K232</f>
        <v>0</v>
      </c>
      <c r="M232" s="324"/>
      <c r="N232" s="55"/>
      <c r="O232" s="120">
        <f>M232+N232</f>
        <v>0</v>
      </c>
      <c r="P232" s="110"/>
    </row>
    <row r="233" spans="1:16" hidden="1" x14ac:dyDescent="0.25">
      <c r="A233" s="112">
        <v>6230</v>
      </c>
      <c r="B233" s="57" t="s">
        <v>213</v>
      </c>
      <c r="C233" s="58">
        <f t="shared" si="283"/>
        <v>0</v>
      </c>
      <c r="D233" s="232">
        <f>SUM(D234)</f>
        <v>0</v>
      </c>
      <c r="E233" s="113">
        <f t="shared" ref="E233:O233" si="308">SUM(E234)</f>
        <v>0</v>
      </c>
      <c r="F233" s="147">
        <f t="shared" si="308"/>
        <v>0</v>
      </c>
      <c r="G233" s="232">
        <f t="shared" si="308"/>
        <v>0</v>
      </c>
      <c r="H233" s="121">
        <f t="shared" si="308"/>
        <v>0</v>
      </c>
      <c r="I233" s="114">
        <f t="shared" si="308"/>
        <v>0</v>
      </c>
      <c r="J233" s="121">
        <f>SUM(J234)</f>
        <v>0</v>
      </c>
      <c r="K233" s="113">
        <f t="shared" si="308"/>
        <v>0</v>
      </c>
      <c r="L233" s="136">
        <f t="shared" si="308"/>
        <v>0</v>
      </c>
      <c r="M233" s="58">
        <f t="shared" si="308"/>
        <v>0</v>
      </c>
      <c r="N233" s="113">
        <f t="shared" si="308"/>
        <v>0</v>
      </c>
      <c r="O233" s="114">
        <f t="shared" si="308"/>
        <v>0</v>
      </c>
      <c r="P233" s="111"/>
    </row>
    <row r="234" spans="1:16" ht="24" hidden="1" x14ac:dyDescent="0.25">
      <c r="A234" s="38">
        <v>6239</v>
      </c>
      <c r="B234" s="52" t="s">
        <v>214</v>
      </c>
      <c r="C234" s="58">
        <f t="shared" si="283"/>
        <v>0</v>
      </c>
      <c r="D234" s="230">
        <v>0</v>
      </c>
      <c r="E234" s="55"/>
      <c r="F234" s="287">
        <f>D234+E234</f>
        <v>0</v>
      </c>
      <c r="G234" s="230"/>
      <c r="H234" s="262"/>
      <c r="I234" s="120">
        <f>G234+H234</f>
        <v>0</v>
      </c>
      <c r="J234" s="262">
        <v>0</v>
      </c>
      <c r="K234" s="55"/>
      <c r="L234" s="140">
        <f>J234+K234</f>
        <v>0</v>
      </c>
      <c r="M234" s="324"/>
      <c r="N234" s="55"/>
      <c r="O234" s="120">
        <f>M234+N234</f>
        <v>0</v>
      </c>
      <c r="P234" s="110"/>
    </row>
    <row r="235" spans="1:16" ht="24" hidden="1" x14ac:dyDescent="0.25">
      <c r="A235" s="112">
        <v>6240</v>
      </c>
      <c r="B235" s="57" t="s">
        <v>215</v>
      </c>
      <c r="C235" s="58">
        <f t="shared" si="283"/>
        <v>0</v>
      </c>
      <c r="D235" s="232">
        <f>SUM(D236:D237)</f>
        <v>0</v>
      </c>
      <c r="E235" s="113">
        <f t="shared" ref="E235:F235" si="309">SUM(E236:E237)</f>
        <v>0</v>
      </c>
      <c r="F235" s="147">
        <f t="shared" si="309"/>
        <v>0</v>
      </c>
      <c r="G235" s="232">
        <f>SUM(G236:G237)</f>
        <v>0</v>
      </c>
      <c r="H235" s="121">
        <f t="shared" ref="H235:I235" si="310">SUM(H236:H237)</f>
        <v>0</v>
      </c>
      <c r="I235" s="114">
        <f t="shared" si="310"/>
        <v>0</v>
      </c>
      <c r="J235" s="121">
        <f>SUM(J236:J237)</f>
        <v>0</v>
      </c>
      <c r="K235" s="113">
        <f t="shared" ref="K235:L235" si="311">SUM(K236:K237)</f>
        <v>0</v>
      </c>
      <c r="L235" s="136">
        <f t="shared" si="311"/>
        <v>0</v>
      </c>
      <c r="M235" s="58">
        <f>SUM(M236:M237)</f>
        <v>0</v>
      </c>
      <c r="N235" s="113">
        <f t="shared" ref="N235:O235" si="312">SUM(N236:N237)</f>
        <v>0</v>
      </c>
      <c r="O235" s="114">
        <f t="shared" si="312"/>
        <v>0</v>
      </c>
      <c r="P235" s="111"/>
    </row>
    <row r="236" spans="1:16" hidden="1" x14ac:dyDescent="0.25">
      <c r="A236" s="38">
        <v>6241</v>
      </c>
      <c r="B236" s="57" t="s">
        <v>216</v>
      </c>
      <c r="C236" s="58">
        <f t="shared" si="283"/>
        <v>0</v>
      </c>
      <c r="D236" s="231">
        <v>0</v>
      </c>
      <c r="E236" s="60"/>
      <c r="F236" s="147">
        <f t="shared" ref="F236:F237" si="313">D236+E236</f>
        <v>0</v>
      </c>
      <c r="G236" s="231"/>
      <c r="H236" s="263"/>
      <c r="I236" s="114">
        <f t="shared" ref="I236:I237" si="314">G236+H236</f>
        <v>0</v>
      </c>
      <c r="J236" s="263">
        <v>0</v>
      </c>
      <c r="K236" s="60"/>
      <c r="L236" s="136">
        <f t="shared" ref="L236:L237" si="315">J236+K236</f>
        <v>0</v>
      </c>
      <c r="M236" s="325"/>
      <c r="N236" s="60"/>
      <c r="O236" s="114">
        <f t="shared" ref="O236:O237" si="316">M236+N236</f>
        <v>0</v>
      </c>
      <c r="P236" s="111"/>
    </row>
    <row r="237" spans="1:16" hidden="1" x14ac:dyDescent="0.25">
      <c r="A237" s="38">
        <v>6242</v>
      </c>
      <c r="B237" s="57" t="s">
        <v>217</v>
      </c>
      <c r="C237" s="58">
        <f t="shared" si="283"/>
        <v>0</v>
      </c>
      <c r="D237" s="231">
        <v>0</v>
      </c>
      <c r="E237" s="60"/>
      <c r="F237" s="147">
        <f t="shared" si="313"/>
        <v>0</v>
      </c>
      <c r="G237" s="231"/>
      <c r="H237" s="263"/>
      <c r="I237" s="114">
        <f t="shared" si="314"/>
        <v>0</v>
      </c>
      <c r="J237" s="263">
        <v>0</v>
      </c>
      <c r="K237" s="60"/>
      <c r="L237" s="136">
        <f t="shared" si="315"/>
        <v>0</v>
      </c>
      <c r="M237" s="325"/>
      <c r="N237" s="60"/>
      <c r="O237" s="114">
        <f t="shared" si="316"/>
        <v>0</v>
      </c>
      <c r="P237" s="111"/>
    </row>
    <row r="238" spans="1:16" ht="25.5" hidden="1" customHeight="1" x14ac:dyDescent="0.25">
      <c r="A238" s="112">
        <v>6250</v>
      </c>
      <c r="B238" s="57" t="s">
        <v>218</v>
      </c>
      <c r="C238" s="58">
        <f t="shared" si="283"/>
        <v>0</v>
      </c>
      <c r="D238" s="232">
        <f>SUM(D239:D243)</f>
        <v>0</v>
      </c>
      <c r="E238" s="113">
        <f t="shared" ref="E238:F238" si="317">SUM(E239:E243)</f>
        <v>0</v>
      </c>
      <c r="F238" s="147">
        <f t="shared" si="317"/>
        <v>0</v>
      </c>
      <c r="G238" s="232">
        <f>SUM(G239:G243)</f>
        <v>0</v>
      </c>
      <c r="H238" s="121">
        <f t="shared" ref="H238:I238" si="318">SUM(H239:H243)</f>
        <v>0</v>
      </c>
      <c r="I238" s="114">
        <f t="shared" si="318"/>
        <v>0</v>
      </c>
      <c r="J238" s="121">
        <f>SUM(J239:J243)</f>
        <v>0</v>
      </c>
      <c r="K238" s="113">
        <f t="shared" ref="K238:L238" si="319">SUM(K239:K243)</f>
        <v>0</v>
      </c>
      <c r="L238" s="136">
        <f t="shared" si="319"/>
        <v>0</v>
      </c>
      <c r="M238" s="58">
        <f>SUM(M239:M243)</f>
        <v>0</v>
      </c>
      <c r="N238" s="113">
        <f t="shared" ref="N238:O238" si="320">SUM(N239:N243)</f>
        <v>0</v>
      </c>
      <c r="O238" s="114">
        <f t="shared" si="320"/>
        <v>0</v>
      </c>
      <c r="P238" s="111"/>
    </row>
    <row r="239" spans="1:16" ht="14.25" hidden="1" customHeight="1" x14ac:dyDescent="0.25">
      <c r="A239" s="38">
        <v>6252</v>
      </c>
      <c r="B239" s="57" t="s">
        <v>219</v>
      </c>
      <c r="C239" s="58">
        <f t="shared" si="283"/>
        <v>0</v>
      </c>
      <c r="D239" s="231">
        <v>0</v>
      </c>
      <c r="E239" s="60"/>
      <c r="F239" s="147">
        <f t="shared" ref="F239:F245" si="321">D239+E239</f>
        <v>0</v>
      </c>
      <c r="G239" s="231"/>
      <c r="H239" s="263"/>
      <c r="I239" s="114">
        <f t="shared" ref="I239:I245" si="322">G239+H239</f>
        <v>0</v>
      </c>
      <c r="J239" s="263">
        <v>0</v>
      </c>
      <c r="K239" s="60"/>
      <c r="L239" s="136">
        <f t="shared" ref="L239:L245" si="323">J239+K239</f>
        <v>0</v>
      </c>
      <c r="M239" s="325"/>
      <c r="N239" s="60"/>
      <c r="O239" s="114">
        <f t="shared" ref="O239:O245" si="324">M239+N239</f>
        <v>0</v>
      </c>
      <c r="P239" s="111"/>
    </row>
    <row r="240" spans="1:16" ht="14.25" hidden="1" customHeight="1" x14ac:dyDescent="0.25">
      <c r="A240" s="38">
        <v>6253</v>
      </c>
      <c r="B240" s="57" t="s">
        <v>220</v>
      </c>
      <c r="C240" s="58">
        <f t="shared" si="283"/>
        <v>0</v>
      </c>
      <c r="D240" s="231">
        <v>0</v>
      </c>
      <c r="E240" s="60"/>
      <c r="F240" s="147">
        <f t="shared" si="321"/>
        <v>0</v>
      </c>
      <c r="G240" s="231"/>
      <c r="H240" s="263"/>
      <c r="I240" s="114">
        <f t="shared" si="322"/>
        <v>0</v>
      </c>
      <c r="J240" s="263">
        <v>0</v>
      </c>
      <c r="K240" s="60"/>
      <c r="L240" s="136">
        <f t="shared" si="323"/>
        <v>0</v>
      </c>
      <c r="M240" s="325"/>
      <c r="N240" s="60"/>
      <c r="O240" s="114">
        <f t="shared" si="324"/>
        <v>0</v>
      </c>
      <c r="P240" s="111"/>
    </row>
    <row r="241" spans="1:16" ht="24" hidden="1" x14ac:dyDescent="0.25">
      <c r="A241" s="38">
        <v>6254</v>
      </c>
      <c r="B241" s="57" t="s">
        <v>221</v>
      </c>
      <c r="C241" s="58">
        <f t="shared" si="283"/>
        <v>0</v>
      </c>
      <c r="D241" s="231">
        <v>0</v>
      </c>
      <c r="E241" s="60"/>
      <c r="F241" s="147">
        <f t="shared" si="321"/>
        <v>0</v>
      </c>
      <c r="G241" s="231"/>
      <c r="H241" s="263"/>
      <c r="I241" s="114">
        <f t="shared" si="322"/>
        <v>0</v>
      </c>
      <c r="J241" s="263">
        <v>0</v>
      </c>
      <c r="K241" s="60"/>
      <c r="L241" s="136">
        <f t="shared" si="323"/>
        <v>0</v>
      </c>
      <c r="M241" s="325"/>
      <c r="N241" s="60"/>
      <c r="O241" s="114">
        <f t="shared" si="324"/>
        <v>0</v>
      </c>
      <c r="P241" s="111"/>
    </row>
    <row r="242" spans="1:16" ht="24" hidden="1" x14ac:dyDescent="0.25">
      <c r="A242" s="38">
        <v>6255</v>
      </c>
      <c r="B242" s="57" t="s">
        <v>222</v>
      </c>
      <c r="C242" s="58">
        <f t="shared" si="283"/>
        <v>0</v>
      </c>
      <c r="D242" s="231">
        <v>0</v>
      </c>
      <c r="E242" s="60"/>
      <c r="F242" s="147">
        <f t="shared" si="321"/>
        <v>0</v>
      </c>
      <c r="G242" s="231"/>
      <c r="H242" s="263"/>
      <c r="I242" s="114">
        <f t="shared" si="322"/>
        <v>0</v>
      </c>
      <c r="J242" s="263">
        <v>0</v>
      </c>
      <c r="K242" s="60"/>
      <c r="L242" s="136">
        <f t="shared" si="323"/>
        <v>0</v>
      </c>
      <c r="M242" s="325"/>
      <c r="N242" s="60"/>
      <c r="O242" s="114">
        <f t="shared" si="324"/>
        <v>0</v>
      </c>
      <c r="P242" s="111"/>
    </row>
    <row r="243" spans="1:16" hidden="1" x14ac:dyDescent="0.25">
      <c r="A243" s="38">
        <v>6259</v>
      </c>
      <c r="B243" s="57" t="s">
        <v>223</v>
      </c>
      <c r="C243" s="58">
        <f t="shared" si="283"/>
        <v>0</v>
      </c>
      <c r="D243" s="231">
        <v>0</v>
      </c>
      <c r="E243" s="60"/>
      <c r="F243" s="147">
        <f t="shared" si="321"/>
        <v>0</v>
      </c>
      <c r="G243" s="231"/>
      <c r="H243" s="263"/>
      <c r="I243" s="114">
        <f t="shared" si="322"/>
        <v>0</v>
      </c>
      <c r="J243" s="263">
        <v>0</v>
      </c>
      <c r="K243" s="60"/>
      <c r="L243" s="136">
        <f t="shared" si="323"/>
        <v>0</v>
      </c>
      <c r="M243" s="325"/>
      <c r="N243" s="60"/>
      <c r="O243" s="114">
        <f t="shared" si="324"/>
        <v>0</v>
      </c>
      <c r="P243" s="111"/>
    </row>
    <row r="244" spans="1:16" ht="24" hidden="1" x14ac:dyDescent="0.25">
      <c r="A244" s="112">
        <v>6260</v>
      </c>
      <c r="B244" s="57" t="s">
        <v>224</v>
      </c>
      <c r="C244" s="58">
        <f t="shared" si="283"/>
        <v>0</v>
      </c>
      <c r="D244" s="231">
        <v>0</v>
      </c>
      <c r="E244" s="60"/>
      <c r="F244" s="147">
        <f t="shared" si="321"/>
        <v>0</v>
      </c>
      <c r="G244" s="231"/>
      <c r="H244" s="263"/>
      <c r="I244" s="114">
        <f t="shared" si="322"/>
        <v>0</v>
      </c>
      <c r="J244" s="263">
        <v>0</v>
      </c>
      <c r="K244" s="60"/>
      <c r="L244" s="136">
        <f t="shared" si="323"/>
        <v>0</v>
      </c>
      <c r="M244" s="325"/>
      <c r="N244" s="60"/>
      <c r="O244" s="114">
        <f t="shared" si="324"/>
        <v>0</v>
      </c>
      <c r="P244" s="111"/>
    </row>
    <row r="245" spans="1:16" hidden="1" x14ac:dyDescent="0.25">
      <c r="A245" s="112">
        <v>6270</v>
      </c>
      <c r="B245" s="57" t="s">
        <v>225</v>
      </c>
      <c r="C245" s="58">
        <f t="shared" si="283"/>
        <v>0</v>
      </c>
      <c r="D245" s="231">
        <v>0</v>
      </c>
      <c r="E245" s="60"/>
      <c r="F245" s="147">
        <f t="shared" si="321"/>
        <v>0</v>
      </c>
      <c r="G245" s="231"/>
      <c r="H245" s="263"/>
      <c r="I245" s="114">
        <f t="shared" si="322"/>
        <v>0</v>
      </c>
      <c r="J245" s="263">
        <v>0</v>
      </c>
      <c r="K245" s="60"/>
      <c r="L245" s="136">
        <f t="shared" si="323"/>
        <v>0</v>
      </c>
      <c r="M245" s="325"/>
      <c r="N245" s="60"/>
      <c r="O245" s="114">
        <f t="shared" si="324"/>
        <v>0</v>
      </c>
      <c r="P245" s="111"/>
    </row>
    <row r="246" spans="1:16" ht="24" hidden="1" x14ac:dyDescent="0.25">
      <c r="A246" s="548">
        <v>6290</v>
      </c>
      <c r="B246" s="52" t="s">
        <v>226</v>
      </c>
      <c r="C246" s="127">
        <f t="shared" si="283"/>
        <v>0</v>
      </c>
      <c r="D246" s="234">
        <f>SUM(D247:D250)</f>
        <v>0</v>
      </c>
      <c r="E246" s="119">
        <f t="shared" ref="E246:O246" si="325">SUM(E247:E250)</f>
        <v>0</v>
      </c>
      <c r="F246" s="287">
        <f t="shared" si="325"/>
        <v>0</v>
      </c>
      <c r="G246" s="234">
        <f t="shared" si="325"/>
        <v>0</v>
      </c>
      <c r="H246" s="265">
        <f t="shared" si="325"/>
        <v>0</v>
      </c>
      <c r="I246" s="120">
        <f t="shared" si="325"/>
        <v>0</v>
      </c>
      <c r="J246" s="265">
        <f>SUM(J247:J250)</f>
        <v>0</v>
      </c>
      <c r="K246" s="119">
        <f t="shared" si="325"/>
        <v>0</v>
      </c>
      <c r="L246" s="140">
        <f t="shared" si="325"/>
        <v>0</v>
      </c>
      <c r="M246" s="127">
        <f t="shared" si="325"/>
        <v>0</v>
      </c>
      <c r="N246" s="305">
        <f t="shared" si="325"/>
        <v>0</v>
      </c>
      <c r="O246" s="310">
        <f t="shared" si="325"/>
        <v>0</v>
      </c>
      <c r="P246" s="158"/>
    </row>
    <row r="247" spans="1:16" hidden="1" x14ac:dyDescent="0.25">
      <c r="A247" s="38">
        <v>6291</v>
      </c>
      <c r="B247" s="57" t="s">
        <v>227</v>
      </c>
      <c r="C247" s="58">
        <f t="shared" si="283"/>
        <v>0</v>
      </c>
      <c r="D247" s="231">
        <v>0</v>
      </c>
      <c r="E247" s="60"/>
      <c r="F247" s="147">
        <f t="shared" ref="F247:F250" si="326">D247+E247</f>
        <v>0</v>
      </c>
      <c r="G247" s="231"/>
      <c r="H247" s="263"/>
      <c r="I247" s="114">
        <f t="shared" ref="I247:I250" si="327">G247+H247</f>
        <v>0</v>
      </c>
      <c r="J247" s="263">
        <v>0</v>
      </c>
      <c r="K247" s="60"/>
      <c r="L247" s="136">
        <f t="shared" ref="L247:L250" si="328">J247+K247</f>
        <v>0</v>
      </c>
      <c r="M247" s="325"/>
      <c r="N247" s="60"/>
      <c r="O247" s="114">
        <f t="shared" ref="O247:O250" si="329">M247+N247</f>
        <v>0</v>
      </c>
      <c r="P247" s="111"/>
    </row>
    <row r="248" spans="1:16" hidden="1" x14ac:dyDescent="0.25">
      <c r="A248" s="38">
        <v>6292</v>
      </c>
      <c r="B248" s="57" t="s">
        <v>228</v>
      </c>
      <c r="C248" s="58">
        <f t="shared" si="283"/>
        <v>0</v>
      </c>
      <c r="D248" s="231">
        <v>0</v>
      </c>
      <c r="E248" s="60"/>
      <c r="F248" s="147">
        <f t="shared" si="326"/>
        <v>0</v>
      </c>
      <c r="G248" s="231"/>
      <c r="H248" s="263"/>
      <c r="I248" s="114">
        <f t="shared" si="327"/>
        <v>0</v>
      </c>
      <c r="J248" s="263">
        <v>0</v>
      </c>
      <c r="K248" s="60"/>
      <c r="L248" s="136">
        <f t="shared" si="328"/>
        <v>0</v>
      </c>
      <c r="M248" s="325"/>
      <c r="N248" s="60"/>
      <c r="O248" s="114">
        <f t="shared" si="329"/>
        <v>0</v>
      </c>
      <c r="P248" s="111"/>
    </row>
    <row r="249" spans="1:16" ht="72" hidden="1" x14ac:dyDescent="0.25">
      <c r="A249" s="38">
        <v>6296</v>
      </c>
      <c r="B249" s="57" t="s">
        <v>229</v>
      </c>
      <c r="C249" s="58">
        <f t="shared" si="283"/>
        <v>0</v>
      </c>
      <c r="D249" s="231">
        <v>0</v>
      </c>
      <c r="E249" s="60"/>
      <c r="F249" s="147">
        <f t="shared" si="326"/>
        <v>0</v>
      </c>
      <c r="G249" s="231"/>
      <c r="H249" s="263"/>
      <c r="I249" s="114">
        <f t="shared" si="327"/>
        <v>0</v>
      </c>
      <c r="J249" s="263">
        <v>0</v>
      </c>
      <c r="K249" s="60"/>
      <c r="L249" s="136">
        <f t="shared" si="328"/>
        <v>0</v>
      </c>
      <c r="M249" s="325"/>
      <c r="N249" s="60"/>
      <c r="O249" s="114">
        <f t="shared" si="329"/>
        <v>0</v>
      </c>
      <c r="P249" s="111"/>
    </row>
    <row r="250" spans="1:16" ht="39.75" hidden="1" customHeight="1" x14ac:dyDescent="0.25">
      <c r="A250" s="38">
        <v>6299</v>
      </c>
      <c r="B250" s="57" t="s">
        <v>230</v>
      </c>
      <c r="C250" s="58">
        <f t="shared" si="283"/>
        <v>0</v>
      </c>
      <c r="D250" s="231">
        <v>0</v>
      </c>
      <c r="E250" s="60"/>
      <c r="F250" s="147">
        <f t="shared" si="326"/>
        <v>0</v>
      </c>
      <c r="G250" s="231"/>
      <c r="H250" s="263"/>
      <c r="I250" s="114">
        <f t="shared" si="327"/>
        <v>0</v>
      </c>
      <c r="J250" s="263">
        <v>0</v>
      </c>
      <c r="K250" s="60"/>
      <c r="L250" s="136">
        <f t="shared" si="328"/>
        <v>0</v>
      </c>
      <c r="M250" s="325"/>
      <c r="N250" s="60"/>
      <c r="O250" s="114">
        <f t="shared" si="329"/>
        <v>0</v>
      </c>
      <c r="P250" s="111"/>
    </row>
    <row r="251" spans="1:16" hidden="1" x14ac:dyDescent="0.25">
      <c r="A251" s="45">
        <v>6300</v>
      </c>
      <c r="B251" s="105" t="s">
        <v>231</v>
      </c>
      <c r="C251" s="46">
        <f t="shared" si="283"/>
        <v>0</v>
      </c>
      <c r="D251" s="229">
        <f>SUM(D252,D257,D258)</f>
        <v>0</v>
      </c>
      <c r="E251" s="50">
        <f t="shared" ref="E251:O251" si="330">SUM(E252,E257,E258)</f>
        <v>0</v>
      </c>
      <c r="F251" s="285">
        <f t="shared" si="330"/>
        <v>0</v>
      </c>
      <c r="G251" s="229">
        <f t="shared" si="330"/>
        <v>0</v>
      </c>
      <c r="H251" s="106">
        <f t="shared" si="330"/>
        <v>0</v>
      </c>
      <c r="I251" s="117">
        <f t="shared" si="330"/>
        <v>0</v>
      </c>
      <c r="J251" s="106">
        <f>SUM(J252,J257,J258)</f>
        <v>0</v>
      </c>
      <c r="K251" s="50">
        <f t="shared" si="330"/>
        <v>0</v>
      </c>
      <c r="L251" s="126">
        <f t="shared" si="330"/>
        <v>0</v>
      </c>
      <c r="M251" s="166">
        <f t="shared" si="330"/>
        <v>0</v>
      </c>
      <c r="N251" s="167">
        <f t="shared" si="330"/>
        <v>0</v>
      </c>
      <c r="O251" s="168">
        <f t="shared" si="330"/>
        <v>0</v>
      </c>
      <c r="P251" s="349"/>
    </row>
    <row r="252" spans="1:16" ht="24" hidden="1" x14ac:dyDescent="0.25">
      <c r="A252" s="548">
        <v>6320</v>
      </c>
      <c r="B252" s="52" t="s">
        <v>303</v>
      </c>
      <c r="C252" s="127">
        <f t="shared" si="283"/>
        <v>0</v>
      </c>
      <c r="D252" s="234">
        <f>SUM(D253:D256)</f>
        <v>0</v>
      </c>
      <c r="E252" s="119">
        <f t="shared" ref="E252:O252" si="331">SUM(E253:E256)</f>
        <v>0</v>
      </c>
      <c r="F252" s="287">
        <f t="shared" si="331"/>
        <v>0</v>
      </c>
      <c r="G252" s="234">
        <f t="shared" si="331"/>
        <v>0</v>
      </c>
      <c r="H252" s="265">
        <f t="shared" si="331"/>
        <v>0</v>
      </c>
      <c r="I252" s="120">
        <f t="shared" si="331"/>
        <v>0</v>
      </c>
      <c r="J252" s="265">
        <f>SUM(J253:J256)</f>
        <v>0</v>
      </c>
      <c r="K252" s="119">
        <f t="shared" si="331"/>
        <v>0</v>
      </c>
      <c r="L252" s="140">
        <f t="shared" si="331"/>
        <v>0</v>
      </c>
      <c r="M252" s="53">
        <f t="shared" si="331"/>
        <v>0</v>
      </c>
      <c r="N252" s="119">
        <f t="shared" si="331"/>
        <v>0</v>
      </c>
      <c r="O252" s="120">
        <f t="shared" si="331"/>
        <v>0</v>
      </c>
      <c r="P252" s="110"/>
    </row>
    <row r="253" spans="1:16" hidden="1" x14ac:dyDescent="0.25">
      <c r="A253" s="38">
        <v>6322</v>
      </c>
      <c r="B253" s="57" t="s">
        <v>232</v>
      </c>
      <c r="C253" s="58">
        <f t="shared" si="283"/>
        <v>0</v>
      </c>
      <c r="D253" s="231">
        <v>0</v>
      </c>
      <c r="E253" s="60"/>
      <c r="F253" s="147">
        <f t="shared" ref="F253:F258" si="332">D253+E253</f>
        <v>0</v>
      </c>
      <c r="G253" s="231"/>
      <c r="H253" s="263"/>
      <c r="I253" s="114">
        <f t="shared" ref="I253:I258" si="333">G253+H253</f>
        <v>0</v>
      </c>
      <c r="J253" s="263">
        <v>0</v>
      </c>
      <c r="K253" s="60"/>
      <c r="L253" s="136">
        <f t="shared" ref="L253:L258" si="334">J253+K253</f>
        <v>0</v>
      </c>
      <c r="M253" s="325"/>
      <c r="N253" s="60"/>
      <c r="O253" s="114">
        <f t="shared" ref="O253:O258" si="335">M253+N253</f>
        <v>0</v>
      </c>
      <c r="P253" s="111"/>
    </row>
    <row r="254" spans="1:16" ht="24" hidden="1" x14ac:dyDescent="0.25">
      <c r="A254" s="38">
        <v>6323</v>
      </c>
      <c r="B254" s="57" t="s">
        <v>233</v>
      </c>
      <c r="C254" s="58">
        <f t="shared" si="283"/>
        <v>0</v>
      </c>
      <c r="D254" s="231">
        <v>0</v>
      </c>
      <c r="E254" s="60"/>
      <c r="F254" s="147">
        <f t="shared" si="332"/>
        <v>0</v>
      </c>
      <c r="G254" s="231"/>
      <c r="H254" s="263"/>
      <c r="I254" s="114">
        <f t="shared" si="333"/>
        <v>0</v>
      </c>
      <c r="J254" s="263">
        <v>0</v>
      </c>
      <c r="K254" s="60"/>
      <c r="L254" s="136">
        <f t="shared" si="334"/>
        <v>0</v>
      </c>
      <c r="M254" s="325"/>
      <c r="N254" s="60"/>
      <c r="O254" s="114">
        <f t="shared" si="335"/>
        <v>0</v>
      </c>
      <c r="P254" s="111"/>
    </row>
    <row r="255" spans="1:16" ht="24" hidden="1" x14ac:dyDescent="0.25">
      <c r="A255" s="38">
        <v>6324</v>
      </c>
      <c r="B255" s="57" t="s">
        <v>287</v>
      </c>
      <c r="C255" s="58">
        <f t="shared" si="283"/>
        <v>0</v>
      </c>
      <c r="D255" s="231">
        <v>0</v>
      </c>
      <c r="E255" s="60"/>
      <c r="F255" s="147">
        <f t="shared" si="332"/>
        <v>0</v>
      </c>
      <c r="G255" s="231"/>
      <c r="H255" s="263"/>
      <c r="I255" s="114">
        <f t="shared" si="333"/>
        <v>0</v>
      </c>
      <c r="J255" s="263">
        <v>0</v>
      </c>
      <c r="K255" s="60"/>
      <c r="L255" s="136">
        <f t="shared" si="334"/>
        <v>0</v>
      </c>
      <c r="M255" s="325"/>
      <c r="N255" s="60"/>
      <c r="O255" s="114">
        <f t="shared" si="335"/>
        <v>0</v>
      </c>
      <c r="P255" s="111"/>
    </row>
    <row r="256" spans="1:16" hidden="1" x14ac:dyDescent="0.25">
      <c r="A256" s="33">
        <v>6329</v>
      </c>
      <c r="B256" s="52" t="s">
        <v>288</v>
      </c>
      <c r="C256" s="53">
        <f t="shared" si="283"/>
        <v>0</v>
      </c>
      <c r="D256" s="230">
        <v>0</v>
      </c>
      <c r="E256" s="55"/>
      <c r="F256" s="287">
        <f t="shared" si="332"/>
        <v>0</v>
      </c>
      <c r="G256" s="230"/>
      <c r="H256" s="262"/>
      <c r="I256" s="120">
        <f t="shared" si="333"/>
        <v>0</v>
      </c>
      <c r="J256" s="262">
        <v>0</v>
      </c>
      <c r="K256" s="55"/>
      <c r="L256" s="140">
        <f t="shared" si="334"/>
        <v>0</v>
      </c>
      <c r="M256" s="324"/>
      <c r="N256" s="55"/>
      <c r="O256" s="120">
        <f t="shared" si="335"/>
        <v>0</v>
      </c>
      <c r="P256" s="110"/>
    </row>
    <row r="257" spans="1:16" ht="24" hidden="1" x14ac:dyDescent="0.25">
      <c r="A257" s="143">
        <v>6330</v>
      </c>
      <c r="B257" s="144" t="s">
        <v>234</v>
      </c>
      <c r="C257" s="127">
        <f t="shared" si="283"/>
        <v>0</v>
      </c>
      <c r="D257" s="236">
        <v>0</v>
      </c>
      <c r="E257" s="129"/>
      <c r="F257" s="142">
        <f t="shared" si="332"/>
        <v>0</v>
      </c>
      <c r="G257" s="236"/>
      <c r="H257" s="267"/>
      <c r="I257" s="310">
        <f t="shared" si="333"/>
        <v>0</v>
      </c>
      <c r="J257" s="267">
        <v>0</v>
      </c>
      <c r="K257" s="129"/>
      <c r="L257" s="141">
        <f t="shared" si="334"/>
        <v>0</v>
      </c>
      <c r="M257" s="328"/>
      <c r="N257" s="129"/>
      <c r="O257" s="310">
        <f t="shared" si="335"/>
        <v>0</v>
      </c>
      <c r="P257" s="158"/>
    </row>
    <row r="258" spans="1:16" hidden="1" x14ac:dyDescent="0.25">
      <c r="A258" s="112">
        <v>6360</v>
      </c>
      <c r="B258" s="57" t="s">
        <v>235</v>
      </c>
      <c r="C258" s="58">
        <f t="shared" si="283"/>
        <v>0</v>
      </c>
      <c r="D258" s="231">
        <v>0</v>
      </c>
      <c r="E258" s="60"/>
      <c r="F258" s="147">
        <f t="shared" si="332"/>
        <v>0</v>
      </c>
      <c r="G258" s="231"/>
      <c r="H258" s="263"/>
      <c r="I258" s="114">
        <f t="shared" si="333"/>
        <v>0</v>
      </c>
      <c r="J258" s="263">
        <v>0</v>
      </c>
      <c r="K258" s="60"/>
      <c r="L258" s="136">
        <f t="shared" si="334"/>
        <v>0</v>
      </c>
      <c r="M258" s="325"/>
      <c r="N258" s="60"/>
      <c r="O258" s="114">
        <f t="shared" si="335"/>
        <v>0</v>
      </c>
      <c r="P258" s="111"/>
    </row>
    <row r="259" spans="1:16" ht="36" hidden="1" x14ac:dyDescent="0.25">
      <c r="A259" s="45">
        <v>6400</v>
      </c>
      <c r="B259" s="105" t="s">
        <v>236</v>
      </c>
      <c r="C259" s="46">
        <f t="shared" si="283"/>
        <v>0</v>
      </c>
      <c r="D259" s="229">
        <f>SUM(D260,D264)</f>
        <v>0</v>
      </c>
      <c r="E259" s="50">
        <f t="shared" ref="E259:O259" si="336">SUM(E260,E264)</f>
        <v>0</v>
      </c>
      <c r="F259" s="285">
        <f t="shared" si="336"/>
        <v>0</v>
      </c>
      <c r="G259" s="229">
        <f t="shared" si="336"/>
        <v>0</v>
      </c>
      <c r="H259" s="106">
        <f t="shared" si="336"/>
        <v>0</v>
      </c>
      <c r="I259" s="117">
        <f t="shared" si="336"/>
        <v>0</v>
      </c>
      <c r="J259" s="106">
        <f>SUM(J260,J264)</f>
        <v>0</v>
      </c>
      <c r="K259" s="50">
        <f t="shared" si="336"/>
        <v>0</v>
      </c>
      <c r="L259" s="126">
        <f t="shared" si="336"/>
        <v>0</v>
      </c>
      <c r="M259" s="166">
        <f t="shared" si="336"/>
        <v>0</v>
      </c>
      <c r="N259" s="167">
        <f t="shared" si="336"/>
        <v>0</v>
      </c>
      <c r="O259" s="168">
        <f t="shared" si="336"/>
        <v>0</v>
      </c>
      <c r="P259" s="349"/>
    </row>
    <row r="260" spans="1:16" ht="24" hidden="1" x14ac:dyDescent="0.25">
      <c r="A260" s="548">
        <v>6410</v>
      </c>
      <c r="B260" s="52" t="s">
        <v>237</v>
      </c>
      <c r="C260" s="53">
        <f t="shared" si="283"/>
        <v>0</v>
      </c>
      <c r="D260" s="234">
        <f>SUM(D261:D263)</f>
        <v>0</v>
      </c>
      <c r="E260" s="119">
        <f t="shared" ref="E260:O260" si="337">SUM(E261:E263)</f>
        <v>0</v>
      </c>
      <c r="F260" s="287">
        <f t="shared" si="337"/>
        <v>0</v>
      </c>
      <c r="G260" s="234">
        <f t="shared" si="337"/>
        <v>0</v>
      </c>
      <c r="H260" s="265">
        <f t="shared" si="337"/>
        <v>0</v>
      </c>
      <c r="I260" s="120">
        <f t="shared" si="337"/>
        <v>0</v>
      </c>
      <c r="J260" s="265">
        <f>SUM(J261:J263)</f>
        <v>0</v>
      </c>
      <c r="K260" s="119">
        <f t="shared" si="337"/>
        <v>0</v>
      </c>
      <c r="L260" s="140">
        <f t="shared" si="337"/>
        <v>0</v>
      </c>
      <c r="M260" s="64">
        <f t="shared" si="337"/>
        <v>0</v>
      </c>
      <c r="N260" s="304">
        <f t="shared" si="337"/>
        <v>0</v>
      </c>
      <c r="O260" s="309">
        <f t="shared" si="337"/>
        <v>0</v>
      </c>
      <c r="P260" s="155"/>
    </row>
    <row r="261" spans="1:16" hidden="1" x14ac:dyDescent="0.25">
      <c r="A261" s="38">
        <v>6411</v>
      </c>
      <c r="B261" s="146" t="s">
        <v>238</v>
      </c>
      <c r="C261" s="58">
        <f t="shared" si="283"/>
        <v>0</v>
      </c>
      <c r="D261" s="231">
        <v>0</v>
      </c>
      <c r="E261" s="60"/>
      <c r="F261" s="147">
        <f t="shared" ref="F261:F263" si="338">D261+E261</f>
        <v>0</v>
      </c>
      <c r="G261" s="231"/>
      <c r="H261" s="263"/>
      <c r="I261" s="114">
        <f t="shared" ref="I261:I263" si="339">G261+H261</f>
        <v>0</v>
      </c>
      <c r="J261" s="263">
        <v>0</v>
      </c>
      <c r="K261" s="60"/>
      <c r="L261" s="136">
        <f t="shared" ref="L261:L263" si="340">J261+K261</f>
        <v>0</v>
      </c>
      <c r="M261" s="325"/>
      <c r="N261" s="60"/>
      <c r="O261" s="114">
        <f t="shared" ref="O261:O263" si="341">M261+N261</f>
        <v>0</v>
      </c>
      <c r="P261" s="111"/>
    </row>
    <row r="262" spans="1:16" ht="36" hidden="1" x14ac:dyDescent="0.25">
      <c r="A262" s="38">
        <v>6412</v>
      </c>
      <c r="B262" s="57" t="s">
        <v>239</v>
      </c>
      <c r="C262" s="58">
        <f t="shared" si="283"/>
        <v>0</v>
      </c>
      <c r="D262" s="231">
        <v>0</v>
      </c>
      <c r="E262" s="60"/>
      <c r="F262" s="147">
        <f t="shared" si="338"/>
        <v>0</v>
      </c>
      <c r="G262" s="231"/>
      <c r="H262" s="263"/>
      <c r="I262" s="114">
        <f t="shared" si="339"/>
        <v>0</v>
      </c>
      <c r="J262" s="263">
        <v>0</v>
      </c>
      <c r="K262" s="60"/>
      <c r="L262" s="136">
        <f t="shared" si="340"/>
        <v>0</v>
      </c>
      <c r="M262" s="325"/>
      <c r="N262" s="60"/>
      <c r="O262" s="114">
        <f t="shared" si="341"/>
        <v>0</v>
      </c>
      <c r="P262" s="111"/>
    </row>
    <row r="263" spans="1:16" ht="36" hidden="1" x14ac:dyDescent="0.25">
      <c r="A263" s="38">
        <v>6419</v>
      </c>
      <c r="B263" s="57" t="s">
        <v>240</v>
      </c>
      <c r="C263" s="58">
        <f t="shared" si="283"/>
        <v>0</v>
      </c>
      <c r="D263" s="231">
        <v>0</v>
      </c>
      <c r="E263" s="60"/>
      <c r="F263" s="147">
        <f t="shared" si="338"/>
        <v>0</v>
      </c>
      <c r="G263" s="231"/>
      <c r="H263" s="263"/>
      <c r="I263" s="114">
        <f t="shared" si="339"/>
        <v>0</v>
      </c>
      <c r="J263" s="263">
        <v>0</v>
      </c>
      <c r="K263" s="60"/>
      <c r="L263" s="136">
        <f t="shared" si="340"/>
        <v>0</v>
      </c>
      <c r="M263" s="325"/>
      <c r="N263" s="60"/>
      <c r="O263" s="114">
        <f t="shared" si="341"/>
        <v>0</v>
      </c>
      <c r="P263" s="111"/>
    </row>
    <row r="264" spans="1:16" ht="36" hidden="1" x14ac:dyDescent="0.25">
      <c r="A264" s="112">
        <v>6420</v>
      </c>
      <c r="B264" s="57" t="s">
        <v>241</v>
      </c>
      <c r="C264" s="58">
        <f t="shared" si="283"/>
        <v>0</v>
      </c>
      <c r="D264" s="232">
        <f>SUM(D265:D268)</f>
        <v>0</v>
      </c>
      <c r="E264" s="113">
        <f t="shared" ref="E264:F264" si="342">SUM(E265:E268)</f>
        <v>0</v>
      </c>
      <c r="F264" s="147">
        <f t="shared" si="342"/>
        <v>0</v>
      </c>
      <c r="G264" s="232">
        <f>SUM(G265:G268)</f>
        <v>0</v>
      </c>
      <c r="H264" s="121">
        <f t="shared" ref="H264:I264" si="343">SUM(H265:H268)</f>
        <v>0</v>
      </c>
      <c r="I264" s="114">
        <f t="shared" si="343"/>
        <v>0</v>
      </c>
      <c r="J264" s="121">
        <f>SUM(J265:J268)</f>
        <v>0</v>
      </c>
      <c r="K264" s="113">
        <f t="shared" ref="K264:L264" si="344">SUM(K265:K268)</f>
        <v>0</v>
      </c>
      <c r="L264" s="136">
        <f t="shared" si="344"/>
        <v>0</v>
      </c>
      <c r="M264" s="58">
        <f>SUM(M265:M268)</f>
        <v>0</v>
      </c>
      <c r="N264" s="113">
        <f t="shared" ref="N264:O264" si="345">SUM(N265:N268)</f>
        <v>0</v>
      </c>
      <c r="O264" s="114">
        <f t="shared" si="345"/>
        <v>0</v>
      </c>
      <c r="P264" s="111"/>
    </row>
    <row r="265" spans="1:16" hidden="1" x14ac:dyDescent="0.25">
      <c r="A265" s="38">
        <v>6421</v>
      </c>
      <c r="B265" s="57" t="s">
        <v>242</v>
      </c>
      <c r="C265" s="58">
        <f t="shared" si="283"/>
        <v>0</v>
      </c>
      <c r="D265" s="231">
        <v>0</v>
      </c>
      <c r="E265" s="60"/>
      <c r="F265" s="147">
        <f t="shared" ref="F265:F268" si="346">D265+E265</f>
        <v>0</v>
      </c>
      <c r="G265" s="231"/>
      <c r="H265" s="263"/>
      <c r="I265" s="114">
        <f t="shared" ref="I265:I268" si="347">G265+H265</f>
        <v>0</v>
      </c>
      <c r="J265" s="263">
        <v>0</v>
      </c>
      <c r="K265" s="60"/>
      <c r="L265" s="136">
        <f t="shared" ref="L265:L268" si="348">J265+K265</f>
        <v>0</v>
      </c>
      <c r="M265" s="325"/>
      <c r="N265" s="60"/>
      <c r="O265" s="114">
        <f t="shared" ref="O265:O268" si="349">M265+N265</f>
        <v>0</v>
      </c>
      <c r="P265" s="111"/>
    </row>
    <row r="266" spans="1:16" hidden="1" x14ac:dyDescent="0.25">
      <c r="A266" s="38">
        <v>6422</v>
      </c>
      <c r="B266" s="57" t="s">
        <v>243</v>
      </c>
      <c r="C266" s="58">
        <f t="shared" si="283"/>
        <v>0</v>
      </c>
      <c r="D266" s="231">
        <v>0</v>
      </c>
      <c r="E266" s="60"/>
      <c r="F266" s="147">
        <f t="shared" si="346"/>
        <v>0</v>
      </c>
      <c r="G266" s="231"/>
      <c r="H266" s="263"/>
      <c r="I266" s="114">
        <f t="shared" si="347"/>
        <v>0</v>
      </c>
      <c r="J266" s="263">
        <v>0</v>
      </c>
      <c r="K266" s="60"/>
      <c r="L266" s="136">
        <f t="shared" si="348"/>
        <v>0</v>
      </c>
      <c r="M266" s="325"/>
      <c r="N266" s="60"/>
      <c r="O266" s="114">
        <f t="shared" si="349"/>
        <v>0</v>
      </c>
      <c r="P266" s="111"/>
    </row>
    <row r="267" spans="1:16" ht="13.5" hidden="1" customHeight="1" x14ac:dyDescent="0.25">
      <c r="A267" s="38">
        <v>6423</v>
      </c>
      <c r="B267" s="57" t="s">
        <v>244</v>
      </c>
      <c r="C267" s="58">
        <f t="shared" si="283"/>
        <v>0</v>
      </c>
      <c r="D267" s="231">
        <v>0</v>
      </c>
      <c r="E267" s="60"/>
      <c r="F267" s="147">
        <f t="shared" si="346"/>
        <v>0</v>
      </c>
      <c r="G267" s="231"/>
      <c r="H267" s="263"/>
      <c r="I267" s="114">
        <f t="shared" si="347"/>
        <v>0</v>
      </c>
      <c r="J267" s="263">
        <v>0</v>
      </c>
      <c r="K267" s="60"/>
      <c r="L267" s="136">
        <f t="shared" si="348"/>
        <v>0</v>
      </c>
      <c r="M267" s="325"/>
      <c r="N267" s="60"/>
      <c r="O267" s="114">
        <f t="shared" si="349"/>
        <v>0</v>
      </c>
      <c r="P267" s="111"/>
    </row>
    <row r="268" spans="1:16" ht="36" hidden="1" x14ac:dyDescent="0.25">
      <c r="A268" s="38">
        <v>6424</v>
      </c>
      <c r="B268" s="57" t="s">
        <v>245</v>
      </c>
      <c r="C268" s="58">
        <f t="shared" si="283"/>
        <v>0</v>
      </c>
      <c r="D268" s="231">
        <v>0</v>
      </c>
      <c r="E268" s="60"/>
      <c r="F268" s="147">
        <f t="shared" si="346"/>
        <v>0</v>
      </c>
      <c r="G268" s="231"/>
      <c r="H268" s="263"/>
      <c r="I268" s="114">
        <f t="shared" si="347"/>
        <v>0</v>
      </c>
      <c r="J268" s="263">
        <v>0</v>
      </c>
      <c r="K268" s="60"/>
      <c r="L268" s="136">
        <f t="shared" si="348"/>
        <v>0</v>
      </c>
      <c r="M268" s="325"/>
      <c r="N268" s="60"/>
      <c r="O268" s="114">
        <f t="shared" si="349"/>
        <v>0</v>
      </c>
      <c r="P268" s="111"/>
    </row>
    <row r="269" spans="1:16" ht="36" hidden="1" x14ac:dyDescent="0.25">
      <c r="A269" s="149">
        <v>7000</v>
      </c>
      <c r="B269" s="149" t="s">
        <v>246</v>
      </c>
      <c r="C269" s="152">
        <f t="shared" si="283"/>
        <v>0</v>
      </c>
      <c r="D269" s="238">
        <f>SUM(D270,D281)</f>
        <v>0</v>
      </c>
      <c r="E269" s="151">
        <f t="shared" ref="E269:F269" si="350">SUM(E270,E281)</f>
        <v>0</v>
      </c>
      <c r="F269" s="289">
        <f t="shared" si="350"/>
        <v>0</v>
      </c>
      <c r="G269" s="238">
        <f>SUM(G270,G281)</f>
        <v>0</v>
      </c>
      <c r="H269" s="269">
        <f t="shared" ref="H269:I269" si="351">SUM(H270,H281)</f>
        <v>0</v>
      </c>
      <c r="I269" s="295">
        <f t="shared" si="351"/>
        <v>0</v>
      </c>
      <c r="J269" s="269">
        <f>SUM(J270,J281)</f>
        <v>0</v>
      </c>
      <c r="K269" s="151">
        <f t="shared" ref="K269:L269" si="352">SUM(K270,K281)</f>
        <v>0</v>
      </c>
      <c r="L269" s="150">
        <f t="shared" si="352"/>
        <v>0</v>
      </c>
      <c r="M269" s="330">
        <f>SUM(M270,M281)</f>
        <v>0</v>
      </c>
      <c r="N269" s="307">
        <f t="shared" ref="N269:O269" si="353">SUM(N270,N281)</f>
        <v>0</v>
      </c>
      <c r="O269" s="312">
        <f t="shared" si="353"/>
        <v>0</v>
      </c>
      <c r="P269" s="351"/>
    </row>
    <row r="270" spans="1:16" ht="24" hidden="1" x14ac:dyDescent="0.25">
      <c r="A270" s="45">
        <v>7200</v>
      </c>
      <c r="B270" s="105" t="s">
        <v>247</v>
      </c>
      <c r="C270" s="46">
        <f t="shared" si="283"/>
        <v>0</v>
      </c>
      <c r="D270" s="229">
        <f>SUM(D271,D272,D275,D276,D280)</f>
        <v>0</v>
      </c>
      <c r="E270" s="50">
        <f t="shared" ref="E270:F270" si="354">SUM(E271,E272,E275,E276,E280)</f>
        <v>0</v>
      </c>
      <c r="F270" s="285">
        <f t="shared" si="354"/>
        <v>0</v>
      </c>
      <c r="G270" s="229">
        <f>SUM(G271,G272,G275,G276,G280)</f>
        <v>0</v>
      </c>
      <c r="H270" s="106">
        <f t="shared" ref="H270:I270" si="355">SUM(H271,H272,H275,H276,H280)</f>
        <v>0</v>
      </c>
      <c r="I270" s="117">
        <f t="shared" si="355"/>
        <v>0</v>
      </c>
      <c r="J270" s="106">
        <f>SUM(J271,J272,J275,J276,J280)</f>
        <v>0</v>
      </c>
      <c r="K270" s="50">
        <f t="shared" ref="K270:L270" si="356">SUM(K271,K272,K275,K276,K280)</f>
        <v>0</v>
      </c>
      <c r="L270" s="126">
        <f t="shared" si="356"/>
        <v>0</v>
      </c>
      <c r="M270" s="130">
        <f>SUM(M271,M272,M275,M276,M280)</f>
        <v>0</v>
      </c>
      <c r="N270" s="131">
        <f t="shared" ref="N270:O270" si="357">SUM(N271,N272,N275,N276,N280)</f>
        <v>0</v>
      </c>
      <c r="O270" s="294">
        <f t="shared" si="357"/>
        <v>0</v>
      </c>
      <c r="P270" s="348"/>
    </row>
    <row r="271" spans="1:16" ht="24" hidden="1" x14ac:dyDescent="0.25">
      <c r="A271" s="548">
        <v>7210</v>
      </c>
      <c r="B271" s="52" t="s">
        <v>248</v>
      </c>
      <c r="C271" s="53">
        <f t="shared" si="283"/>
        <v>0</v>
      </c>
      <c r="D271" s="230">
        <v>0</v>
      </c>
      <c r="E271" s="55"/>
      <c r="F271" s="287">
        <f>D271+E271</f>
        <v>0</v>
      </c>
      <c r="G271" s="230"/>
      <c r="H271" s="262"/>
      <c r="I271" s="120">
        <f>G271+H271</f>
        <v>0</v>
      </c>
      <c r="J271" s="262">
        <v>0</v>
      </c>
      <c r="K271" s="55"/>
      <c r="L271" s="140">
        <f>J271+K271</f>
        <v>0</v>
      </c>
      <c r="M271" s="324"/>
      <c r="N271" s="55"/>
      <c r="O271" s="120">
        <f>M271+N271</f>
        <v>0</v>
      </c>
      <c r="P271" s="110"/>
    </row>
    <row r="272" spans="1:16" s="148" customFormat="1" ht="36" hidden="1" x14ac:dyDescent="0.25">
      <c r="A272" s="112">
        <v>7220</v>
      </c>
      <c r="B272" s="57" t="s">
        <v>249</v>
      </c>
      <c r="C272" s="58">
        <f t="shared" si="283"/>
        <v>0</v>
      </c>
      <c r="D272" s="232">
        <f>SUM(D273:D274)</f>
        <v>0</v>
      </c>
      <c r="E272" s="113">
        <f t="shared" ref="E272:F272" si="358">SUM(E273:E274)</f>
        <v>0</v>
      </c>
      <c r="F272" s="147">
        <f t="shared" si="358"/>
        <v>0</v>
      </c>
      <c r="G272" s="232">
        <f>SUM(G273:G274)</f>
        <v>0</v>
      </c>
      <c r="H272" s="121">
        <f t="shared" ref="H272:I272" si="359">SUM(H273:H274)</f>
        <v>0</v>
      </c>
      <c r="I272" s="114">
        <f t="shared" si="359"/>
        <v>0</v>
      </c>
      <c r="J272" s="121">
        <f>SUM(J273:J274)</f>
        <v>0</v>
      </c>
      <c r="K272" s="113">
        <f t="shared" ref="K272:L272" si="360">SUM(K273:K274)</f>
        <v>0</v>
      </c>
      <c r="L272" s="136">
        <f t="shared" si="360"/>
        <v>0</v>
      </c>
      <c r="M272" s="58">
        <f>SUM(M273:M274)</f>
        <v>0</v>
      </c>
      <c r="N272" s="113">
        <f t="shared" ref="N272:O272" si="361">SUM(N273:N274)</f>
        <v>0</v>
      </c>
      <c r="O272" s="114">
        <f t="shared" si="361"/>
        <v>0</v>
      </c>
      <c r="P272" s="111"/>
    </row>
    <row r="273" spans="1:16" s="148" customFormat="1" ht="36" hidden="1" x14ac:dyDescent="0.25">
      <c r="A273" s="38">
        <v>7221</v>
      </c>
      <c r="B273" s="57" t="s">
        <v>250</v>
      </c>
      <c r="C273" s="58">
        <f t="shared" si="283"/>
        <v>0</v>
      </c>
      <c r="D273" s="231">
        <v>0</v>
      </c>
      <c r="E273" s="60"/>
      <c r="F273" s="147">
        <f t="shared" ref="F273:F275" si="362">D273+E273</f>
        <v>0</v>
      </c>
      <c r="G273" s="231"/>
      <c r="H273" s="263"/>
      <c r="I273" s="114">
        <f t="shared" ref="I273:I275" si="363">G273+H273</f>
        <v>0</v>
      </c>
      <c r="J273" s="263">
        <v>0</v>
      </c>
      <c r="K273" s="60"/>
      <c r="L273" s="136">
        <f t="shared" ref="L273:L275" si="364">J273+K273</f>
        <v>0</v>
      </c>
      <c r="M273" s="325"/>
      <c r="N273" s="60"/>
      <c r="O273" s="114">
        <f t="shared" ref="O273:O275" si="365">M273+N273</f>
        <v>0</v>
      </c>
      <c r="P273" s="111"/>
    </row>
    <row r="274" spans="1:16" s="148" customFormat="1" ht="36" hidden="1" x14ac:dyDescent="0.25">
      <c r="A274" s="38">
        <v>7222</v>
      </c>
      <c r="B274" s="57" t="s">
        <v>251</v>
      </c>
      <c r="C274" s="58">
        <f t="shared" si="283"/>
        <v>0</v>
      </c>
      <c r="D274" s="231">
        <v>0</v>
      </c>
      <c r="E274" s="60"/>
      <c r="F274" s="147">
        <f t="shared" si="362"/>
        <v>0</v>
      </c>
      <c r="G274" s="231"/>
      <c r="H274" s="263"/>
      <c r="I274" s="114">
        <f t="shared" si="363"/>
        <v>0</v>
      </c>
      <c r="J274" s="263">
        <v>0</v>
      </c>
      <c r="K274" s="60"/>
      <c r="L274" s="136">
        <f t="shared" si="364"/>
        <v>0</v>
      </c>
      <c r="M274" s="325"/>
      <c r="N274" s="60"/>
      <c r="O274" s="114">
        <f t="shared" si="365"/>
        <v>0</v>
      </c>
      <c r="P274" s="111"/>
    </row>
    <row r="275" spans="1:16" ht="24" hidden="1" x14ac:dyDescent="0.25">
      <c r="A275" s="112">
        <v>7230</v>
      </c>
      <c r="B275" s="57" t="s">
        <v>292</v>
      </c>
      <c r="C275" s="58">
        <f t="shared" si="283"/>
        <v>0</v>
      </c>
      <c r="D275" s="231">
        <v>0</v>
      </c>
      <c r="E275" s="60"/>
      <c r="F275" s="147">
        <f t="shared" si="362"/>
        <v>0</v>
      </c>
      <c r="G275" s="231"/>
      <c r="H275" s="263"/>
      <c r="I275" s="114">
        <f t="shared" si="363"/>
        <v>0</v>
      </c>
      <c r="J275" s="263">
        <v>0</v>
      </c>
      <c r="K275" s="60"/>
      <c r="L275" s="136">
        <f t="shared" si="364"/>
        <v>0</v>
      </c>
      <c r="M275" s="325"/>
      <c r="N275" s="60"/>
      <c r="O275" s="114">
        <f t="shared" si="365"/>
        <v>0</v>
      </c>
      <c r="P275" s="111"/>
    </row>
    <row r="276" spans="1:16" ht="24" hidden="1" x14ac:dyDescent="0.25">
      <c r="A276" s="112">
        <v>7240</v>
      </c>
      <c r="B276" s="57" t="s">
        <v>252</v>
      </c>
      <c r="C276" s="58">
        <f t="shared" si="283"/>
        <v>0</v>
      </c>
      <c r="D276" s="232">
        <f>SUM(D277:D279)</f>
        <v>0</v>
      </c>
      <c r="E276" s="113">
        <f t="shared" ref="E276:O276" si="366">SUM(E277:E279)</f>
        <v>0</v>
      </c>
      <c r="F276" s="147">
        <f t="shared" si="366"/>
        <v>0</v>
      </c>
      <c r="G276" s="232">
        <f t="shared" si="366"/>
        <v>0</v>
      </c>
      <c r="H276" s="121">
        <f t="shared" si="366"/>
        <v>0</v>
      </c>
      <c r="I276" s="114">
        <f t="shared" si="366"/>
        <v>0</v>
      </c>
      <c r="J276" s="121">
        <f>SUM(J277:J279)</f>
        <v>0</v>
      </c>
      <c r="K276" s="113">
        <f t="shared" ref="K276:L276" si="367">SUM(K277:K279)</f>
        <v>0</v>
      </c>
      <c r="L276" s="136">
        <f t="shared" si="367"/>
        <v>0</v>
      </c>
      <c r="M276" s="58">
        <f t="shared" si="366"/>
        <v>0</v>
      </c>
      <c r="N276" s="113">
        <f t="shared" si="366"/>
        <v>0</v>
      </c>
      <c r="O276" s="114">
        <f t="shared" si="366"/>
        <v>0</v>
      </c>
      <c r="P276" s="111"/>
    </row>
    <row r="277" spans="1:16" ht="48" hidden="1" x14ac:dyDescent="0.25">
      <c r="A277" s="38">
        <v>7245</v>
      </c>
      <c r="B277" s="57" t="s">
        <v>253</v>
      </c>
      <c r="C277" s="58">
        <f t="shared" ref="C277:C298" si="368">F277+I277+L277+O277</f>
        <v>0</v>
      </c>
      <c r="D277" s="231">
        <v>0</v>
      </c>
      <c r="E277" s="60"/>
      <c r="F277" s="147">
        <f t="shared" ref="F277:F280" si="369">D277+E277</f>
        <v>0</v>
      </c>
      <c r="G277" s="231"/>
      <c r="H277" s="263"/>
      <c r="I277" s="114">
        <f t="shared" ref="I277:I280" si="370">G277+H277</f>
        <v>0</v>
      </c>
      <c r="J277" s="263">
        <v>0</v>
      </c>
      <c r="K277" s="60"/>
      <c r="L277" s="136">
        <f t="shared" ref="L277:L280" si="371">J277+K277</f>
        <v>0</v>
      </c>
      <c r="M277" s="325"/>
      <c r="N277" s="60"/>
      <c r="O277" s="114">
        <f t="shared" ref="O277:O280" si="372">M277+N277</f>
        <v>0</v>
      </c>
      <c r="P277" s="111"/>
    </row>
    <row r="278" spans="1:16" ht="84.75" hidden="1" customHeight="1" x14ac:dyDescent="0.25">
      <c r="A278" s="38">
        <v>7246</v>
      </c>
      <c r="B278" s="57" t="s">
        <v>254</v>
      </c>
      <c r="C278" s="58">
        <f t="shared" si="368"/>
        <v>0</v>
      </c>
      <c r="D278" s="231">
        <v>0</v>
      </c>
      <c r="E278" s="60"/>
      <c r="F278" s="147">
        <f t="shared" si="369"/>
        <v>0</v>
      </c>
      <c r="G278" s="231"/>
      <c r="H278" s="263"/>
      <c r="I278" s="114">
        <f t="shared" si="370"/>
        <v>0</v>
      </c>
      <c r="J278" s="263">
        <v>0</v>
      </c>
      <c r="K278" s="60"/>
      <c r="L278" s="136">
        <f t="shared" si="371"/>
        <v>0</v>
      </c>
      <c r="M278" s="325"/>
      <c r="N278" s="60"/>
      <c r="O278" s="114">
        <f t="shared" si="372"/>
        <v>0</v>
      </c>
      <c r="P278" s="111"/>
    </row>
    <row r="279" spans="1:16" ht="36" hidden="1" x14ac:dyDescent="0.25">
      <c r="A279" s="38">
        <v>7247</v>
      </c>
      <c r="B279" s="57" t="s">
        <v>309</v>
      </c>
      <c r="C279" s="58">
        <f t="shared" si="368"/>
        <v>0</v>
      </c>
      <c r="D279" s="231">
        <v>0</v>
      </c>
      <c r="E279" s="60"/>
      <c r="F279" s="147">
        <f t="shared" si="369"/>
        <v>0</v>
      </c>
      <c r="G279" s="231"/>
      <c r="H279" s="263"/>
      <c r="I279" s="114">
        <f t="shared" si="370"/>
        <v>0</v>
      </c>
      <c r="J279" s="263">
        <v>0</v>
      </c>
      <c r="K279" s="60"/>
      <c r="L279" s="136">
        <f t="shared" si="371"/>
        <v>0</v>
      </c>
      <c r="M279" s="325"/>
      <c r="N279" s="60"/>
      <c r="O279" s="114">
        <f t="shared" si="372"/>
        <v>0</v>
      </c>
      <c r="P279" s="111"/>
    </row>
    <row r="280" spans="1:16" ht="24" hidden="1" x14ac:dyDescent="0.25">
      <c r="A280" s="548">
        <v>7260</v>
      </c>
      <c r="B280" s="52" t="s">
        <v>255</v>
      </c>
      <c r="C280" s="53">
        <f t="shared" si="368"/>
        <v>0</v>
      </c>
      <c r="D280" s="230">
        <v>0</v>
      </c>
      <c r="E280" s="55"/>
      <c r="F280" s="287">
        <f t="shared" si="369"/>
        <v>0</v>
      </c>
      <c r="G280" s="230"/>
      <c r="H280" s="262"/>
      <c r="I280" s="120">
        <f t="shared" si="370"/>
        <v>0</v>
      </c>
      <c r="J280" s="262">
        <v>0</v>
      </c>
      <c r="K280" s="55"/>
      <c r="L280" s="140">
        <f t="shared" si="371"/>
        <v>0</v>
      </c>
      <c r="M280" s="324"/>
      <c r="N280" s="55"/>
      <c r="O280" s="120">
        <f t="shared" si="372"/>
        <v>0</v>
      </c>
      <c r="P280" s="110"/>
    </row>
    <row r="281" spans="1:16" hidden="1" x14ac:dyDescent="0.25">
      <c r="A281" s="73">
        <v>7700</v>
      </c>
      <c r="B281" s="165" t="s">
        <v>284</v>
      </c>
      <c r="C281" s="166">
        <f t="shared" si="368"/>
        <v>0</v>
      </c>
      <c r="D281" s="239">
        <f>D282</f>
        <v>0</v>
      </c>
      <c r="E281" s="167">
        <f t="shared" ref="E281:O281" si="373">E282</f>
        <v>0</v>
      </c>
      <c r="F281" s="290">
        <f t="shared" si="373"/>
        <v>0</v>
      </c>
      <c r="G281" s="239">
        <f t="shared" si="373"/>
        <v>0</v>
      </c>
      <c r="H281" s="270">
        <f t="shared" si="373"/>
        <v>0</v>
      </c>
      <c r="I281" s="168">
        <f t="shared" si="373"/>
        <v>0</v>
      </c>
      <c r="J281" s="270">
        <f>J282</f>
        <v>0</v>
      </c>
      <c r="K281" s="167">
        <f t="shared" si="373"/>
        <v>0</v>
      </c>
      <c r="L281" s="202">
        <f t="shared" si="373"/>
        <v>0</v>
      </c>
      <c r="M281" s="166">
        <f t="shared" si="373"/>
        <v>0</v>
      </c>
      <c r="N281" s="167">
        <f t="shared" si="373"/>
        <v>0</v>
      </c>
      <c r="O281" s="168">
        <f t="shared" si="373"/>
        <v>0</v>
      </c>
      <c r="P281" s="349"/>
    </row>
    <row r="282" spans="1:16" hidden="1" x14ac:dyDescent="0.25">
      <c r="A282" s="107">
        <v>7720</v>
      </c>
      <c r="B282" s="52" t="s">
        <v>285</v>
      </c>
      <c r="C282" s="64">
        <f t="shared" si="368"/>
        <v>0</v>
      </c>
      <c r="D282" s="240">
        <v>0</v>
      </c>
      <c r="E282" s="66"/>
      <c r="F282" s="145">
        <f>D282+E282</f>
        <v>0</v>
      </c>
      <c r="G282" s="240"/>
      <c r="H282" s="271"/>
      <c r="I282" s="309">
        <f>G282+H282</f>
        <v>0</v>
      </c>
      <c r="J282" s="271">
        <v>0</v>
      </c>
      <c r="K282" s="66"/>
      <c r="L282" s="201">
        <f>J282+K282</f>
        <v>0</v>
      </c>
      <c r="M282" s="331"/>
      <c r="N282" s="66"/>
      <c r="O282" s="309">
        <f>M282+N282</f>
        <v>0</v>
      </c>
      <c r="P282" s="155"/>
    </row>
    <row r="283" spans="1:16" hidden="1" x14ac:dyDescent="0.25">
      <c r="A283" s="146"/>
      <c r="B283" s="57" t="s">
        <v>256</v>
      </c>
      <c r="C283" s="58">
        <f t="shared" si="368"/>
        <v>0</v>
      </c>
      <c r="D283" s="232">
        <f>SUM(D284:D285)</f>
        <v>0</v>
      </c>
      <c r="E283" s="113">
        <f t="shared" ref="E283:F283" si="374">SUM(E284:E285)</f>
        <v>0</v>
      </c>
      <c r="F283" s="147">
        <f t="shared" si="374"/>
        <v>0</v>
      </c>
      <c r="G283" s="232">
        <f>SUM(G284:G285)</f>
        <v>0</v>
      </c>
      <c r="H283" s="121">
        <f t="shared" ref="H283:I283" si="375">SUM(H284:H285)</f>
        <v>0</v>
      </c>
      <c r="I283" s="114">
        <f t="shared" si="375"/>
        <v>0</v>
      </c>
      <c r="J283" s="121">
        <f>SUM(J284:J285)</f>
        <v>0</v>
      </c>
      <c r="K283" s="113">
        <f t="shared" ref="K283:L283" si="376">SUM(K284:K285)</f>
        <v>0</v>
      </c>
      <c r="L283" s="136">
        <f t="shared" si="376"/>
        <v>0</v>
      </c>
      <c r="M283" s="58">
        <f>SUM(M284:M285)</f>
        <v>0</v>
      </c>
      <c r="N283" s="113">
        <f t="shared" ref="N283:O283" si="377">SUM(N284:N285)</f>
        <v>0</v>
      </c>
      <c r="O283" s="114">
        <f t="shared" si="377"/>
        <v>0</v>
      </c>
      <c r="P283" s="111"/>
    </row>
    <row r="284" spans="1:16" hidden="1" x14ac:dyDescent="0.25">
      <c r="A284" s="146" t="s">
        <v>257</v>
      </c>
      <c r="B284" s="38" t="s">
        <v>258</v>
      </c>
      <c r="C284" s="58">
        <f t="shared" si="368"/>
        <v>0</v>
      </c>
      <c r="D284" s="231">
        <v>0</v>
      </c>
      <c r="E284" s="60"/>
      <c r="F284" s="147">
        <f t="shared" ref="F284:F285" si="378">D284+E284</f>
        <v>0</v>
      </c>
      <c r="G284" s="231"/>
      <c r="H284" s="263"/>
      <c r="I284" s="114">
        <f t="shared" ref="I284:I285" si="379">G284+H284</f>
        <v>0</v>
      </c>
      <c r="J284" s="263">
        <v>0</v>
      </c>
      <c r="K284" s="60"/>
      <c r="L284" s="136">
        <f t="shared" ref="L284:L285" si="380">J284+K284</f>
        <v>0</v>
      </c>
      <c r="M284" s="325"/>
      <c r="N284" s="60"/>
      <c r="O284" s="114">
        <f t="shared" ref="O284:O285" si="381">M284+N284</f>
        <v>0</v>
      </c>
      <c r="P284" s="111"/>
    </row>
    <row r="285" spans="1:16" ht="24" hidden="1" x14ac:dyDescent="0.25">
      <c r="A285" s="146" t="s">
        <v>259</v>
      </c>
      <c r="B285" s="153" t="s">
        <v>260</v>
      </c>
      <c r="C285" s="53">
        <f t="shared" si="368"/>
        <v>0</v>
      </c>
      <c r="D285" s="230">
        <v>0</v>
      </c>
      <c r="E285" s="55"/>
      <c r="F285" s="287">
        <f t="shared" si="378"/>
        <v>0</v>
      </c>
      <c r="G285" s="230"/>
      <c r="H285" s="262"/>
      <c r="I285" s="120">
        <f t="shared" si="379"/>
        <v>0</v>
      </c>
      <c r="J285" s="262">
        <v>0</v>
      </c>
      <c r="K285" s="55"/>
      <c r="L285" s="140">
        <f t="shared" si="380"/>
        <v>0</v>
      </c>
      <c r="M285" s="324"/>
      <c r="N285" s="55"/>
      <c r="O285" s="120">
        <f t="shared" si="381"/>
        <v>0</v>
      </c>
      <c r="P285" s="110"/>
    </row>
    <row r="286" spans="1:16" ht="12.75" thickBot="1" x14ac:dyDescent="0.3">
      <c r="A286" s="174"/>
      <c r="B286" s="174" t="s">
        <v>261</v>
      </c>
      <c r="C286" s="313">
        <f t="shared" si="368"/>
        <v>414450</v>
      </c>
      <c r="D286" s="241">
        <f t="shared" ref="D286:O286" si="382">SUM(D283,D269,D230,D195,D187,D173,D75,D53)</f>
        <v>395390</v>
      </c>
      <c r="E286" s="541">
        <f t="shared" si="382"/>
        <v>0</v>
      </c>
      <c r="F286" s="542">
        <f t="shared" si="382"/>
        <v>395390</v>
      </c>
      <c r="G286" s="241">
        <f t="shared" si="382"/>
        <v>0</v>
      </c>
      <c r="H286" s="209">
        <f t="shared" si="382"/>
        <v>0</v>
      </c>
      <c r="I286" s="542">
        <f t="shared" si="382"/>
        <v>0</v>
      </c>
      <c r="J286" s="176">
        <f t="shared" si="382"/>
        <v>19060</v>
      </c>
      <c r="K286" s="541">
        <f t="shared" si="382"/>
        <v>0</v>
      </c>
      <c r="L286" s="542">
        <f t="shared" si="382"/>
        <v>19060</v>
      </c>
      <c r="M286" s="313">
        <f t="shared" si="382"/>
        <v>0</v>
      </c>
      <c r="N286" s="175">
        <f t="shared" si="382"/>
        <v>0</v>
      </c>
      <c r="O286" s="296">
        <f t="shared" si="382"/>
        <v>0</v>
      </c>
      <c r="P286" s="352"/>
    </row>
    <row r="287" spans="1:16" s="21" customFormat="1" ht="13.5" thickTop="1" thickBot="1" x14ac:dyDescent="0.3">
      <c r="A287" s="989" t="s">
        <v>262</v>
      </c>
      <c r="B287" s="990"/>
      <c r="C287" s="183">
        <f t="shared" si="368"/>
        <v>-6310</v>
      </c>
      <c r="D287" s="242">
        <f>SUM(D24,D25,D41)-D51</f>
        <v>0</v>
      </c>
      <c r="E287" s="543">
        <f t="shared" ref="E287:F287" si="383">SUM(E24,E25,E41)-E51</f>
        <v>0</v>
      </c>
      <c r="F287" s="544">
        <f t="shared" si="383"/>
        <v>0</v>
      </c>
      <c r="G287" s="242">
        <f>SUM(G24,G25,G41)-G51</f>
        <v>0</v>
      </c>
      <c r="H287" s="177">
        <f t="shared" ref="H287:I287" si="384">SUM(H24,H25,H41)-H51</f>
        <v>0</v>
      </c>
      <c r="I287" s="544">
        <f t="shared" si="384"/>
        <v>0</v>
      </c>
      <c r="J287" s="272">
        <f>(J26+J43)-J51</f>
        <v>-6310</v>
      </c>
      <c r="K287" s="543">
        <f t="shared" ref="K287:L287" si="385">(K26+K43)-K51</f>
        <v>0</v>
      </c>
      <c r="L287" s="544">
        <f t="shared" si="385"/>
        <v>-6310</v>
      </c>
      <c r="M287" s="183">
        <f>M45-M51</f>
        <v>0</v>
      </c>
      <c r="N287" s="178">
        <f t="shared" ref="N287:O287" si="386">N45-N51</f>
        <v>0</v>
      </c>
      <c r="O287" s="297">
        <f t="shared" si="386"/>
        <v>0</v>
      </c>
      <c r="P287" s="185"/>
    </row>
    <row r="288" spans="1:16" s="21" customFormat="1" ht="12.75" thickTop="1" x14ac:dyDescent="0.25">
      <c r="A288" s="991" t="s">
        <v>263</v>
      </c>
      <c r="B288" s="992"/>
      <c r="C288" s="163">
        <f t="shared" si="368"/>
        <v>6310</v>
      </c>
      <c r="D288" s="243">
        <f t="shared" ref="D288:O288" si="387">SUM(D289,D290)-D297+D298</f>
        <v>0</v>
      </c>
      <c r="E288" s="545">
        <f t="shared" si="387"/>
        <v>0</v>
      </c>
      <c r="F288" s="546">
        <f t="shared" si="387"/>
        <v>0</v>
      </c>
      <c r="G288" s="243">
        <f t="shared" si="387"/>
        <v>0</v>
      </c>
      <c r="H288" s="159">
        <f t="shared" si="387"/>
        <v>0</v>
      </c>
      <c r="I288" s="546">
        <f t="shared" si="387"/>
        <v>0</v>
      </c>
      <c r="J288" s="273">
        <f t="shared" si="387"/>
        <v>6310</v>
      </c>
      <c r="K288" s="545">
        <f t="shared" si="387"/>
        <v>0</v>
      </c>
      <c r="L288" s="546">
        <f t="shared" si="387"/>
        <v>6310</v>
      </c>
      <c r="M288" s="163">
        <f t="shared" si="387"/>
        <v>0</v>
      </c>
      <c r="N288" s="160">
        <f t="shared" si="387"/>
        <v>0</v>
      </c>
      <c r="O288" s="161">
        <f t="shared" si="387"/>
        <v>0</v>
      </c>
      <c r="P288" s="353"/>
    </row>
    <row r="289" spans="1:16" s="21" customFormat="1" ht="12.75" thickBot="1" x14ac:dyDescent="0.3">
      <c r="A289" s="88" t="s">
        <v>264</v>
      </c>
      <c r="B289" s="88" t="s">
        <v>265</v>
      </c>
      <c r="C289" s="89">
        <f t="shared" si="368"/>
        <v>6310</v>
      </c>
      <c r="D289" s="225">
        <f t="shared" ref="D289:O289" si="388">D21-D283</f>
        <v>0</v>
      </c>
      <c r="E289" s="515">
        <f t="shared" si="388"/>
        <v>0</v>
      </c>
      <c r="F289" s="516">
        <f t="shared" si="388"/>
        <v>0</v>
      </c>
      <c r="G289" s="225">
        <f t="shared" si="388"/>
        <v>0</v>
      </c>
      <c r="H289" s="181">
        <f t="shared" si="388"/>
        <v>0</v>
      </c>
      <c r="I289" s="516">
        <f t="shared" si="388"/>
        <v>0</v>
      </c>
      <c r="J289" s="258">
        <f t="shared" si="388"/>
        <v>6310</v>
      </c>
      <c r="K289" s="515">
        <f t="shared" si="388"/>
        <v>0</v>
      </c>
      <c r="L289" s="516">
        <f t="shared" si="388"/>
        <v>6310</v>
      </c>
      <c r="M289" s="89">
        <f t="shared" si="388"/>
        <v>0</v>
      </c>
      <c r="N289" s="90">
        <f t="shared" si="388"/>
        <v>0</v>
      </c>
      <c r="O289" s="91">
        <f t="shared" si="388"/>
        <v>0</v>
      </c>
      <c r="P289" s="344"/>
    </row>
    <row r="290" spans="1:16" s="21" customFormat="1" ht="12.75" hidden="1" thickTop="1" x14ac:dyDescent="0.25">
      <c r="A290" s="180" t="s">
        <v>266</v>
      </c>
      <c r="B290" s="180" t="s">
        <v>267</v>
      </c>
      <c r="C290" s="163">
        <f t="shared" si="368"/>
        <v>0</v>
      </c>
      <c r="D290" s="243">
        <f t="shared" ref="D290:O290" si="389">SUM(D291,D293,D295)-SUM(D292,D294,D296)</f>
        <v>0</v>
      </c>
      <c r="E290" s="160">
        <f t="shared" si="389"/>
        <v>0</v>
      </c>
      <c r="F290" s="173">
        <f t="shared" si="389"/>
        <v>0</v>
      </c>
      <c r="G290" s="243">
        <f t="shared" si="389"/>
        <v>0</v>
      </c>
      <c r="H290" s="273">
        <f t="shared" si="389"/>
        <v>0</v>
      </c>
      <c r="I290" s="161">
        <f t="shared" si="389"/>
        <v>0</v>
      </c>
      <c r="J290" s="273">
        <f t="shared" si="389"/>
        <v>0</v>
      </c>
      <c r="K290" s="160">
        <f t="shared" si="389"/>
        <v>0</v>
      </c>
      <c r="L290" s="159">
        <f t="shared" si="389"/>
        <v>0</v>
      </c>
      <c r="M290" s="163">
        <f t="shared" si="389"/>
        <v>0</v>
      </c>
      <c r="N290" s="160">
        <f t="shared" si="389"/>
        <v>0</v>
      </c>
      <c r="O290" s="161">
        <f t="shared" si="389"/>
        <v>0</v>
      </c>
      <c r="P290" s="353"/>
    </row>
    <row r="291" spans="1:16" ht="12.75" hidden="1" thickTop="1" x14ac:dyDescent="0.25">
      <c r="A291" s="154" t="s">
        <v>268</v>
      </c>
      <c r="B291" s="83" t="s">
        <v>269</v>
      </c>
      <c r="C291" s="64">
        <f t="shared" si="368"/>
        <v>0</v>
      </c>
      <c r="D291" s="240"/>
      <c r="E291" s="66"/>
      <c r="F291" s="145">
        <f t="shared" ref="F291:F298" si="390">D291+E291</f>
        <v>0</v>
      </c>
      <c r="G291" s="240"/>
      <c r="H291" s="271"/>
      <c r="I291" s="309">
        <f t="shared" ref="I291:I298" si="391">G291+H291</f>
        <v>0</v>
      </c>
      <c r="J291" s="271"/>
      <c r="K291" s="66"/>
      <c r="L291" s="201">
        <f t="shared" ref="L291:L298" si="392">J291+K291</f>
        <v>0</v>
      </c>
      <c r="M291" s="331"/>
      <c r="N291" s="66"/>
      <c r="O291" s="309">
        <f t="shared" ref="O291:O298" si="393">M291+N291</f>
        <v>0</v>
      </c>
      <c r="P291" s="155"/>
    </row>
    <row r="292" spans="1:16" ht="24.75" hidden="1" thickTop="1" x14ac:dyDescent="0.25">
      <c r="A292" s="146" t="s">
        <v>270</v>
      </c>
      <c r="B292" s="37" t="s">
        <v>271</v>
      </c>
      <c r="C292" s="58">
        <f t="shared" si="368"/>
        <v>0</v>
      </c>
      <c r="D292" s="231"/>
      <c r="E292" s="60"/>
      <c r="F292" s="147">
        <f t="shared" si="390"/>
        <v>0</v>
      </c>
      <c r="G292" s="231"/>
      <c r="H292" s="263"/>
      <c r="I292" s="114">
        <f t="shared" si="391"/>
        <v>0</v>
      </c>
      <c r="J292" s="263"/>
      <c r="K292" s="60"/>
      <c r="L292" s="136">
        <f t="shared" si="392"/>
        <v>0</v>
      </c>
      <c r="M292" s="325"/>
      <c r="N292" s="60"/>
      <c r="O292" s="114">
        <f t="shared" si="393"/>
        <v>0</v>
      </c>
      <c r="P292" s="111"/>
    </row>
    <row r="293" spans="1:16" ht="12.75" hidden="1" thickTop="1" x14ac:dyDescent="0.25">
      <c r="A293" s="146" t="s">
        <v>272</v>
      </c>
      <c r="B293" s="37" t="s">
        <v>273</v>
      </c>
      <c r="C293" s="58">
        <f t="shared" si="368"/>
        <v>0</v>
      </c>
      <c r="D293" s="231"/>
      <c r="E293" s="60"/>
      <c r="F293" s="147">
        <f t="shared" si="390"/>
        <v>0</v>
      </c>
      <c r="G293" s="231"/>
      <c r="H293" s="263"/>
      <c r="I293" s="114">
        <f t="shared" si="391"/>
        <v>0</v>
      </c>
      <c r="J293" s="263"/>
      <c r="K293" s="60"/>
      <c r="L293" s="136">
        <f t="shared" si="392"/>
        <v>0</v>
      </c>
      <c r="M293" s="325"/>
      <c r="N293" s="60"/>
      <c r="O293" s="114">
        <f t="shared" si="393"/>
        <v>0</v>
      </c>
      <c r="P293" s="111"/>
    </row>
    <row r="294" spans="1:16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60"/>
      <c r="F294" s="147">
        <f t="shared" si="390"/>
        <v>0</v>
      </c>
      <c r="G294" s="231"/>
      <c r="H294" s="263"/>
      <c r="I294" s="114">
        <f t="shared" si="391"/>
        <v>0</v>
      </c>
      <c r="J294" s="263"/>
      <c r="K294" s="60"/>
      <c r="L294" s="136">
        <f t="shared" si="392"/>
        <v>0</v>
      </c>
      <c r="M294" s="325"/>
      <c r="N294" s="60"/>
      <c r="O294" s="114">
        <f t="shared" si="393"/>
        <v>0</v>
      </c>
      <c r="P294" s="111"/>
    </row>
    <row r="295" spans="1:16" ht="12.75" hidden="1" thickTop="1" x14ac:dyDescent="0.25">
      <c r="A295" s="146" t="s">
        <v>276</v>
      </c>
      <c r="B295" s="37" t="s">
        <v>277</v>
      </c>
      <c r="C295" s="58">
        <f t="shared" si="368"/>
        <v>0</v>
      </c>
      <c r="D295" s="231"/>
      <c r="E295" s="60"/>
      <c r="F295" s="147">
        <f t="shared" si="390"/>
        <v>0</v>
      </c>
      <c r="G295" s="231"/>
      <c r="H295" s="263"/>
      <c r="I295" s="114">
        <f t="shared" si="391"/>
        <v>0</v>
      </c>
      <c r="J295" s="263"/>
      <c r="K295" s="60"/>
      <c r="L295" s="136">
        <f t="shared" si="392"/>
        <v>0</v>
      </c>
      <c r="M295" s="325"/>
      <c r="N295" s="60"/>
      <c r="O295" s="114">
        <f t="shared" si="393"/>
        <v>0</v>
      </c>
      <c r="P295" s="111"/>
    </row>
    <row r="296" spans="1:16" ht="24.75" hidden="1" thickTop="1" x14ac:dyDescent="0.25">
      <c r="A296" s="156" t="s">
        <v>278</v>
      </c>
      <c r="B296" s="157" t="s">
        <v>279</v>
      </c>
      <c r="C296" s="127">
        <f t="shared" si="368"/>
        <v>0</v>
      </c>
      <c r="D296" s="236"/>
      <c r="E296" s="129"/>
      <c r="F296" s="142">
        <f t="shared" si="390"/>
        <v>0</v>
      </c>
      <c r="G296" s="236"/>
      <c r="H296" s="267"/>
      <c r="I296" s="310">
        <f t="shared" si="391"/>
        <v>0</v>
      </c>
      <c r="J296" s="267"/>
      <c r="K296" s="129"/>
      <c r="L296" s="141">
        <f t="shared" si="392"/>
        <v>0</v>
      </c>
      <c r="M296" s="328"/>
      <c r="N296" s="129"/>
      <c r="O296" s="310">
        <f t="shared" si="393"/>
        <v>0</v>
      </c>
      <c r="P296" s="158"/>
    </row>
    <row r="297" spans="1:16" s="21" customFormat="1" ht="13.5" hidden="1" thickTop="1" thickBot="1" x14ac:dyDescent="0.3">
      <c r="A297" s="182" t="s">
        <v>280</v>
      </c>
      <c r="B297" s="182" t="s">
        <v>281</v>
      </c>
      <c r="C297" s="183">
        <f t="shared" si="368"/>
        <v>0</v>
      </c>
      <c r="D297" s="244"/>
      <c r="E297" s="184"/>
      <c r="F297" s="179">
        <f t="shared" si="390"/>
        <v>0</v>
      </c>
      <c r="G297" s="244"/>
      <c r="H297" s="274"/>
      <c r="I297" s="297">
        <f t="shared" si="391"/>
        <v>0</v>
      </c>
      <c r="J297" s="274"/>
      <c r="K297" s="184"/>
      <c r="L297" s="177">
        <f t="shared" si="392"/>
        <v>0</v>
      </c>
      <c r="M297" s="332"/>
      <c r="N297" s="184"/>
      <c r="O297" s="297">
        <f t="shared" si="393"/>
        <v>0</v>
      </c>
      <c r="P297" s="185"/>
    </row>
    <row r="298" spans="1:16" s="21" customFormat="1" ht="48.75" hidden="1" thickTop="1" x14ac:dyDescent="0.25">
      <c r="A298" s="180" t="s">
        <v>282</v>
      </c>
      <c r="B298" s="162" t="s">
        <v>283</v>
      </c>
      <c r="C298" s="163">
        <f t="shared" si="368"/>
        <v>0</v>
      </c>
      <c r="D298" s="235"/>
      <c r="E298" s="122"/>
      <c r="F298" s="285">
        <f t="shared" si="390"/>
        <v>0</v>
      </c>
      <c r="G298" s="235"/>
      <c r="H298" s="266"/>
      <c r="I298" s="117">
        <f t="shared" si="391"/>
        <v>0</v>
      </c>
      <c r="J298" s="266"/>
      <c r="K298" s="122"/>
      <c r="L298" s="126">
        <f t="shared" si="392"/>
        <v>0</v>
      </c>
      <c r="M298" s="327"/>
      <c r="N298" s="122"/>
      <c r="O298" s="117">
        <f t="shared" si="393"/>
        <v>0</v>
      </c>
      <c r="P298" s="123"/>
    </row>
    <row r="299" spans="1:16" ht="12.75" thickTop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</sheetData>
  <sheetProtection algorithmName="SHA-512" hashValue="vZ23MT69Ccy9PsXWhej2CEoksBv/Ltp8BKAc6742IE8WTj+NSNMhKA245cQ7z0YocvL+lS+tW4zf4dGqOPxZQg==" saltValue="X5lMELgyK+K7mzvGbkkoPQ==" spinCount="100000" sheet="1" objects="1" scenarios="1" formatCells="0" formatColumns="0" formatRows="0"/>
  <autoFilter ref="A18:P298">
    <filterColumn colId="2">
      <filters blank="1">
        <filter val="10 153"/>
        <filter val="10 200"/>
        <filter val="102 400"/>
        <filter val="12 660"/>
        <filter val="12 750"/>
        <filter val="136 900"/>
        <filter val="145 400"/>
        <filter val="2 200"/>
        <filter val="2 400"/>
        <filter val="2 460"/>
        <filter val="2 500"/>
        <filter val="2 900"/>
        <filter val="25 937"/>
        <filter val="282 300"/>
        <filter val="3 130"/>
        <filter val="3 500"/>
        <filter val="34 500"/>
        <filter val="362 800"/>
        <filter val="38 990"/>
        <filter val="395 390"/>
        <filter val="4 500"/>
        <filter val="414 450"/>
        <filter val="5 000"/>
        <filter val="5 700"/>
        <filter val="51 650"/>
        <filter val="6 310"/>
        <filter val="-6 310"/>
        <filter val="600"/>
        <filter val="7 000"/>
        <filter val="7 410"/>
        <filter val="730"/>
        <filter val="80 500"/>
        <filter val="897"/>
        <filter val="9 553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7:B287"/>
    <mergeCell ref="A288:B288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37.pielikums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26"/>
  <sheetViews>
    <sheetView view="pageLayout" zoomScaleNormal="100" workbookViewId="0">
      <selection activeCell="T6" sqref="T6"/>
    </sheetView>
  </sheetViews>
  <sheetFormatPr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69" t="s">
        <v>800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443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 t="s">
        <v>444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445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801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15" customHeight="1" x14ac:dyDescent="0.25">
      <c r="A7" s="2" t="s">
        <v>4</v>
      </c>
      <c r="B7" s="3"/>
      <c r="C7" s="956" t="s">
        <v>802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25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 t="s">
        <v>448</v>
      </c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/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/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 t="s">
        <v>530</v>
      </c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98" t="s">
        <v>13</v>
      </c>
      <c r="D16" s="972" t="s">
        <v>311</v>
      </c>
      <c r="E16" s="974" t="s">
        <v>312</v>
      </c>
      <c r="F16" s="976" t="s">
        <v>14</v>
      </c>
      <c r="G16" s="978" t="s">
        <v>313</v>
      </c>
      <c r="H16" s="979" t="s">
        <v>319</v>
      </c>
      <c r="I16" s="993" t="s">
        <v>308</v>
      </c>
      <c r="J16" s="994" t="s">
        <v>314</v>
      </c>
      <c r="K16" s="994" t="s">
        <v>317</v>
      </c>
      <c r="L16" s="1006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16" s="11" customFormat="1" ht="71.25" customHeight="1" thickBot="1" x14ac:dyDescent="0.3">
      <c r="A17" s="964"/>
      <c r="B17" s="966"/>
      <c r="C17" s="999"/>
      <c r="D17" s="973"/>
      <c r="E17" s="975"/>
      <c r="F17" s="977"/>
      <c r="G17" s="978"/>
      <c r="H17" s="979"/>
      <c r="I17" s="993"/>
      <c r="J17" s="995"/>
      <c r="K17" s="995"/>
      <c r="L17" s="1007"/>
      <c r="M17" s="987"/>
      <c r="N17" s="975"/>
      <c r="O17" s="981"/>
      <c r="P17" s="983"/>
    </row>
    <row r="18" spans="1:16" s="11" customFormat="1" ht="9.75" customHeight="1" thickTop="1" x14ac:dyDescent="0.25">
      <c r="A18" s="12" t="s">
        <v>17</v>
      </c>
      <c r="B18" s="12">
        <v>2</v>
      </c>
      <c r="C18" s="12">
        <v>3</v>
      </c>
      <c r="D18" s="210">
        <v>4</v>
      </c>
      <c r="E18" s="14">
        <v>5</v>
      </c>
      <c r="F18" s="659">
        <v>6</v>
      </c>
      <c r="G18" s="210">
        <v>7</v>
      </c>
      <c r="H18" s="245">
        <v>8</v>
      </c>
      <c r="I18" s="15">
        <v>9</v>
      </c>
      <c r="J18" s="245">
        <v>10</v>
      </c>
      <c r="K18" s="14">
        <v>11</v>
      </c>
      <c r="L18" s="659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21" customFormat="1" x14ac:dyDescent="0.25">
      <c r="A19" s="16"/>
      <c r="B19" s="17" t="s">
        <v>18</v>
      </c>
      <c r="C19" s="97"/>
      <c r="D19" s="211"/>
      <c r="E19" s="19"/>
      <c r="F19" s="660"/>
      <c r="G19" s="211"/>
      <c r="H19" s="246"/>
      <c r="I19" s="355"/>
      <c r="J19" s="246"/>
      <c r="K19" s="19"/>
      <c r="L19" s="660"/>
      <c r="M19" s="314"/>
      <c r="N19" s="19"/>
      <c r="O19" s="355"/>
      <c r="P19" s="20"/>
    </row>
    <row r="20" spans="1:16" s="21" customFormat="1" ht="12.75" thickBot="1" x14ac:dyDescent="0.3">
      <c r="A20" s="22"/>
      <c r="B20" s="23" t="s">
        <v>19</v>
      </c>
      <c r="C20" s="480">
        <f>F20+I20+L20+O20</f>
        <v>240242</v>
      </c>
      <c r="D20" s="212">
        <f>SUM(D21,D24,D25,D41,D43)</f>
        <v>227904</v>
      </c>
      <c r="E20" s="25">
        <f t="shared" ref="E20:F20" si="0">SUM(E21,E24,E25,E41,E43)</f>
        <v>4514</v>
      </c>
      <c r="F20" s="661">
        <f t="shared" si="0"/>
        <v>232418</v>
      </c>
      <c r="G20" s="212">
        <f>SUM(G21,G24,G43)</f>
        <v>0</v>
      </c>
      <c r="H20" s="247">
        <f t="shared" ref="H20:I20" si="1">SUM(H21,H24,H43)</f>
        <v>0</v>
      </c>
      <c r="I20" s="26">
        <f t="shared" si="1"/>
        <v>0</v>
      </c>
      <c r="J20" s="247">
        <f>SUM(J21,J26,J43)</f>
        <v>7824</v>
      </c>
      <c r="K20" s="25">
        <f t="shared" ref="K20:L20" si="2">SUM(K21,K26,K43)</f>
        <v>0</v>
      </c>
      <c r="L20" s="661">
        <f t="shared" si="2"/>
        <v>7824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</row>
    <row r="21" spans="1:16" ht="12.75" thickTop="1" x14ac:dyDescent="0.25">
      <c r="A21" s="27"/>
      <c r="B21" s="28" t="s">
        <v>20</v>
      </c>
      <c r="C21" s="482">
        <f t="shared" ref="C21:C84" si="4">F21+I21+L21+O21</f>
        <v>3662</v>
      </c>
      <c r="D21" s="213">
        <f>SUM(D22:D23)</f>
        <v>0</v>
      </c>
      <c r="E21" s="30">
        <f t="shared" ref="E21" si="5">SUM(E22:E23)</f>
        <v>0</v>
      </c>
      <c r="F21" s="275">
        <f>SUM(F22:F23)</f>
        <v>0</v>
      </c>
      <c r="G21" s="213">
        <f>SUM(G22:G23)</f>
        <v>0</v>
      </c>
      <c r="H21" s="248">
        <f t="shared" ref="H21:I21" si="6">SUM(H22:H23)</f>
        <v>0</v>
      </c>
      <c r="I21" s="31">
        <f t="shared" si="6"/>
        <v>0</v>
      </c>
      <c r="J21" s="248">
        <f>SUM(J22:J23)</f>
        <v>3662</v>
      </c>
      <c r="K21" s="30">
        <f t="shared" ref="K21:L21" si="7">SUM(K22:K23)</f>
        <v>0</v>
      </c>
      <c r="L21" s="275">
        <f t="shared" si="7"/>
        <v>3662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</row>
    <row r="22" spans="1:16" hidden="1" x14ac:dyDescent="0.25">
      <c r="A22" s="32"/>
      <c r="B22" s="33" t="s">
        <v>21</v>
      </c>
      <c r="C22" s="34">
        <f t="shared" si="4"/>
        <v>0</v>
      </c>
      <c r="D22" s="214"/>
      <c r="E22" s="35"/>
      <c r="F22" s="354">
        <f>D22+E22</f>
        <v>0</v>
      </c>
      <c r="G22" s="214"/>
      <c r="H22" s="249"/>
      <c r="I22" s="356">
        <f>G22+H22</f>
        <v>0</v>
      </c>
      <c r="J22" s="249"/>
      <c r="K22" s="35"/>
      <c r="L22" s="199">
        <f>J22+K22</f>
        <v>0</v>
      </c>
      <c r="M22" s="315"/>
      <c r="N22" s="35"/>
      <c r="O22" s="356">
        <f>M22+N22</f>
        <v>0</v>
      </c>
      <c r="P22" s="36"/>
    </row>
    <row r="23" spans="1:16" x14ac:dyDescent="0.25">
      <c r="A23" s="37"/>
      <c r="B23" s="38" t="s">
        <v>22</v>
      </c>
      <c r="C23" s="563">
        <f t="shared" si="4"/>
        <v>3662</v>
      </c>
      <c r="D23" s="215"/>
      <c r="E23" s="40"/>
      <c r="F23" s="147">
        <f>D23+E23</f>
        <v>0</v>
      </c>
      <c r="G23" s="215"/>
      <c r="H23" s="250"/>
      <c r="I23" s="308">
        <f>G23+H23</f>
        <v>0</v>
      </c>
      <c r="J23" s="250">
        <v>3662</v>
      </c>
      <c r="K23" s="40"/>
      <c r="L23" s="662">
        <f>J23+K23</f>
        <v>3662</v>
      </c>
      <c r="M23" s="367"/>
      <c r="N23" s="40"/>
      <c r="O23" s="308">
        <f>M23+N23</f>
        <v>0</v>
      </c>
      <c r="P23" s="169"/>
    </row>
    <row r="24" spans="1:16" s="21" customFormat="1" ht="24.75" thickBot="1" x14ac:dyDescent="0.3">
      <c r="A24" s="41">
        <v>19300</v>
      </c>
      <c r="B24" s="41" t="s">
        <v>304</v>
      </c>
      <c r="C24" s="488">
        <f>F24+I24</f>
        <v>232418</v>
      </c>
      <c r="D24" s="216">
        <f>D51</f>
        <v>227904</v>
      </c>
      <c r="E24" s="663">
        <v>4514</v>
      </c>
      <c r="F24" s="664">
        <f>D24+E24</f>
        <v>232418</v>
      </c>
      <c r="G24" s="216"/>
      <c r="H24" s="251"/>
      <c r="I24" s="357">
        <f>G24+H24</f>
        <v>0</v>
      </c>
      <c r="J24" s="291" t="s">
        <v>23</v>
      </c>
      <c r="K24" s="43" t="s">
        <v>23</v>
      </c>
      <c r="L24" s="665" t="s">
        <v>23</v>
      </c>
      <c r="M24" s="316" t="s">
        <v>23</v>
      </c>
      <c r="N24" s="43" t="s">
        <v>23</v>
      </c>
      <c r="O24" s="44" t="s">
        <v>23</v>
      </c>
      <c r="P24" s="442"/>
    </row>
    <row r="25" spans="1:16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7"/>
      <c r="F25" s="285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298" t="s">
        <v>23</v>
      </c>
      <c r="M25" s="317" t="s">
        <v>23</v>
      </c>
      <c r="N25" s="48" t="s">
        <v>23</v>
      </c>
      <c r="O25" s="49" t="s">
        <v>23</v>
      </c>
      <c r="P25" s="336"/>
    </row>
    <row r="26" spans="1:16" s="21" customFormat="1" ht="36.75" thickTop="1" x14ac:dyDescent="0.25">
      <c r="A26" s="45">
        <v>21300</v>
      </c>
      <c r="B26" s="45" t="s">
        <v>305</v>
      </c>
      <c r="C26" s="490">
        <f>L26</f>
        <v>4162</v>
      </c>
      <c r="D26" s="218" t="s">
        <v>23</v>
      </c>
      <c r="E26" s="48" t="s">
        <v>23</v>
      </c>
      <c r="F26" s="276" t="s">
        <v>23</v>
      </c>
      <c r="G26" s="218" t="s">
        <v>23</v>
      </c>
      <c r="H26" s="252" t="s">
        <v>23</v>
      </c>
      <c r="I26" s="49" t="s">
        <v>23</v>
      </c>
      <c r="J26" s="106">
        <f>SUM(J27,J31,J33,J36)</f>
        <v>4162</v>
      </c>
      <c r="K26" s="50">
        <f t="shared" ref="K26:L26" si="9">SUM(K27,K31,K33,K36)</f>
        <v>0</v>
      </c>
      <c r="L26" s="285">
        <f t="shared" si="9"/>
        <v>4162</v>
      </c>
      <c r="M26" s="317" t="s">
        <v>23</v>
      </c>
      <c r="N26" s="48" t="s">
        <v>23</v>
      </c>
      <c r="O26" s="49" t="s">
        <v>23</v>
      </c>
      <c r="P26" s="336"/>
    </row>
    <row r="27" spans="1:16" s="21" customFormat="1" ht="24" hidden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8" t="s">
        <v>23</v>
      </c>
      <c r="F27" s="276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26">
        <f t="shared" si="11"/>
        <v>0</v>
      </c>
      <c r="M27" s="317" t="s">
        <v>23</v>
      </c>
      <c r="N27" s="48" t="s">
        <v>23</v>
      </c>
      <c r="O27" s="49" t="s">
        <v>23</v>
      </c>
      <c r="P27" s="336"/>
    </row>
    <row r="28" spans="1:16" hidden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54" t="s">
        <v>23</v>
      </c>
      <c r="F28" s="277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199">
        <f>J28+K28</f>
        <v>0</v>
      </c>
      <c r="M28" s="318" t="s">
        <v>23</v>
      </c>
      <c r="N28" s="54" t="s">
        <v>23</v>
      </c>
      <c r="O28" s="56" t="s">
        <v>23</v>
      </c>
      <c r="P28" s="337"/>
    </row>
    <row r="29" spans="1:16" hidden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59" t="s">
        <v>23</v>
      </c>
      <c r="F29" s="278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200">
        <f>J29+K29</f>
        <v>0</v>
      </c>
      <c r="M29" s="319" t="s">
        <v>23</v>
      </c>
      <c r="N29" s="59" t="s">
        <v>23</v>
      </c>
      <c r="O29" s="61" t="s">
        <v>23</v>
      </c>
      <c r="P29" s="338"/>
    </row>
    <row r="30" spans="1:16" ht="24" hidden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59" t="s">
        <v>23</v>
      </c>
      <c r="F30" s="278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200">
        <f>J30+K30</f>
        <v>0</v>
      </c>
      <c r="M30" s="319" t="s">
        <v>23</v>
      </c>
      <c r="N30" s="59" t="s">
        <v>23</v>
      </c>
      <c r="O30" s="61" t="s">
        <v>23</v>
      </c>
      <c r="P30" s="338"/>
    </row>
    <row r="31" spans="1:16" s="21" customFormat="1" ht="36" hidden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8" t="s">
        <v>23</v>
      </c>
      <c r="F31" s="276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26">
        <f t="shared" si="12"/>
        <v>0</v>
      </c>
      <c r="M31" s="317" t="s">
        <v>23</v>
      </c>
      <c r="N31" s="48" t="s">
        <v>23</v>
      </c>
      <c r="O31" s="49" t="s">
        <v>23</v>
      </c>
      <c r="P31" s="336"/>
    </row>
    <row r="32" spans="1:16" ht="36" hidden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65" t="s">
        <v>23</v>
      </c>
      <c r="F32" s="71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9">
        <f>J32+K32</f>
        <v>0</v>
      </c>
      <c r="M32" s="320" t="s">
        <v>23</v>
      </c>
      <c r="N32" s="65" t="s">
        <v>23</v>
      </c>
      <c r="O32" s="67" t="s">
        <v>23</v>
      </c>
      <c r="P32" s="339"/>
    </row>
    <row r="33" spans="1:16" s="21" customFormat="1" hidden="1" x14ac:dyDescent="0.25">
      <c r="A33" s="51">
        <v>21380</v>
      </c>
      <c r="B33" s="45" t="s">
        <v>31</v>
      </c>
      <c r="C33" s="46">
        <f t="shared" si="10"/>
        <v>0</v>
      </c>
      <c r="D33" s="218" t="s">
        <v>23</v>
      </c>
      <c r="E33" s="48" t="s">
        <v>23</v>
      </c>
      <c r="F33" s="276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0</v>
      </c>
      <c r="K33" s="50">
        <f t="shared" ref="K33:L33" si="13">SUM(K34:K35)</f>
        <v>0</v>
      </c>
      <c r="L33" s="126">
        <f t="shared" si="13"/>
        <v>0</v>
      </c>
      <c r="M33" s="317" t="s">
        <v>23</v>
      </c>
      <c r="N33" s="48" t="s">
        <v>23</v>
      </c>
      <c r="O33" s="49" t="s">
        <v>23</v>
      </c>
      <c r="P33" s="336"/>
    </row>
    <row r="34" spans="1:16" hidden="1" x14ac:dyDescent="0.25">
      <c r="A34" s="33">
        <v>21381</v>
      </c>
      <c r="B34" s="52" t="s">
        <v>306</v>
      </c>
      <c r="C34" s="53">
        <f t="shared" si="10"/>
        <v>0</v>
      </c>
      <c r="D34" s="219" t="s">
        <v>23</v>
      </c>
      <c r="E34" s="54" t="s">
        <v>23</v>
      </c>
      <c r="F34" s="277" t="s">
        <v>23</v>
      </c>
      <c r="G34" s="219" t="s">
        <v>23</v>
      </c>
      <c r="H34" s="253" t="s">
        <v>23</v>
      </c>
      <c r="I34" s="56" t="s">
        <v>23</v>
      </c>
      <c r="J34" s="262"/>
      <c r="K34" s="55"/>
      <c r="L34" s="199">
        <f>J34+K34</f>
        <v>0</v>
      </c>
      <c r="M34" s="318" t="s">
        <v>23</v>
      </c>
      <c r="N34" s="54" t="s">
        <v>23</v>
      </c>
      <c r="O34" s="56" t="s">
        <v>23</v>
      </c>
      <c r="P34" s="337"/>
    </row>
    <row r="35" spans="1:16" ht="24" hidden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59" t="s">
        <v>23</v>
      </c>
      <c r="F35" s="278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200">
        <f>J35+K35</f>
        <v>0</v>
      </c>
      <c r="M35" s="319" t="s">
        <v>23</v>
      </c>
      <c r="N35" s="59" t="s">
        <v>23</v>
      </c>
      <c r="O35" s="61" t="s">
        <v>23</v>
      </c>
      <c r="P35" s="338"/>
    </row>
    <row r="36" spans="1:16" s="21" customFormat="1" ht="25.5" customHeight="1" x14ac:dyDescent="0.25">
      <c r="A36" s="51">
        <v>21390</v>
      </c>
      <c r="B36" s="45" t="s">
        <v>307</v>
      </c>
      <c r="C36" s="490">
        <f t="shared" si="10"/>
        <v>4162</v>
      </c>
      <c r="D36" s="218" t="s">
        <v>23</v>
      </c>
      <c r="E36" s="48" t="s">
        <v>23</v>
      </c>
      <c r="F36" s="276" t="s">
        <v>23</v>
      </c>
      <c r="G36" s="218" t="s">
        <v>23</v>
      </c>
      <c r="H36" s="252" t="s">
        <v>23</v>
      </c>
      <c r="I36" s="49" t="s">
        <v>23</v>
      </c>
      <c r="J36" s="106">
        <f>SUM(J37:J40)</f>
        <v>4162</v>
      </c>
      <c r="K36" s="50">
        <f t="shared" ref="K36:L36" si="14">SUM(K37:K40)</f>
        <v>0</v>
      </c>
      <c r="L36" s="285">
        <f t="shared" si="14"/>
        <v>4162</v>
      </c>
      <c r="M36" s="317" t="s">
        <v>23</v>
      </c>
      <c r="N36" s="48" t="s">
        <v>23</v>
      </c>
      <c r="O36" s="49" t="s">
        <v>23</v>
      </c>
      <c r="P36" s="336"/>
    </row>
    <row r="37" spans="1:16" ht="24" hidden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54" t="s">
        <v>23</v>
      </c>
      <c r="F37" s="277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199">
        <f>J37+K37</f>
        <v>0</v>
      </c>
      <c r="M37" s="318" t="s">
        <v>23</v>
      </c>
      <c r="N37" s="54" t="s">
        <v>23</v>
      </c>
      <c r="O37" s="56" t="s">
        <v>23</v>
      </c>
      <c r="P37" s="337"/>
    </row>
    <row r="38" spans="1:16" hidden="1" x14ac:dyDescent="0.25">
      <c r="A38" s="38">
        <v>21393</v>
      </c>
      <c r="B38" s="57" t="s">
        <v>34</v>
      </c>
      <c r="C38" s="58">
        <f t="shared" si="10"/>
        <v>0</v>
      </c>
      <c r="D38" s="220" t="s">
        <v>23</v>
      </c>
      <c r="E38" s="59" t="s">
        <v>23</v>
      </c>
      <c r="F38" s="278" t="s">
        <v>23</v>
      </c>
      <c r="G38" s="220" t="s">
        <v>23</v>
      </c>
      <c r="H38" s="254" t="s">
        <v>23</v>
      </c>
      <c r="I38" s="61" t="s">
        <v>23</v>
      </c>
      <c r="J38" s="263"/>
      <c r="K38" s="60"/>
      <c r="L38" s="200">
        <f>J38+K38</f>
        <v>0</v>
      </c>
      <c r="M38" s="319" t="s">
        <v>23</v>
      </c>
      <c r="N38" s="59" t="s">
        <v>23</v>
      </c>
      <c r="O38" s="61" t="s">
        <v>23</v>
      </c>
      <c r="P38" s="338"/>
    </row>
    <row r="39" spans="1:16" hidden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59" t="s">
        <v>23</v>
      </c>
      <c r="F39" s="278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200">
        <f>J39+K39</f>
        <v>0</v>
      </c>
      <c r="M39" s="319" t="s">
        <v>23</v>
      </c>
      <c r="N39" s="59" t="s">
        <v>23</v>
      </c>
      <c r="O39" s="61" t="s">
        <v>23</v>
      </c>
      <c r="P39" s="338"/>
    </row>
    <row r="40" spans="1:16" ht="24" x14ac:dyDescent="0.25">
      <c r="A40" s="190">
        <v>21399</v>
      </c>
      <c r="B40" s="165" t="s">
        <v>36</v>
      </c>
      <c r="C40" s="505">
        <f t="shared" si="10"/>
        <v>4162</v>
      </c>
      <c r="D40" s="222" t="s">
        <v>23</v>
      </c>
      <c r="E40" s="76" t="s">
        <v>23</v>
      </c>
      <c r="F40" s="279" t="s">
        <v>23</v>
      </c>
      <c r="G40" s="222" t="s">
        <v>23</v>
      </c>
      <c r="H40" s="256" t="s">
        <v>23</v>
      </c>
      <c r="I40" s="192" t="s">
        <v>23</v>
      </c>
      <c r="J40" s="292">
        <f>3490+672</f>
        <v>4162</v>
      </c>
      <c r="K40" s="191"/>
      <c r="L40" s="666">
        <f>J40+K40</f>
        <v>4162</v>
      </c>
      <c r="M40" s="321" t="s">
        <v>23</v>
      </c>
      <c r="N40" s="76" t="s">
        <v>23</v>
      </c>
      <c r="O40" s="192" t="s">
        <v>23</v>
      </c>
      <c r="P40" s="340"/>
    </row>
    <row r="41" spans="1:16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170">
        <f t="shared" ref="E41:F41" si="15">SUM(E42)</f>
        <v>0</v>
      </c>
      <c r="F41" s="280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299" t="s">
        <v>23</v>
      </c>
      <c r="M41" s="322" t="s">
        <v>23</v>
      </c>
      <c r="N41" s="80" t="s">
        <v>23</v>
      </c>
      <c r="O41" s="189" t="s">
        <v>23</v>
      </c>
      <c r="P41" s="341"/>
    </row>
    <row r="42" spans="1:16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195"/>
      <c r="F42" s="290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300" t="s">
        <v>23</v>
      </c>
      <c r="M42" s="321" t="s">
        <v>23</v>
      </c>
      <c r="N42" s="76" t="s">
        <v>23</v>
      </c>
      <c r="O42" s="192" t="s">
        <v>23</v>
      </c>
      <c r="P42" s="340"/>
    </row>
    <row r="43" spans="1:16" s="21" customFormat="1" ht="24" hidden="1" x14ac:dyDescent="0.25">
      <c r="A43" s="51">
        <v>21490</v>
      </c>
      <c r="B43" s="45" t="s">
        <v>38</v>
      </c>
      <c r="C43" s="68">
        <f>F43+I43+L43</f>
        <v>0</v>
      </c>
      <c r="D43" s="74">
        <f>D44</f>
        <v>0</v>
      </c>
      <c r="E43" s="75">
        <f t="shared" ref="E43:L43" si="16">E44</f>
        <v>0</v>
      </c>
      <c r="F43" s="281">
        <f t="shared" si="16"/>
        <v>0</v>
      </c>
      <c r="G43" s="74">
        <f t="shared" si="16"/>
        <v>0</v>
      </c>
      <c r="H43" s="204">
        <f t="shared" si="16"/>
        <v>0</v>
      </c>
      <c r="I43" s="293">
        <f t="shared" si="16"/>
        <v>0</v>
      </c>
      <c r="J43" s="204">
        <f t="shared" si="16"/>
        <v>0</v>
      </c>
      <c r="K43" s="75">
        <f t="shared" si="16"/>
        <v>0</v>
      </c>
      <c r="L43" s="203">
        <f t="shared" si="16"/>
        <v>0</v>
      </c>
      <c r="M43" s="317" t="s">
        <v>23</v>
      </c>
      <c r="N43" s="48" t="s">
        <v>23</v>
      </c>
      <c r="O43" s="49" t="s">
        <v>23</v>
      </c>
      <c r="P43" s="336"/>
    </row>
    <row r="44" spans="1:16" s="21" customFormat="1" ht="24" hidden="1" x14ac:dyDescent="0.25">
      <c r="A44" s="38">
        <v>21499</v>
      </c>
      <c r="B44" s="57" t="s">
        <v>39</v>
      </c>
      <c r="C44" s="208">
        <f>F44+I44+L44</f>
        <v>0</v>
      </c>
      <c r="D44" s="301"/>
      <c r="E44" s="70"/>
      <c r="F44" s="145">
        <f>D44+E44</f>
        <v>0</v>
      </c>
      <c r="G44" s="301"/>
      <c r="H44" s="302"/>
      <c r="I44" s="358">
        <f>G44+H44</f>
        <v>0</v>
      </c>
      <c r="J44" s="302"/>
      <c r="K44" s="70"/>
      <c r="L44" s="359">
        <f>J44+K44</f>
        <v>0</v>
      </c>
      <c r="M44" s="320" t="s">
        <v>23</v>
      </c>
      <c r="N44" s="65" t="s">
        <v>23</v>
      </c>
      <c r="O44" s="67" t="s">
        <v>23</v>
      </c>
      <c r="P44" s="339"/>
    </row>
    <row r="45" spans="1:16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8" t="s">
        <v>23</v>
      </c>
      <c r="F45" s="276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298" t="s">
        <v>23</v>
      </c>
      <c r="M45" s="68">
        <f>SUM(M46:M47)</f>
        <v>0</v>
      </c>
      <c r="N45" s="75">
        <f t="shared" ref="N45:O45" si="17">SUM(N46:N47)</f>
        <v>0</v>
      </c>
      <c r="O45" s="293">
        <f t="shared" si="17"/>
        <v>0</v>
      </c>
      <c r="P45" s="342"/>
    </row>
    <row r="46" spans="1:16" ht="24" hidden="1" x14ac:dyDescent="0.25">
      <c r="A46" s="77">
        <v>23410</v>
      </c>
      <c r="B46" s="78" t="s">
        <v>41</v>
      </c>
      <c r="C46" s="82">
        <f t="shared" ref="C46:C47" si="18">O46</f>
        <v>0</v>
      </c>
      <c r="D46" s="224" t="s">
        <v>23</v>
      </c>
      <c r="E46" s="80" t="s">
        <v>23</v>
      </c>
      <c r="F46" s="282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299" t="s">
        <v>23</v>
      </c>
      <c r="M46" s="323"/>
      <c r="N46" s="303"/>
      <c r="O46" s="171">
        <f>M46+N46</f>
        <v>0</v>
      </c>
      <c r="P46" s="81"/>
    </row>
    <row r="47" spans="1:16" ht="24" hidden="1" x14ac:dyDescent="0.25">
      <c r="A47" s="77">
        <v>23510</v>
      </c>
      <c r="B47" s="78" t="s">
        <v>42</v>
      </c>
      <c r="C47" s="82">
        <f t="shared" si="18"/>
        <v>0</v>
      </c>
      <c r="D47" s="224" t="s">
        <v>23</v>
      </c>
      <c r="E47" s="80" t="s">
        <v>23</v>
      </c>
      <c r="F47" s="282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299" t="s">
        <v>23</v>
      </c>
      <c r="M47" s="323"/>
      <c r="N47" s="303"/>
      <c r="O47" s="171">
        <f>M47+N47</f>
        <v>0</v>
      </c>
      <c r="P47" s="81"/>
    </row>
    <row r="48" spans="1:16" x14ac:dyDescent="0.25">
      <c r="A48" s="83"/>
      <c r="B48" s="78"/>
      <c r="C48" s="525"/>
      <c r="D48" s="361"/>
      <c r="E48" s="601"/>
      <c r="F48" s="282"/>
      <c r="G48" s="361"/>
      <c r="H48" s="364"/>
      <c r="I48" s="308">
        <f>G48+H48</f>
        <v>0</v>
      </c>
      <c r="J48" s="366"/>
      <c r="K48" s="303"/>
      <c r="L48" s="280"/>
      <c r="M48" s="323"/>
      <c r="N48" s="303"/>
      <c r="O48" s="171"/>
      <c r="P48" s="81"/>
    </row>
    <row r="49" spans="1:16" s="21" customFormat="1" x14ac:dyDescent="0.25">
      <c r="A49" s="85"/>
      <c r="B49" s="86" t="s">
        <v>43</v>
      </c>
      <c r="C49" s="514"/>
      <c r="D49" s="362"/>
      <c r="E49" s="363"/>
      <c r="F49" s="667"/>
      <c r="G49" s="362"/>
      <c r="H49" s="365"/>
      <c r="I49" s="172"/>
      <c r="J49" s="365"/>
      <c r="K49" s="363"/>
      <c r="L49" s="667"/>
      <c r="M49" s="368"/>
      <c r="N49" s="363"/>
      <c r="O49" s="172"/>
      <c r="P49" s="343"/>
    </row>
    <row r="50" spans="1:16" s="21" customFormat="1" ht="12.75" thickBot="1" x14ac:dyDescent="0.3">
      <c r="A50" s="88"/>
      <c r="B50" s="22" t="s">
        <v>44</v>
      </c>
      <c r="C50" s="516">
        <f t="shared" si="4"/>
        <v>240242</v>
      </c>
      <c r="D50" s="225">
        <f>SUM(D51,D283)</f>
        <v>227904</v>
      </c>
      <c r="E50" s="90">
        <f t="shared" ref="E50:F50" si="19">SUM(E51,E283)</f>
        <v>4514</v>
      </c>
      <c r="F50" s="283">
        <f t="shared" si="19"/>
        <v>232418</v>
      </c>
      <c r="G50" s="225">
        <f>SUM(G51,G283)</f>
        <v>0</v>
      </c>
      <c r="H50" s="258">
        <f t="shared" ref="H50:I50" si="20">SUM(H51,H283)</f>
        <v>0</v>
      </c>
      <c r="I50" s="91">
        <f t="shared" si="20"/>
        <v>0</v>
      </c>
      <c r="J50" s="258">
        <f>SUM(J51,J283)</f>
        <v>7824</v>
      </c>
      <c r="K50" s="90">
        <f t="shared" ref="K50:L50" si="21">SUM(K51,K283)</f>
        <v>0</v>
      </c>
      <c r="L50" s="283">
        <f t="shared" si="21"/>
        <v>7824</v>
      </c>
      <c r="M50" s="89">
        <f>SUM(M51,M283)</f>
        <v>0</v>
      </c>
      <c r="N50" s="90">
        <f t="shared" ref="N50:O50" si="22">SUM(N51,N283)</f>
        <v>0</v>
      </c>
      <c r="O50" s="91">
        <f t="shared" si="22"/>
        <v>0</v>
      </c>
      <c r="P50" s="344"/>
    </row>
    <row r="51" spans="1:16" s="21" customFormat="1" ht="36.75" thickTop="1" x14ac:dyDescent="0.25">
      <c r="A51" s="92"/>
      <c r="B51" s="93" t="s">
        <v>45</v>
      </c>
      <c r="C51" s="518">
        <f t="shared" si="4"/>
        <v>238780</v>
      </c>
      <c r="D51" s="226">
        <f>SUM(D52,D194)</f>
        <v>227904</v>
      </c>
      <c r="E51" s="95">
        <f t="shared" ref="E51:F51" si="23">SUM(E52,E194)</f>
        <v>4514</v>
      </c>
      <c r="F51" s="668">
        <f t="shared" si="23"/>
        <v>232418</v>
      </c>
      <c r="G51" s="226">
        <f>SUM(G52,G194)</f>
        <v>0</v>
      </c>
      <c r="H51" s="259">
        <f t="shared" ref="H51:I51" si="24">SUM(H52,H194)</f>
        <v>0</v>
      </c>
      <c r="I51" s="96">
        <f t="shared" si="24"/>
        <v>0</v>
      </c>
      <c r="J51" s="259">
        <f>SUM(J52,J194)</f>
        <v>6362</v>
      </c>
      <c r="K51" s="95">
        <f t="shared" ref="K51:L51" si="25">SUM(K52,K194)</f>
        <v>0</v>
      </c>
      <c r="L51" s="668">
        <f t="shared" si="25"/>
        <v>6362</v>
      </c>
      <c r="M51" s="94">
        <f>SUM(M52,M194)</f>
        <v>0</v>
      </c>
      <c r="N51" s="95">
        <f t="shared" ref="N51:O51" si="26">SUM(N52,N194)</f>
        <v>0</v>
      </c>
      <c r="O51" s="96">
        <f t="shared" si="26"/>
        <v>0</v>
      </c>
      <c r="P51" s="345"/>
    </row>
    <row r="52" spans="1:16" s="21" customFormat="1" ht="24" x14ac:dyDescent="0.25">
      <c r="A52" s="97"/>
      <c r="B52" s="16" t="s">
        <v>46</v>
      </c>
      <c r="C52" s="520">
        <f t="shared" si="4"/>
        <v>223780</v>
      </c>
      <c r="D52" s="227">
        <f>SUM(D53,D75,D173,D187)</f>
        <v>212904</v>
      </c>
      <c r="E52" s="99">
        <f t="shared" ref="E52:F52" si="27">SUM(E53,E75,E173,E187)</f>
        <v>4514</v>
      </c>
      <c r="F52" s="586">
        <f t="shared" si="27"/>
        <v>217418</v>
      </c>
      <c r="G52" s="227">
        <f>SUM(G53,G75,G173,G187)</f>
        <v>0</v>
      </c>
      <c r="H52" s="260">
        <f t="shared" ref="H52:I52" si="28">SUM(H53,H75,H173,H187)</f>
        <v>0</v>
      </c>
      <c r="I52" s="100">
        <f t="shared" si="28"/>
        <v>0</v>
      </c>
      <c r="J52" s="260">
        <f>SUM(J53,J75,J173,J187)</f>
        <v>6362</v>
      </c>
      <c r="K52" s="99">
        <f t="shared" ref="K52:L52" si="29">SUM(K53,K75,K173,K187)</f>
        <v>0</v>
      </c>
      <c r="L52" s="586">
        <f t="shared" si="29"/>
        <v>6362</v>
      </c>
      <c r="M52" s="98">
        <f>SUM(M53,M75,M173,M187)</f>
        <v>0</v>
      </c>
      <c r="N52" s="99">
        <f t="shared" ref="N52:O52" si="30">SUM(N53,N75,N173,N187)</f>
        <v>0</v>
      </c>
      <c r="O52" s="100">
        <f t="shared" si="30"/>
        <v>0</v>
      </c>
      <c r="P52" s="346"/>
    </row>
    <row r="53" spans="1:16" s="21" customFormat="1" hidden="1" x14ac:dyDescent="0.25">
      <c r="A53" s="101">
        <v>1000</v>
      </c>
      <c r="B53" s="101" t="s">
        <v>47</v>
      </c>
      <c r="C53" s="102">
        <f t="shared" si="4"/>
        <v>0</v>
      </c>
      <c r="D53" s="228">
        <f>SUM(D54,D67)</f>
        <v>0</v>
      </c>
      <c r="E53" s="103">
        <f t="shared" ref="E53:F53" si="31">SUM(E54,E67)</f>
        <v>0</v>
      </c>
      <c r="F53" s="284">
        <f t="shared" si="31"/>
        <v>0</v>
      </c>
      <c r="G53" s="228">
        <f>SUM(G54,G67)</f>
        <v>0</v>
      </c>
      <c r="H53" s="261">
        <f t="shared" ref="H53:I53" si="32">SUM(H54,H67)</f>
        <v>0</v>
      </c>
      <c r="I53" s="104">
        <f t="shared" si="32"/>
        <v>0</v>
      </c>
      <c r="J53" s="261">
        <f>SUM(J54,J67)</f>
        <v>0</v>
      </c>
      <c r="K53" s="103">
        <f t="shared" ref="K53:L53" si="33">SUM(K54,K67)</f>
        <v>0</v>
      </c>
      <c r="L53" s="138">
        <f t="shared" si="33"/>
        <v>0</v>
      </c>
      <c r="M53" s="102">
        <f>SUM(M54,M67)</f>
        <v>0</v>
      </c>
      <c r="N53" s="103">
        <f t="shared" ref="N53:O53" si="34">SUM(N54,N67)</f>
        <v>0</v>
      </c>
      <c r="O53" s="104">
        <f t="shared" si="34"/>
        <v>0</v>
      </c>
      <c r="P53" s="347"/>
    </row>
    <row r="54" spans="1:16" hidden="1" x14ac:dyDescent="0.25">
      <c r="A54" s="45">
        <v>1100</v>
      </c>
      <c r="B54" s="105" t="s">
        <v>48</v>
      </c>
      <c r="C54" s="46">
        <f t="shared" si="4"/>
        <v>0</v>
      </c>
      <c r="D54" s="229">
        <f>SUM(D55,D58,D66)</f>
        <v>0</v>
      </c>
      <c r="E54" s="50">
        <f t="shared" ref="E54:F54" si="35">SUM(E55,E58,E66)</f>
        <v>0</v>
      </c>
      <c r="F54" s="285">
        <f t="shared" si="35"/>
        <v>0</v>
      </c>
      <c r="G54" s="229">
        <f>SUM(G55,G58,G66)</f>
        <v>0</v>
      </c>
      <c r="H54" s="106">
        <f t="shared" ref="H54:I54" si="36">SUM(H55,H58,H66)</f>
        <v>0</v>
      </c>
      <c r="I54" s="117">
        <f t="shared" si="36"/>
        <v>0</v>
      </c>
      <c r="J54" s="106">
        <f>SUM(J55,J58,J66)</f>
        <v>0</v>
      </c>
      <c r="K54" s="50">
        <f t="shared" ref="K54:L54" si="37">SUM(K55,K58,K66)</f>
        <v>0</v>
      </c>
      <c r="L54" s="126">
        <f t="shared" si="37"/>
        <v>0</v>
      </c>
      <c r="M54" s="130">
        <f>SUM(M55,M58,M66)</f>
        <v>0</v>
      </c>
      <c r="N54" s="131">
        <f t="shared" ref="N54:O54" si="38">SUM(N55,N58,N66)</f>
        <v>0</v>
      </c>
      <c r="O54" s="294">
        <f t="shared" si="38"/>
        <v>0</v>
      </c>
      <c r="P54" s="348"/>
    </row>
    <row r="55" spans="1:16" hidden="1" x14ac:dyDescent="0.25">
      <c r="A55" s="107">
        <v>1110</v>
      </c>
      <c r="B55" s="78" t="s">
        <v>49</v>
      </c>
      <c r="C55" s="84">
        <f t="shared" si="4"/>
        <v>0</v>
      </c>
      <c r="D55" s="132">
        <f>SUM(D56:D57)</f>
        <v>0</v>
      </c>
      <c r="E55" s="108">
        <f t="shared" ref="E55:F55" si="39">SUM(E56:E57)</f>
        <v>0</v>
      </c>
      <c r="F55" s="286">
        <f t="shared" si="39"/>
        <v>0</v>
      </c>
      <c r="G55" s="132">
        <f>SUM(G56:G57)</f>
        <v>0</v>
      </c>
      <c r="H55" s="207">
        <f t="shared" ref="H55:I55" si="40">SUM(H56:H57)</f>
        <v>0</v>
      </c>
      <c r="I55" s="109">
        <f t="shared" si="40"/>
        <v>0</v>
      </c>
      <c r="J55" s="207">
        <f>SUM(J56:J57)</f>
        <v>0</v>
      </c>
      <c r="K55" s="108">
        <f t="shared" ref="K55:L55" si="41">SUM(K56:K57)</f>
        <v>0</v>
      </c>
      <c r="L55" s="137">
        <f t="shared" si="41"/>
        <v>0</v>
      </c>
      <c r="M55" s="84">
        <f>SUM(M56:M57)</f>
        <v>0</v>
      </c>
      <c r="N55" s="108">
        <f t="shared" ref="N55:O55" si="42">SUM(N56:N57)</f>
        <v>0</v>
      </c>
      <c r="O55" s="109">
        <f t="shared" si="42"/>
        <v>0</v>
      </c>
      <c r="P55" s="116"/>
    </row>
    <row r="56" spans="1:16" hidden="1" x14ac:dyDescent="0.25">
      <c r="A56" s="33">
        <v>1111</v>
      </c>
      <c r="B56" s="52" t="s">
        <v>50</v>
      </c>
      <c r="C56" s="53">
        <f t="shared" si="4"/>
        <v>0</v>
      </c>
      <c r="D56" s="230"/>
      <c r="E56" s="55"/>
      <c r="F56" s="287">
        <f t="shared" ref="F56:F57" si="43">D56+E56</f>
        <v>0</v>
      </c>
      <c r="G56" s="230"/>
      <c r="H56" s="262"/>
      <c r="I56" s="120">
        <f t="shared" ref="I56:I57" si="44">G56+H56</f>
        <v>0</v>
      </c>
      <c r="J56" s="262"/>
      <c r="K56" s="55"/>
      <c r="L56" s="140">
        <f t="shared" ref="L56:L57" si="45">J56+K56</f>
        <v>0</v>
      </c>
      <c r="M56" s="324"/>
      <c r="N56" s="55"/>
      <c r="O56" s="120">
        <f>M56+N56</f>
        <v>0</v>
      </c>
      <c r="P56" s="110"/>
    </row>
    <row r="57" spans="1:16" ht="24" hidden="1" customHeight="1" x14ac:dyDescent="0.25">
      <c r="A57" s="38">
        <v>1119</v>
      </c>
      <c r="B57" s="57" t="s">
        <v>51</v>
      </c>
      <c r="C57" s="58">
        <f t="shared" si="4"/>
        <v>0</v>
      </c>
      <c r="D57" s="231"/>
      <c r="E57" s="60"/>
      <c r="F57" s="147">
        <f t="shared" si="43"/>
        <v>0</v>
      </c>
      <c r="G57" s="231"/>
      <c r="H57" s="263"/>
      <c r="I57" s="114">
        <f t="shared" si="44"/>
        <v>0</v>
      </c>
      <c r="J57" s="263"/>
      <c r="K57" s="60"/>
      <c r="L57" s="136">
        <f t="shared" si="45"/>
        <v>0</v>
      </c>
      <c r="M57" s="325"/>
      <c r="N57" s="60"/>
      <c r="O57" s="114">
        <f>M57+N57</f>
        <v>0</v>
      </c>
      <c r="P57" s="111"/>
    </row>
    <row r="58" spans="1:16" hidden="1" x14ac:dyDescent="0.25">
      <c r="A58" s="112">
        <v>1140</v>
      </c>
      <c r="B58" s="57" t="s">
        <v>295</v>
      </c>
      <c r="C58" s="58">
        <f t="shared" si="4"/>
        <v>0</v>
      </c>
      <c r="D58" s="232">
        <f>SUM(D59:D65)</f>
        <v>0</v>
      </c>
      <c r="E58" s="113">
        <f t="shared" ref="E58:F58" si="46">SUM(E59:E65)</f>
        <v>0</v>
      </c>
      <c r="F58" s="147">
        <f t="shared" si="46"/>
        <v>0</v>
      </c>
      <c r="G58" s="232">
        <f>SUM(G59:G65)</f>
        <v>0</v>
      </c>
      <c r="H58" s="121">
        <f t="shared" ref="H58:I58" si="47">SUM(H59:H65)</f>
        <v>0</v>
      </c>
      <c r="I58" s="114">
        <f t="shared" si="47"/>
        <v>0</v>
      </c>
      <c r="J58" s="121">
        <f>SUM(J59:J65)</f>
        <v>0</v>
      </c>
      <c r="K58" s="113">
        <f t="shared" ref="K58:L58" si="48">SUM(K59:K65)</f>
        <v>0</v>
      </c>
      <c r="L58" s="136">
        <f t="shared" si="48"/>
        <v>0</v>
      </c>
      <c r="M58" s="58">
        <f>SUM(M59:M65)</f>
        <v>0</v>
      </c>
      <c r="N58" s="113">
        <f t="shared" ref="N58:O58" si="49">SUM(N59:N65)</f>
        <v>0</v>
      </c>
      <c r="O58" s="114">
        <f t="shared" si="49"/>
        <v>0</v>
      </c>
      <c r="P58" s="111"/>
    </row>
    <row r="59" spans="1:16" hidden="1" x14ac:dyDescent="0.25">
      <c r="A59" s="38">
        <v>1141</v>
      </c>
      <c r="B59" s="57" t="s">
        <v>52</v>
      </c>
      <c r="C59" s="58">
        <f t="shared" si="4"/>
        <v>0</v>
      </c>
      <c r="D59" s="231"/>
      <c r="E59" s="60"/>
      <c r="F59" s="147">
        <f t="shared" ref="F59:F66" si="50">D59+E59</f>
        <v>0</v>
      </c>
      <c r="G59" s="231"/>
      <c r="H59" s="263"/>
      <c r="I59" s="114">
        <f t="shared" ref="I59:I66" si="51">G59+H59</f>
        <v>0</v>
      </c>
      <c r="J59" s="263"/>
      <c r="K59" s="60"/>
      <c r="L59" s="136">
        <f t="shared" ref="L59:L66" si="52">J59+K59</f>
        <v>0</v>
      </c>
      <c r="M59" s="325"/>
      <c r="N59" s="60"/>
      <c r="O59" s="114">
        <f t="shared" ref="O59:O66" si="53">M59+N59</f>
        <v>0</v>
      </c>
      <c r="P59" s="111"/>
    </row>
    <row r="60" spans="1:16" ht="24.75" hidden="1" customHeight="1" x14ac:dyDescent="0.25">
      <c r="A60" s="38">
        <v>1142</v>
      </c>
      <c r="B60" s="57" t="s">
        <v>53</v>
      </c>
      <c r="C60" s="58">
        <f t="shared" si="4"/>
        <v>0</v>
      </c>
      <c r="D60" s="231"/>
      <c r="E60" s="60"/>
      <c r="F60" s="147">
        <f t="shared" si="50"/>
        <v>0</v>
      </c>
      <c r="G60" s="231"/>
      <c r="H60" s="263"/>
      <c r="I60" s="114">
        <f t="shared" si="51"/>
        <v>0</v>
      </c>
      <c r="J60" s="263"/>
      <c r="K60" s="60"/>
      <c r="L60" s="136">
        <f>J60+K60</f>
        <v>0</v>
      </c>
      <c r="M60" s="325"/>
      <c r="N60" s="60"/>
      <c r="O60" s="114">
        <f t="shared" si="53"/>
        <v>0</v>
      </c>
      <c r="P60" s="111"/>
    </row>
    <row r="61" spans="1:16" ht="24" hidden="1" x14ac:dyDescent="0.25">
      <c r="A61" s="38">
        <v>1145</v>
      </c>
      <c r="B61" s="57" t="s">
        <v>54</v>
      </c>
      <c r="C61" s="58">
        <f t="shared" si="4"/>
        <v>0</v>
      </c>
      <c r="D61" s="231"/>
      <c r="E61" s="60"/>
      <c r="F61" s="147">
        <f t="shared" si="50"/>
        <v>0</v>
      </c>
      <c r="G61" s="231"/>
      <c r="H61" s="263"/>
      <c r="I61" s="114">
        <f t="shared" si="51"/>
        <v>0</v>
      </c>
      <c r="J61" s="263"/>
      <c r="K61" s="60"/>
      <c r="L61" s="136">
        <f t="shared" si="52"/>
        <v>0</v>
      </c>
      <c r="M61" s="325"/>
      <c r="N61" s="60"/>
      <c r="O61" s="114">
        <f>M61+N61</f>
        <v>0</v>
      </c>
      <c r="P61" s="111"/>
    </row>
    <row r="62" spans="1:16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/>
      <c r="E62" s="60"/>
      <c r="F62" s="147">
        <f t="shared" si="50"/>
        <v>0</v>
      </c>
      <c r="G62" s="231"/>
      <c r="H62" s="263"/>
      <c r="I62" s="114">
        <f t="shared" si="51"/>
        <v>0</v>
      </c>
      <c r="J62" s="263"/>
      <c r="K62" s="60"/>
      <c r="L62" s="136">
        <f t="shared" si="52"/>
        <v>0</v>
      </c>
      <c r="M62" s="325"/>
      <c r="N62" s="60"/>
      <c r="O62" s="114">
        <f t="shared" si="53"/>
        <v>0</v>
      </c>
      <c r="P62" s="111"/>
    </row>
    <row r="63" spans="1:16" hidden="1" x14ac:dyDescent="0.25">
      <c r="A63" s="38">
        <v>1147</v>
      </c>
      <c r="B63" s="57" t="s">
        <v>56</v>
      </c>
      <c r="C63" s="58">
        <f t="shared" si="4"/>
        <v>0</v>
      </c>
      <c r="D63" s="231"/>
      <c r="E63" s="60"/>
      <c r="F63" s="147">
        <f t="shared" si="50"/>
        <v>0</v>
      </c>
      <c r="G63" s="231"/>
      <c r="H63" s="263"/>
      <c r="I63" s="114">
        <f t="shared" si="51"/>
        <v>0</v>
      </c>
      <c r="J63" s="263"/>
      <c r="K63" s="60"/>
      <c r="L63" s="136">
        <f t="shared" si="52"/>
        <v>0</v>
      </c>
      <c r="M63" s="325"/>
      <c r="N63" s="60"/>
      <c r="O63" s="114">
        <f t="shared" si="53"/>
        <v>0</v>
      </c>
      <c r="P63" s="111"/>
    </row>
    <row r="64" spans="1:16" hidden="1" x14ac:dyDescent="0.25">
      <c r="A64" s="38">
        <v>1148</v>
      </c>
      <c r="B64" s="57" t="s">
        <v>57</v>
      </c>
      <c r="C64" s="58">
        <f t="shared" si="4"/>
        <v>0</v>
      </c>
      <c r="D64" s="231"/>
      <c r="E64" s="60"/>
      <c r="F64" s="147">
        <f t="shared" si="50"/>
        <v>0</v>
      </c>
      <c r="G64" s="231"/>
      <c r="H64" s="263"/>
      <c r="I64" s="114">
        <f t="shared" si="51"/>
        <v>0</v>
      </c>
      <c r="J64" s="263"/>
      <c r="K64" s="60"/>
      <c r="L64" s="136">
        <f t="shared" si="52"/>
        <v>0</v>
      </c>
      <c r="M64" s="325"/>
      <c r="N64" s="60"/>
      <c r="O64" s="114">
        <f t="shared" si="53"/>
        <v>0</v>
      </c>
      <c r="P64" s="111"/>
    </row>
    <row r="65" spans="1:16" ht="24" hidden="1" customHeight="1" x14ac:dyDescent="0.25">
      <c r="A65" s="38">
        <v>1149</v>
      </c>
      <c r="B65" s="57" t="s">
        <v>58</v>
      </c>
      <c r="C65" s="58">
        <f>F65+I65+L65+O65</f>
        <v>0</v>
      </c>
      <c r="D65" s="231"/>
      <c r="E65" s="60"/>
      <c r="F65" s="147">
        <f t="shared" si="50"/>
        <v>0</v>
      </c>
      <c r="G65" s="231"/>
      <c r="H65" s="263"/>
      <c r="I65" s="114">
        <f t="shared" si="51"/>
        <v>0</v>
      </c>
      <c r="J65" s="263"/>
      <c r="K65" s="60"/>
      <c r="L65" s="136">
        <f t="shared" si="52"/>
        <v>0</v>
      </c>
      <c r="M65" s="325"/>
      <c r="N65" s="60"/>
      <c r="O65" s="114">
        <f t="shared" si="53"/>
        <v>0</v>
      </c>
      <c r="P65" s="111"/>
    </row>
    <row r="66" spans="1:16" ht="36" hidden="1" x14ac:dyDescent="0.25">
      <c r="A66" s="107">
        <v>1150</v>
      </c>
      <c r="B66" s="78" t="s">
        <v>59</v>
      </c>
      <c r="C66" s="84">
        <f>F66+I66+L66+O66</f>
        <v>0</v>
      </c>
      <c r="D66" s="233"/>
      <c r="E66" s="115"/>
      <c r="F66" s="286">
        <f t="shared" si="50"/>
        <v>0</v>
      </c>
      <c r="G66" s="233"/>
      <c r="H66" s="264"/>
      <c r="I66" s="109">
        <f t="shared" si="51"/>
        <v>0</v>
      </c>
      <c r="J66" s="264"/>
      <c r="K66" s="115"/>
      <c r="L66" s="137">
        <f t="shared" si="52"/>
        <v>0</v>
      </c>
      <c r="M66" s="326"/>
      <c r="N66" s="115"/>
      <c r="O66" s="109">
        <f t="shared" si="53"/>
        <v>0</v>
      </c>
      <c r="P66" s="116"/>
    </row>
    <row r="67" spans="1:16" ht="24" hidden="1" x14ac:dyDescent="0.25">
      <c r="A67" s="45">
        <v>1200</v>
      </c>
      <c r="B67" s="105" t="s">
        <v>296</v>
      </c>
      <c r="C67" s="46">
        <f t="shared" si="4"/>
        <v>0</v>
      </c>
      <c r="D67" s="229">
        <f>SUM(D68:D69)</f>
        <v>0</v>
      </c>
      <c r="E67" s="50">
        <f t="shared" ref="E67:F67" si="54">SUM(E68:E69)</f>
        <v>0</v>
      </c>
      <c r="F67" s="285">
        <f t="shared" si="54"/>
        <v>0</v>
      </c>
      <c r="G67" s="229">
        <f>SUM(G68:G69)</f>
        <v>0</v>
      </c>
      <c r="H67" s="106">
        <f t="shared" ref="H67:I67" si="55">SUM(H68:H69)</f>
        <v>0</v>
      </c>
      <c r="I67" s="117">
        <f t="shared" si="55"/>
        <v>0</v>
      </c>
      <c r="J67" s="106">
        <f>SUM(J68:J69)</f>
        <v>0</v>
      </c>
      <c r="K67" s="50">
        <f t="shared" ref="K67:L67" si="56">SUM(K68:K69)</f>
        <v>0</v>
      </c>
      <c r="L67" s="126">
        <f t="shared" si="56"/>
        <v>0</v>
      </c>
      <c r="M67" s="46">
        <f>SUM(M68:M69)</f>
        <v>0</v>
      </c>
      <c r="N67" s="50">
        <f t="shared" ref="N67:O67" si="57">SUM(N68:N69)</f>
        <v>0</v>
      </c>
      <c r="O67" s="117">
        <f t="shared" si="57"/>
        <v>0</v>
      </c>
      <c r="P67" s="123"/>
    </row>
    <row r="68" spans="1:16" ht="24" hidden="1" x14ac:dyDescent="0.25">
      <c r="A68" s="565">
        <v>1210</v>
      </c>
      <c r="B68" s="52" t="s">
        <v>60</v>
      </c>
      <c r="C68" s="53">
        <f t="shared" si="4"/>
        <v>0</v>
      </c>
      <c r="D68" s="230"/>
      <c r="E68" s="55"/>
      <c r="F68" s="287">
        <f>D68+E68</f>
        <v>0</v>
      </c>
      <c r="G68" s="230"/>
      <c r="H68" s="262"/>
      <c r="I68" s="120">
        <f>G68+H68</f>
        <v>0</v>
      </c>
      <c r="J68" s="262"/>
      <c r="K68" s="55"/>
      <c r="L68" s="140">
        <f>J68+K68</f>
        <v>0</v>
      </c>
      <c r="M68" s="324"/>
      <c r="N68" s="55"/>
      <c r="O68" s="120">
        <f>M68+N68</f>
        <v>0</v>
      </c>
      <c r="P68" s="110"/>
    </row>
    <row r="69" spans="1:16" ht="24" hidden="1" x14ac:dyDescent="0.25">
      <c r="A69" s="112">
        <v>1220</v>
      </c>
      <c r="B69" s="57" t="s">
        <v>61</v>
      </c>
      <c r="C69" s="58">
        <f t="shared" si="4"/>
        <v>0</v>
      </c>
      <c r="D69" s="232">
        <f>SUM(D70:D74)</f>
        <v>0</v>
      </c>
      <c r="E69" s="113">
        <f t="shared" ref="E69:F69" si="58">SUM(E70:E74)</f>
        <v>0</v>
      </c>
      <c r="F69" s="147">
        <f t="shared" si="58"/>
        <v>0</v>
      </c>
      <c r="G69" s="232">
        <f>SUM(G70:G74)</f>
        <v>0</v>
      </c>
      <c r="H69" s="121">
        <f t="shared" ref="H69:I69" si="59">SUM(H70:H74)</f>
        <v>0</v>
      </c>
      <c r="I69" s="114">
        <f t="shared" si="59"/>
        <v>0</v>
      </c>
      <c r="J69" s="121">
        <f>SUM(J70:J74)</f>
        <v>0</v>
      </c>
      <c r="K69" s="113">
        <f t="shared" ref="K69:L69" si="60">SUM(K70:K74)</f>
        <v>0</v>
      </c>
      <c r="L69" s="136">
        <f t="shared" si="60"/>
        <v>0</v>
      </c>
      <c r="M69" s="58">
        <f>SUM(M70:M74)</f>
        <v>0</v>
      </c>
      <c r="N69" s="113">
        <f t="shared" ref="N69:O69" si="61">SUM(N70:N74)</f>
        <v>0</v>
      </c>
      <c r="O69" s="114">
        <f t="shared" si="61"/>
        <v>0</v>
      </c>
      <c r="P69" s="111"/>
    </row>
    <row r="70" spans="1:16" ht="48" hidden="1" x14ac:dyDescent="0.25">
      <c r="A70" s="38">
        <v>1221</v>
      </c>
      <c r="B70" s="57" t="s">
        <v>297</v>
      </c>
      <c r="C70" s="58">
        <f t="shared" si="4"/>
        <v>0</v>
      </c>
      <c r="D70" s="231"/>
      <c r="E70" s="60"/>
      <c r="F70" s="147">
        <f t="shared" ref="F70:F74" si="62">D70+E70</f>
        <v>0</v>
      </c>
      <c r="G70" s="231"/>
      <c r="H70" s="263"/>
      <c r="I70" s="114">
        <f t="shared" ref="I70:I74" si="63">G70+H70</f>
        <v>0</v>
      </c>
      <c r="J70" s="263"/>
      <c r="K70" s="60"/>
      <c r="L70" s="136">
        <f t="shared" ref="L70:L74" si="64">J70+K70</f>
        <v>0</v>
      </c>
      <c r="M70" s="325"/>
      <c r="N70" s="60"/>
      <c r="O70" s="114">
        <f t="shared" ref="O70:O74" si="65">M70+N70</f>
        <v>0</v>
      </c>
      <c r="P70" s="111"/>
    </row>
    <row r="71" spans="1:16" hidden="1" x14ac:dyDescent="0.25">
      <c r="A71" s="38">
        <v>1223</v>
      </c>
      <c r="B71" s="57" t="s">
        <v>62</v>
      </c>
      <c r="C71" s="58">
        <f t="shared" si="4"/>
        <v>0</v>
      </c>
      <c r="D71" s="231"/>
      <c r="E71" s="60"/>
      <c r="F71" s="147">
        <f t="shared" si="62"/>
        <v>0</v>
      </c>
      <c r="G71" s="231"/>
      <c r="H71" s="263"/>
      <c r="I71" s="114">
        <f t="shared" si="63"/>
        <v>0</v>
      </c>
      <c r="J71" s="263"/>
      <c r="K71" s="60"/>
      <c r="L71" s="136">
        <f t="shared" si="64"/>
        <v>0</v>
      </c>
      <c r="M71" s="325"/>
      <c r="N71" s="60"/>
      <c r="O71" s="114">
        <f t="shared" si="65"/>
        <v>0</v>
      </c>
      <c r="P71" s="111"/>
    </row>
    <row r="72" spans="1:16" hidden="1" x14ac:dyDescent="0.25">
      <c r="A72" s="38">
        <v>1225</v>
      </c>
      <c r="B72" s="57" t="s">
        <v>63</v>
      </c>
      <c r="C72" s="58">
        <f t="shared" si="4"/>
        <v>0</v>
      </c>
      <c r="D72" s="231"/>
      <c r="E72" s="60"/>
      <c r="F72" s="147">
        <f t="shared" si="62"/>
        <v>0</v>
      </c>
      <c r="G72" s="231"/>
      <c r="H72" s="263"/>
      <c r="I72" s="114">
        <f t="shared" si="63"/>
        <v>0</v>
      </c>
      <c r="J72" s="263"/>
      <c r="K72" s="60"/>
      <c r="L72" s="136">
        <f t="shared" si="64"/>
        <v>0</v>
      </c>
      <c r="M72" s="325"/>
      <c r="N72" s="60"/>
      <c r="O72" s="114">
        <f t="shared" si="65"/>
        <v>0</v>
      </c>
      <c r="P72" s="111"/>
    </row>
    <row r="73" spans="1:16" ht="36" hidden="1" x14ac:dyDescent="0.25">
      <c r="A73" s="38">
        <v>1227</v>
      </c>
      <c r="B73" s="57" t="s">
        <v>64</v>
      </c>
      <c r="C73" s="58">
        <f t="shared" si="4"/>
        <v>0</v>
      </c>
      <c r="D73" s="231"/>
      <c r="E73" s="60"/>
      <c r="F73" s="147">
        <f t="shared" si="62"/>
        <v>0</v>
      </c>
      <c r="G73" s="231"/>
      <c r="H73" s="263"/>
      <c r="I73" s="114">
        <f t="shared" si="63"/>
        <v>0</v>
      </c>
      <c r="J73" s="263"/>
      <c r="K73" s="60"/>
      <c r="L73" s="136">
        <f t="shared" si="64"/>
        <v>0</v>
      </c>
      <c r="M73" s="325"/>
      <c r="N73" s="60"/>
      <c r="O73" s="114">
        <f t="shared" si="65"/>
        <v>0</v>
      </c>
      <c r="P73" s="111"/>
    </row>
    <row r="74" spans="1:16" ht="48" hidden="1" x14ac:dyDescent="0.25">
      <c r="A74" s="38">
        <v>1228</v>
      </c>
      <c r="B74" s="57" t="s">
        <v>298</v>
      </c>
      <c r="C74" s="58">
        <f t="shared" si="4"/>
        <v>0</v>
      </c>
      <c r="D74" s="231"/>
      <c r="E74" s="60"/>
      <c r="F74" s="147">
        <f t="shared" si="62"/>
        <v>0</v>
      </c>
      <c r="G74" s="231"/>
      <c r="H74" s="263"/>
      <c r="I74" s="114">
        <f t="shared" si="63"/>
        <v>0</v>
      </c>
      <c r="J74" s="263"/>
      <c r="K74" s="60"/>
      <c r="L74" s="136">
        <f t="shared" si="64"/>
        <v>0</v>
      </c>
      <c r="M74" s="325"/>
      <c r="N74" s="60"/>
      <c r="O74" s="114">
        <f t="shared" si="65"/>
        <v>0</v>
      </c>
      <c r="P74" s="111"/>
    </row>
    <row r="75" spans="1:16" x14ac:dyDescent="0.25">
      <c r="A75" s="101">
        <v>2000</v>
      </c>
      <c r="B75" s="101" t="s">
        <v>65</v>
      </c>
      <c r="C75" s="522">
        <f t="shared" si="4"/>
        <v>219266</v>
      </c>
      <c r="D75" s="228">
        <f>SUM(D76,D83,D130,D164,D165,D172)</f>
        <v>212904</v>
      </c>
      <c r="E75" s="103">
        <f t="shared" ref="E75:F75" si="66">SUM(E76,E83,E130,E164,E165,E172)</f>
        <v>0</v>
      </c>
      <c r="F75" s="284">
        <f t="shared" si="66"/>
        <v>212904</v>
      </c>
      <c r="G75" s="228">
        <f>SUM(G76,G83,G130,G164,G165,G172)</f>
        <v>0</v>
      </c>
      <c r="H75" s="261">
        <f t="shared" ref="H75:I75" si="67">SUM(H76,H83,H130,H164,H165,H172)</f>
        <v>0</v>
      </c>
      <c r="I75" s="104">
        <f t="shared" si="67"/>
        <v>0</v>
      </c>
      <c r="J75" s="261">
        <f>SUM(J76,J83,J130,J164,J165,J172)</f>
        <v>6362</v>
      </c>
      <c r="K75" s="103">
        <f t="shared" ref="K75:L75" si="68">SUM(K76,K83,K130,K164,K165,K172)</f>
        <v>0</v>
      </c>
      <c r="L75" s="284">
        <f t="shared" si="68"/>
        <v>6362</v>
      </c>
      <c r="M75" s="102">
        <f>SUM(M76,M83,M130,M164,M165,M172)</f>
        <v>0</v>
      </c>
      <c r="N75" s="103">
        <f t="shared" ref="N75:O75" si="69">SUM(N76,N83,N130,N164,N165,N172)</f>
        <v>0</v>
      </c>
      <c r="O75" s="104">
        <f t="shared" si="69"/>
        <v>0</v>
      </c>
      <c r="P75" s="347"/>
    </row>
    <row r="76" spans="1:16" ht="24" x14ac:dyDescent="0.25">
      <c r="A76" s="45">
        <v>2100</v>
      </c>
      <c r="B76" s="105" t="s">
        <v>66</v>
      </c>
      <c r="C76" s="490">
        <f t="shared" si="4"/>
        <v>4723</v>
      </c>
      <c r="D76" s="229">
        <f>SUM(D77,D80)</f>
        <v>4723</v>
      </c>
      <c r="E76" s="50">
        <f t="shared" ref="E76:F76" si="70">SUM(E77,E80)</f>
        <v>0</v>
      </c>
      <c r="F76" s="285">
        <f t="shared" si="70"/>
        <v>4723</v>
      </c>
      <c r="G76" s="229">
        <f>SUM(G77,G80)</f>
        <v>0</v>
      </c>
      <c r="H76" s="106">
        <f t="shared" ref="H76:I76" si="71">SUM(H77,H80)</f>
        <v>0</v>
      </c>
      <c r="I76" s="117">
        <f t="shared" si="71"/>
        <v>0</v>
      </c>
      <c r="J76" s="106">
        <f>SUM(J77,J80)</f>
        <v>0</v>
      </c>
      <c r="K76" s="50">
        <f t="shared" ref="K76:L76" si="72">SUM(K77,K80)</f>
        <v>0</v>
      </c>
      <c r="L76" s="285">
        <f t="shared" si="72"/>
        <v>0</v>
      </c>
      <c r="M76" s="46">
        <f>SUM(M77,M80)</f>
        <v>0</v>
      </c>
      <c r="N76" s="50">
        <f t="shared" ref="N76:O76" si="73">SUM(N77,N80)</f>
        <v>0</v>
      </c>
      <c r="O76" s="117">
        <f t="shared" si="73"/>
        <v>0</v>
      </c>
      <c r="P76" s="123"/>
    </row>
    <row r="77" spans="1:16" ht="24" hidden="1" x14ac:dyDescent="0.25">
      <c r="A77" s="565">
        <v>2110</v>
      </c>
      <c r="B77" s="52" t="s">
        <v>67</v>
      </c>
      <c r="C77" s="53">
        <f t="shared" si="4"/>
        <v>0</v>
      </c>
      <c r="D77" s="234">
        <f>SUM(D78:D79)</f>
        <v>0</v>
      </c>
      <c r="E77" s="119">
        <f t="shared" ref="E77:F77" si="74">SUM(E78:E79)</f>
        <v>0</v>
      </c>
      <c r="F77" s="287">
        <f t="shared" si="74"/>
        <v>0</v>
      </c>
      <c r="G77" s="234">
        <f>SUM(G78:G79)</f>
        <v>0</v>
      </c>
      <c r="H77" s="265">
        <f t="shared" ref="H77:I77" si="75">SUM(H78:H79)</f>
        <v>0</v>
      </c>
      <c r="I77" s="120">
        <f t="shared" si="75"/>
        <v>0</v>
      </c>
      <c r="J77" s="265">
        <f>SUM(J78:J79)</f>
        <v>0</v>
      </c>
      <c r="K77" s="119">
        <f t="shared" ref="K77:L77" si="76">SUM(K78:K79)</f>
        <v>0</v>
      </c>
      <c r="L77" s="140">
        <f t="shared" si="76"/>
        <v>0</v>
      </c>
      <c r="M77" s="53">
        <f>SUM(M78:M79)</f>
        <v>0</v>
      </c>
      <c r="N77" s="119">
        <f t="shared" ref="N77:O77" si="77">SUM(N78:N79)</f>
        <v>0</v>
      </c>
      <c r="O77" s="120">
        <f t="shared" si="77"/>
        <v>0</v>
      </c>
      <c r="P77" s="110"/>
    </row>
    <row r="78" spans="1:16" hidden="1" x14ac:dyDescent="0.25">
      <c r="A78" s="38">
        <v>2111</v>
      </c>
      <c r="B78" s="57" t="s">
        <v>68</v>
      </c>
      <c r="C78" s="58">
        <f t="shared" si="4"/>
        <v>0</v>
      </c>
      <c r="D78" s="231"/>
      <c r="E78" s="60"/>
      <c r="F78" s="147">
        <f t="shared" ref="F78:F79" si="78">D78+E78</f>
        <v>0</v>
      </c>
      <c r="G78" s="231"/>
      <c r="H78" s="263"/>
      <c r="I78" s="114">
        <f t="shared" ref="I78:I79" si="79">G78+H78</f>
        <v>0</v>
      </c>
      <c r="J78" s="263"/>
      <c r="K78" s="60"/>
      <c r="L78" s="136">
        <f t="shared" ref="L78:L79" si="80">J78+K78</f>
        <v>0</v>
      </c>
      <c r="M78" s="325"/>
      <c r="N78" s="60"/>
      <c r="O78" s="114">
        <f t="shared" ref="O78:O79" si="81">M78+N78</f>
        <v>0</v>
      </c>
      <c r="P78" s="111"/>
    </row>
    <row r="79" spans="1:16" ht="24" hidden="1" x14ac:dyDescent="0.25">
      <c r="A79" s="38">
        <v>2112</v>
      </c>
      <c r="B79" s="57" t="s">
        <v>69</v>
      </c>
      <c r="C79" s="58">
        <f t="shared" si="4"/>
        <v>0</v>
      </c>
      <c r="D79" s="231"/>
      <c r="E79" s="60"/>
      <c r="F79" s="147">
        <f t="shared" si="78"/>
        <v>0</v>
      </c>
      <c r="G79" s="231"/>
      <c r="H79" s="263"/>
      <c r="I79" s="114">
        <f t="shared" si="79"/>
        <v>0</v>
      </c>
      <c r="J79" s="263"/>
      <c r="K79" s="60"/>
      <c r="L79" s="136">
        <f t="shared" si="80"/>
        <v>0</v>
      </c>
      <c r="M79" s="325"/>
      <c r="N79" s="60"/>
      <c r="O79" s="114">
        <f t="shared" si="81"/>
        <v>0</v>
      </c>
      <c r="P79" s="111"/>
    </row>
    <row r="80" spans="1:16" ht="24" x14ac:dyDescent="0.25">
      <c r="A80" s="112">
        <v>2120</v>
      </c>
      <c r="B80" s="57" t="s">
        <v>70</v>
      </c>
      <c r="C80" s="486">
        <f t="shared" si="4"/>
        <v>4723</v>
      </c>
      <c r="D80" s="232">
        <f>SUM(D81:D82)</f>
        <v>4723</v>
      </c>
      <c r="E80" s="113">
        <f t="shared" ref="E80:F80" si="82">SUM(E81:E82)</f>
        <v>0</v>
      </c>
      <c r="F80" s="147">
        <f t="shared" si="82"/>
        <v>4723</v>
      </c>
      <c r="G80" s="232">
        <f>SUM(G81:G82)</f>
        <v>0</v>
      </c>
      <c r="H80" s="121">
        <f t="shared" ref="H80:I80" si="83">SUM(H81:H82)</f>
        <v>0</v>
      </c>
      <c r="I80" s="114">
        <f t="shared" si="83"/>
        <v>0</v>
      </c>
      <c r="J80" s="121">
        <f>SUM(J81:J82)</f>
        <v>0</v>
      </c>
      <c r="K80" s="113">
        <f t="shared" ref="K80:L80" si="84">SUM(K81:K82)</f>
        <v>0</v>
      </c>
      <c r="L80" s="147">
        <f t="shared" si="84"/>
        <v>0</v>
      </c>
      <c r="M80" s="58">
        <f>SUM(M81:M82)</f>
        <v>0</v>
      </c>
      <c r="N80" s="113">
        <f t="shared" ref="N80:O80" si="85">SUM(N81:N82)</f>
        <v>0</v>
      </c>
      <c r="O80" s="114">
        <f t="shared" si="85"/>
        <v>0</v>
      </c>
      <c r="P80" s="111"/>
    </row>
    <row r="81" spans="1:16" x14ac:dyDescent="0.25">
      <c r="A81" s="38">
        <v>2121</v>
      </c>
      <c r="B81" s="57" t="s">
        <v>68</v>
      </c>
      <c r="C81" s="486">
        <f t="shared" si="4"/>
        <v>815</v>
      </c>
      <c r="D81" s="231">
        <v>815</v>
      </c>
      <c r="E81" s="60"/>
      <c r="F81" s="147">
        <f t="shared" ref="F81:F82" si="86">D81+E81</f>
        <v>815</v>
      </c>
      <c r="G81" s="231"/>
      <c r="H81" s="263"/>
      <c r="I81" s="114">
        <f t="shared" ref="I81:I82" si="87">G81+H81</f>
        <v>0</v>
      </c>
      <c r="J81" s="263"/>
      <c r="K81" s="60"/>
      <c r="L81" s="147">
        <f t="shared" ref="L81:L82" si="88">J81+K81</f>
        <v>0</v>
      </c>
      <c r="M81" s="325"/>
      <c r="N81" s="60"/>
      <c r="O81" s="114">
        <f t="shared" ref="O81:O82" si="89">M81+N81</f>
        <v>0</v>
      </c>
      <c r="P81" s="111"/>
    </row>
    <row r="82" spans="1:16" ht="24" x14ac:dyDescent="0.25">
      <c r="A82" s="38">
        <v>2122</v>
      </c>
      <c r="B82" s="57" t="s">
        <v>69</v>
      </c>
      <c r="C82" s="486">
        <f t="shared" si="4"/>
        <v>3908</v>
      </c>
      <c r="D82" s="231">
        <v>3908</v>
      </c>
      <c r="E82" s="60"/>
      <c r="F82" s="147">
        <f t="shared" si="86"/>
        <v>3908</v>
      </c>
      <c r="G82" s="231"/>
      <c r="H82" s="263"/>
      <c r="I82" s="114">
        <f t="shared" si="87"/>
        <v>0</v>
      </c>
      <c r="J82" s="263"/>
      <c r="K82" s="60"/>
      <c r="L82" s="147">
        <f t="shared" si="88"/>
        <v>0</v>
      </c>
      <c r="M82" s="325"/>
      <c r="N82" s="60"/>
      <c r="O82" s="114">
        <f t="shared" si="89"/>
        <v>0</v>
      </c>
      <c r="P82" s="111"/>
    </row>
    <row r="83" spans="1:16" x14ac:dyDescent="0.25">
      <c r="A83" s="45">
        <v>2200</v>
      </c>
      <c r="B83" s="105" t="s">
        <v>71</v>
      </c>
      <c r="C83" s="490">
        <f t="shared" si="4"/>
        <v>175228</v>
      </c>
      <c r="D83" s="229">
        <f>SUM(D84,D89,D95,D103,D112,D116,D122,D128)</f>
        <v>172356</v>
      </c>
      <c r="E83" s="50">
        <f t="shared" ref="E83:F83" si="90">SUM(E84,E89,E95,E103,E112,E116,E122,E128)</f>
        <v>0</v>
      </c>
      <c r="F83" s="285">
        <f t="shared" si="90"/>
        <v>172356</v>
      </c>
      <c r="G83" s="229">
        <f>SUM(G84,G89,G95,G103,G112,G116,G122,G128)</f>
        <v>0</v>
      </c>
      <c r="H83" s="106">
        <f t="shared" ref="H83:I83" si="91">SUM(H84,H89,H95,H103,H112,H116,H122,H128)</f>
        <v>0</v>
      </c>
      <c r="I83" s="117">
        <f t="shared" si="91"/>
        <v>0</v>
      </c>
      <c r="J83" s="106">
        <f>SUM(J84,J89,J95,J103,J112,J116,J122,J128)</f>
        <v>2872</v>
      </c>
      <c r="K83" s="50">
        <f t="shared" ref="K83:L83" si="92">SUM(K84,K89,K95,K103,K112,K116,K122,K128)</f>
        <v>0</v>
      </c>
      <c r="L83" s="285">
        <f t="shared" si="92"/>
        <v>2872</v>
      </c>
      <c r="M83" s="166">
        <f>SUM(M84,M89,M95,M103,M112,M116,M122,M128)</f>
        <v>0</v>
      </c>
      <c r="N83" s="167">
        <f t="shared" ref="N83:O83" si="93">SUM(N84,N89,N95,N103,N112,N116,N122,N128)</f>
        <v>0</v>
      </c>
      <c r="O83" s="168">
        <f t="shared" si="93"/>
        <v>0</v>
      </c>
      <c r="P83" s="349"/>
    </row>
    <row r="84" spans="1:16" ht="24" hidden="1" x14ac:dyDescent="0.25">
      <c r="A84" s="107">
        <v>2210</v>
      </c>
      <c r="B84" s="78" t="s">
        <v>72</v>
      </c>
      <c r="C84" s="84">
        <f t="shared" si="4"/>
        <v>0</v>
      </c>
      <c r="D84" s="132">
        <f>SUM(D85:D88)</f>
        <v>0</v>
      </c>
      <c r="E84" s="108">
        <f t="shared" ref="E84:F84" si="94">SUM(E85:E88)</f>
        <v>0</v>
      </c>
      <c r="F84" s="286">
        <f t="shared" si="94"/>
        <v>0</v>
      </c>
      <c r="G84" s="132">
        <f>SUM(G85:G88)</f>
        <v>0</v>
      </c>
      <c r="H84" s="207">
        <f t="shared" ref="H84:I84" si="95">SUM(H85:H88)</f>
        <v>0</v>
      </c>
      <c r="I84" s="109">
        <f t="shared" si="95"/>
        <v>0</v>
      </c>
      <c r="J84" s="207">
        <f>SUM(J85:J88)</f>
        <v>0</v>
      </c>
      <c r="K84" s="108">
        <f t="shared" ref="K84:L84" si="96">SUM(K85:K88)</f>
        <v>0</v>
      </c>
      <c r="L84" s="137">
        <f t="shared" si="96"/>
        <v>0</v>
      </c>
      <c r="M84" s="84">
        <f>SUM(M85:M88)</f>
        <v>0</v>
      </c>
      <c r="N84" s="108">
        <f t="shared" ref="N84:O84" si="97">SUM(N85:N88)</f>
        <v>0</v>
      </c>
      <c r="O84" s="109">
        <f t="shared" si="97"/>
        <v>0</v>
      </c>
      <c r="P84" s="116"/>
    </row>
    <row r="85" spans="1:16" ht="24" hidden="1" x14ac:dyDescent="0.25">
      <c r="A85" s="33">
        <v>2211</v>
      </c>
      <c r="B85" s="52" t="s">
        <v>73</v>
      </c>
      <c r="C85" s="53">
        <f t="shared" ref="C85:C148" si="98">F85+I85+L85+O85</f>
        <v>0</v>
      </c>
      <c r="D85" s="230"/>
      <c r="E85" s="55"/>
      <c r="F85" s="287">
        <f t="shared" ref="F85:F88" si="99">D85+E85</f>
        <v>0</v>
      </c>
      <c r="G85" s="230"/>
      <c r="H85" s="262"/>
      <c r="I85" s="120">
        <f t="shared" ref="I85:I88" si="100">G85+H85</f>
        <v>0</v>
      </c>
      <c r="J85" s="262"/>
      <c r="K85" s="55"/>
      <c r="L85" s="140">
        <f t="shared" ref="L85:L88" si="101">J85+K85</f>
        <v>0</v>
      </c>
      <c r="M85" s="324"/>
      <c r="N85" s="55"/>
      <c r="O85" s="120">
        <f t="shared" ref="O85:O88" si="102">M85+N85</f>
        <v>0</v>
      </c>
      <c r="P85" s="110"/>
    </row>
    <row r="86" spans="1:16" ht="36" hidden="1" x14ac:dyDescent="0.25">
      <c r="A86" s="38">
        <v>2212</v>
      </c>
      <c r="B86" s="57" t="s">
        <v>74</v>
      </c>
      <c r="C86" s="58">
        <f t="shared" si="98"/>
        <v>0</v>
      </c>
      <c r="D86" s="231"/>
      <c r="E86" s="60"/>
      <c r="F86" s="147">
        <f t="shared" si="99"/>
        <v>0</v>
      </c>
      <c r="G86" s="231"/>
      <c r="H86" s="263"/>
      <c r="I86" s="114">
        <f t="shared" si="100"/>
        <v>0</v>
      </c>
      <c r="J86" s="263"/>
      <c r="K86" s="60"/>
      <c r="L86" s="136">
        <f t="shared" si="101"/>
        <v>0</v>
      </c>
      <c r="M86" s="325"/>
      <c r="N86" s="60"/>
      <c r="O86" s="114">
        <f t="shared" si="102"/>
        <v>0</v>
      </c>
      <c r="P86" s="111"/>
    </row>
    <row r="87" spans="1:16" ht="24" hidden="1" x14ac:dyDescent="0.25">
      <c r="A87" s="38">
        <v>2214</v>
      </c>
      <c r="B87" s="57" t="s">
        <v>75</v>
      </c>
      <c r="C87" s="58">
        <f t="shared" si="98"/>
        <v>0</v>
      </c>
      <c r="D87" s="231"/>
      <c r="E87" s="60"/>
      <c r="F87" s="147">
        <f t="shared" si="99"/>
        <v>0</v>
      </c>
      <c r="G87" s="231"/>
      <c r="H87" s="263"/>
      <c r="I87" s="114">
        <f t="shared" si="100"/>
        <v>0</v>
      </c>
      <c r="J87" s="263"/>
      <c r="K87" s="60"/>
      <c r="L87" s="136">
        <f t="shared" si="101"/>
        <v>0</v>
      </c>
      <c r="M87" s="325"/>
      <c r="N87" s="60"/>
      <c r="O87" s="114">
        <f t="shared" si="102"/>
        <v>0</v>
      </c>
      <c r="P87" s="111"/>
    </row>
    <row r="88" spans="1:16" hidden="1" x14ac:dyDescent="0.25">
      <c r="A88" s="38">
        <v>2219</v>
      </c>
      <c r="B88" s="57" t="s">
        <v>76</v>
      </c>
      <c r="C88" s="58">
        <f t="shared" si="98"/>
        <v>0</v>
      </c>
      <c r="D88" s="231"/>
      <c r="E88" s="60"/>
      <c r="F88" s="147">
        <f t="shared" si="99"/>
        <v>0</v>
      </c>
      <c r="G88" s="231"/>
      <c r="H88" s="263"/>
      <c r="I88" s="114">
        <f t="shared" si="100"/>
        <v>0</v>
      </c>
      <c r="J88" s="263"/>
      <c r="K88" s="60"/>
      <c r="L88" s="136">
        <f t="shared" si="101"/>
        <v>0</v>
      </c>
      <c r="M88" s="325"/>
      <c r="N88" s="60"/>
      <c r="O88" s="114">
        <f t="shared" si="102"/>
        <v>0</v>
      </c>
      <c r="P88" s="111"/>
    </row>
    <row r="89" spans="1:16" ht="24" hidden="1" x14ac:dyDescent="0.25">
      <c r="A89" s="112">
        <v>2220</v>
      </c>
      <c r="B89" s="57" t="s">
        <v>77</v>
      </c>
      <c r="C89" s="58">
        <f t="shared" si="98"/>
        <v>0</v>
      </c>
      <c r="D89" s="232">
        <f>SUM(D90:D94)</f>
        <v>0</v>
      </c>
      <c r="E89" s="113">
        <f t="shared" ref="E89:F89" si="103">SUM(E90:E94)</f>
        <v>0</v>
      </c>
      <c r="F89" s="147">
        <f t="shared" si="103"/>
        <v>0</v>
      </c>
      <c r="G89" s="232">
        <f>SUM(G90:G94)</f>
        <v>0</v>
      </c>
      <c r="H89" s="121">
        <f t="shared" ref="H89:I89" si="104">SUM(H90:H94)</f>
        <v>0</v>
      </c>
      <c r="I89" s="114">
        <f t="shared" si="104"/>
        <v>0</v>
      </c>
      <c r="J89" s="121">
        <f>SUM(J90:J94)</f>
        <v>0</v>
      </c>
      <c r="K89" s="113">
        <f t="shared" ref="K89:L89" si="105">SUM(K90:K94)</f>
        <v>0</v>
      </c>
      <c r="L89" s="136">
        <f t="shared" si="105"/>
        <v>0</v>
      </c>
      <c r="M89" s="58">
        <f>SUM(M90:M94)</f>
        <v>0</v>
      </c>
      <c r="N89" s="113">
        <f t="shared" ref="N89:O89" si="106">SUM(N90:N94)</f>
        <v>0</v>
      </c>
      <c r="O89" s="114">
        <f t="shared" si="106"/>
        <v>0</v>
      </c>
      <c r="P89" s="111"/>
    </row>
    <row r="90" spans="1:16" ht="24" hidden="1" x14ac:dyDescent="0.25">
      <c r="A90" s="38">
        <v>2221</v>
      </c>
      <c r="B90" s="57" t="s">
        <v>289</v>
      </c>
      <c r="C90" s="58">
        <f t="shared" si="98"/>
        <v>0</v>
      </c>
      <c r="D90" s="231"/>
      <c r="E90" s="60"/>
      <c r="F90" s="147">
        <f t="shared" ref="F90:F94" si="107">D90+E90</f>
        <v>0</v>
      </c>
      <c r="G90" s="231"/>
      <c r="H90" s="263"/>
      <c r="I90" s="114">
        <f t="shared" ref="I90:I94" si="108">G90+H90</f>
        <v>0</v>
      </c>
      <c r="J90" s="263"/>
      <c r="K90" s="60"/>
      <c r="L90" s="136">
        <f t="shared" ref="L90:L94" si="109">J90+K90</f>
        <v>0</v>
      </c>
      <c r="M90" s="325"/>
      <c r="N90" s="60"/>
      <c r="O90" s="114">
        <f t="shared" ref="O90:O94" si="110">M90+N90</f>
        <v>0</v>
      </c>
      <c r="P90" s="111"/>
    </row>
    <row r="91" spans="1:16" hidden="1" x14ac:dyDescent="0.25">
      <c r="A91" s="38">
        <v>2222</v>
      </c>
      <c r="B91" s="57" t="s">
        <v>78</v>
      </c>
      <c r="C91" s="58">
        <f t="shared" si="98"/>
        <v>0</v>
      </c>
      <c r="D91" s="231"/>
      <c r="E91" s="60"/>
      <c r="F91" s="147">
        <f t="shared" si="107"/>
        <v>0</v>
      </c>
      <c r="G91" s="231"/>
      <c r="H91" s="263"/>
      <c r="I91" s="114">
        <f t="shared" si="108"/>
        <v>0</v>
      </c>
      <c r="J91" s="263"/>
      <c r="K91" s="60"/>
      <c r="L91" s="136">
        <f t="shared" si="109"/>
        <v>0</v>
      </c>
      <c r="M91" s="325"/>
      <c r="N91" s="60"/>
      <c r="O91" s="114">
        <f t="shared" si="110"/>
        <v>0</v>
      </c>
      <c r="P91" s="111"/>
    </row>
    <row r="92" spans="1:16" hidden="1" x14ac:dyDescent="0.25">
      <c r="A92" s="38">
        <v>2223</v>
      </c>
      <c r="B92" s="57" t="s">
        <v>79</v>
      </c>
      <c r="C92" s="58">
        <f t="shared" si="98"/>
        <v>0</v>
      </c>
      <c r="D92" s="231"/>
      <c r="E92" s="60"/>
      <c r="F92" s="147">
        <f t="shared" si="107"/>
        <v>0</v>
      </c>
      <c r="G92" s="231"/>
      <c r="H92" s="263"/>
      <c r="I92" s="114">
        <f t="shared" si="108"/>
        <v>0</v>
      </c>
      <c r="J92" s="263"/>
      <c r="K92" s="60"/>
      <c r="L92" s="136">
        <f t="shared" si="109"/>
        <v>0</v>
      </c>
      <c r="M92" s="325"/>
      <c r="N92" s="60"/>
      <c r="O92" s="114">
        <f t="shared" si="110"/>
        <v>0</v>
      </c>
      <c r="P92" s="111"/>
    </row>
    <row r="93" spans="1:16" ht="48" hidden="1" x14ac:dyDescent="0.25">
      <c r="A93" s="38">
        <v>2224</v>
      </c>
      <c r="B93" s="57" t="s">
        <v>299</v>
      </c>
      <c r="C93" s="58">
        <f t="shared" si="98"/>
        <v>0</v>
      </c>
      <c r="D93" s="231"/>
      <c r="E93" s="60"/>
      <c r="F93" s="147">
        <f t="shared" si="107"/>
        <v>0</v>
      </c>
      <c r="G93" s="231"/>
      <c r="H93" s="263"/>
      <c r="I93" s="114">
        <f t="shared" si="108"/>
        <v>0</v>
      </c>
      <c r="J93" s="263"/>
      <c r="K93" s="60"/>
      <c r="L93" s="136">
        <f t="shared" si="109"/>
        <v>0</v>
      </c>
      <c r="M93" s="325"/>
      <c r="N93" s="60"/>
      <c r="O93" s="114">
        <f t="shared" si="110"/>
        <v>0</v>
      </c>
      <c r="P93" s="111"/>
    </row>
    <row r="94" spans="1:16" ht="24" hidden="1" x14ac:dyDescent="0.25">
      <c r="A94" s="38">
        <v>2229</v>
      </c>
      <c r="B94" s="57" t="s">
        <v>80</v>
      </c>
      <c r="C94" s="58">
        <f t="shared" si="98"/>
        <v>0</v>
      </c>
      <c r="D94" s="231"/>
      <c r="E94" s="60"/>
      <c r="F94" s="147">
        <f t="shared" si="107"/>
        <v>0</v>
      </c>
      <c r="G94" s="231"/>
      <c r="H94" s="263"/>
      <c r="I94" s="114">
        <f t="shared" si="108"/>
        <v>0</v>
      </c>
      <c r="J94" s="263"/>
      <c r="K94" s="60"/>
      <c r="L94" s="136">
        <f t="shared" si="109"/>
        <v>0</v>
      </c>
      <c r="M94" s="325"/>
      <c r="N94" s="60"/>
      <c r="O94" s="114">
        <f t="shared" si="110"/>
        <v>0</v>
      </c>
      <c r="P94" s="111"/>
    </row>
    <row r="95" spans="1:16" ht="36" x14ac:dyDescent="0.25">
      <c r="A95" s="112">
        <v>2230</v>
      </c>
      <c r="B95" s="57" t="s">
        <v>81</v>
      </c>
      <c r="C95" s="486">
        <f t="shared" si="98"/>
        <v>148620</v>
      </c>
      <c r="D95" s="232">
        <f>SUM(D96:D102)</f>
        <v>146420</v>
      </c>
      <c r="E95" s="113">
        <f t="shared" ref="E95:F95" si="111">SUM(E96:E102)</f>
        <v>0</v>
      </c>
      <c r="F95" s="147">
        <f t="shared" si="111"/>
        <v>146420</v>
      </c>
      <c r="G95" s="232">
        <f>SUM(G96:G102)</f>
        <v>0</v>
      </c>
      <c r="H95" s="121">
        <f t="shared" ref="H95:I95" si="112">SUM(H96:H102)</f>
        <v>0</v>
      </c>
      <c r="I95" s="114">
        <f t="shared" si="112"/>
        <v>0</v>
      </c>
      <c r="J95" s="121">
        <f>SUM(J96:J102)</f>
        <v>2200</v>
      </c>
      <c r="K95" s="113">
        <f t="shared" ref="K95:L95" si="113">SUM(K96:K102)</f>
        <v>0</v>
      </c>
      <c r="L95" s="147">
        <f t="shared" si="113"/>
        <v>2200</v>
      </c>
      <c r="M95" s="58">
        <f>SUM(M96:M102)</f>
        <v>0</v>
      </c>
      <c r="N95" s="113">
        <f t="shared" ref="N95:O95" si="114">SUM(N96:N102)</f>
        <v>0</v>
      </c>
      <c r="O95" s="114">
        <f t="shared" si="114"/>
        <v>0</v>
      </c>
      <c r="P95" s="111"/>
    </row>
    <row r="96" spans="1:16" ht="24" x14ac:dyDescent="0.25">
      <c r="A96" s="38">
        <v>2231</v>
      </c>
      <c r="B96" s="57" t="s">
        <v>82</v>
      </c>
      <c r="C96" s="486">
        <f t="shared" si="98"/>
        <v>11959</v>
      </c>
      <c r="D96" s="231">
        <v>11959</v>
      </c>
      <c r="E96" s="60"/>
      <c r="F96" s="147">
        <f t="shared" ref="F96:F102" si="115">D96+E96</f>
        <v>11959</v>
      </c>
      <c r="G96" s="231"/>
      <c r="H96" s="263"/>
      <c r="I96" s="114">
        <f t="shared" ref="I96:I102" si="116">G96+H96</f>
        <v>0</v>
      </c>
      <c r="J96" s="263"/>
      <c r="K96" s="60"/>
      <c r="L96" s="147">
        <f t="shared" ref="L96:L102" si="117">J96+K96</f>
        <v>0</v>
      </c>
      <c r="M96" s="325"/>
      <c r="N96" s="60"/>
      <c r="O96" s="114">
        <f t="shared" ref="O96:O102" si="118">M96+N96</f>
        <v>0</v>
      </c>
      <c r="P96" s="111"/>
    </row>
    <row r="97" spans="1:16" ht="24.75" customHeight="1" x14ac:dyDescent="0.25">
      <c r="A97" s="38">
        <v>2232</v>
      </c>
      <c r="B97" s="57" t="s">
        <v>83</v>
      </c>
      <c r="C97" s="486">
        <f t="shared" si="98"/>
        <v>9500</v>
      </c>
      <c r="D97" s="231">
        <v>9500</v>
      </c>
      <c r="E97" s="60"/>
      <c r="F97" s="147">
        <f t="shared" si="115"/>
        <v>9500</v>
      </c>
      <c r="G97" s="231"/>
      <c r="H97" s="263"/>
      <c r="I97" s="114">
        <f t="shared" si="116"/>
        <v>0</v>
      </c>
      <c r="J97" s="263"/>
      <c r="K97" s="60"/>
      <c r="L97" s="147">
        <f t="shared" si="117"/>
        <v>0</v>
      </c>
      <c r="M97" s="325"/>
      <c r="N97" s="60"/>
      <c r="O97" s="114">
        <f t="shared" si="118"/>
        <v>0</v>
      </c>
      <c r="P97" s="111"/>
    </row>
    <row r="98" spans="1:16" ht="24" hidden="1" x14ac:dyDescent="0.25">
      <c r="A98" s="33">
        <v>2233</v>
      </c>
      <c r="B98" s="52" t="s">
        <v>84</v>
      </c>
      <c r="C98" s="53">
        <f t="shared" si="98"/>
        <v>0</v>
      </c>
      <c r="D98" s="230"/>
      <c r="E98" s="55"/>
      <c r="F98" s="287">
        <f t="shared" si="115"/>
        <v>0</v>
      </c>
      <c r="G98" s="230"/>
      <c r="H98" s="262"/>
      <c r="I98" s="120">
        <f t="shared" si="116"/>
        <v>0</v>
      </c>
      <c r="J98" s="262"/>
      <c r="K98" s="55"/>
      <c r="L98" s="140">
        <f t="shared" si="117"/>
        <v>0</v>
      </c>
      <c r="M98" s="324"/>
      <c r="N98" s="55"/>
      <c r="O98" s="120">
        <f t="shared" si="118"/>
        <v>0</v>
      </c>
      <c r="P98" s="110"/>
    </row>
    <row r="99" spans="1:16" ht="36" hidden="1" x14ac:dyDescent="0.25">
      <c r="A99" s="38">
        <v>2234</v>
      </c>
      <c r="B99" s="57" t="s">
        <v>85</v>
      </c>
      <c r="C99" s="58">
        <f t="shared" si="98"/>
        <v>0</v>
      </c>
      <c r="D99" s="231"/>
      <c r="E99" s="60"/>
      <c r="F99" s="147">
        <f t="shared" si="115"/>
        <v>0</v>
      </c>
      <c r="G99" s="231"/>
      <c r="H99" s="263"/>
      <c r="I99" s="114">
        <f t="shared" si="116"/>
        <v>0</v>
      </c>
      <c r="J99" s="263"/>
      <c r="K99" s="60"/>
      <c r="L99" s="136">
        <f t="shared" si="117"/>
        <v>0</v>
      </c>
      <c r="M99" s="325"/>
      <c r="N99" s="60"/>
      <c r="O99" s="114">
        <f t="shared" si="118"/>
        <v>0</v>
      </c>
      <c r="P99" s="111"/>
    </row>
    <row r="100" spans="1:16" ht="24" hidden="1" x14ac:dyDescent="0.25">
      <c r="A100" s="38">
        <v>2235</v>
      </c>
      <c r="B100" s="57" t="s">
        <v>86</v>
      </c>
      <c r="C100" s="58">
        <f t="shared" si="98"/>
        <v>0</v>
      </c>
      <c r="D100" s="231"/>
      <c r="E100" s="60"/>
      <c r="F100" s="147">
        <f t="shared" si="115"/>
        <v>0</v>
      </c>
      <c r="G100" s="231"/>
      <c r="H100" s="263"/>
      <c r="I100" s="114">
        <f t="shared" si="116"/>
        <v>0</v>
      </c>
      <c r="J100" s="263"/>
      <c r="K100" s="60"/>
      <c r="L100" s="136">
        <f t="shared" si="117"/>
        <v>0</v>
      </c>
      <c r="M100" s="325"/>
      <c r="N100" s="60"/>
      <c r="O100" s="114">
        <f t="shared" si="118"/>
        <v>0</v>
      </c>
      <c r="P100" s="111"/>
    </row>
    <row r="101" spans="1:16" hidden="1" x14ac:dyDescent="0.25">
      <c r="A101" s="38">
        <v>2236</v>
      </c>
      <c r="B101" s="57" t="s">
        <v>87</v>
      </c>
      <c r="C101" s="58">
        <f t="shared" si="98"/>
        <v>0</v>
      </c>
      <c r="D101" s="231"/>
      <c r="E101" s="60"/>
      <c r="F101" s="147">
        <f t="shared" si="115"/>
        <v>0</v>
      </c>
      <c r="G101" s="231"/>
      <c r="H101" s="263"/>
      <c r="I101" s="114">
        <f t="shared" si="116"/>
        <v>0</v>
      </c>
      <c r="J101" s="263"/>
      <c r="K101" s="60"/>
      <c r="L101" s="136">
        <f t="shared" si="117"/>
        <v>0</v>
      </c>
      <c r="M101" s="325"/>
      <c r="N101" s="60"/>
      <c r="O101" s="114">
        <f t="shared" si="118"/>
        <v>0</v>
      </c>
      <c r="P101" s="111"/>
    </row>
    <row r="102" spans="1:16" ht="24" x14ac:dyDescent="0.25">
      <c r="A102" s="38">
        <v>2239</v>
      </c>
      <c r="B102" s="57" t="s">
        <v>88</v>
      </c>
      <c r="C102" s="486">
        <f t="shared" si="98"/>
        <v>127161</v>
      </c>
      <c r="D102" s="231">
        <v>124961</v>
      </c>
      <c r="E102" s="60"/>
      <c r="F102" s="147">
        <f t="shared" si="115"/>
        <v>124961</v>
      </c>
      <c r="G102" s="231"/>
      <c r="H102" s="263"/>
      <c r="I102" s="114">
        <f t="shared" si="116"/>
        <v>0</v>
      </c>
      <c r="J102" s="263">
        <v>2200</v>
      </c>
      <c r="K102" s="60"/>
      <c r="L102" s="147">
        <f t="shared" si="117"/>
        <v>2200</v>
      </c>
      <c r="M102" s="325"/>
      <c r="N102" s="60"/>
      <c r="O102" s="114">
        <f t="shared" si="118"/>
        <v>0</v>
      </c>
      <c r="P102" s="111"/>
    </row>
    <row r="103" spans="1:16" ht="36" x14ac:dyDescent="0.25">
      <c r="A103" s="112">
        <v>2240</v>
      </c>
      <c r="B103" s="57" t="s">
        <v>89</v>
      </c>
      <c r="C103" s="486">
        <f t="shared" si="98"/>
        <v>110</v>
      </c>
      <c r="D103" s="232">
        <f>SUM(D104:D111)</f>
        <v>110</v>
      </c>
      <c r="E103" s="113">
        <f t="shared" ref="E103:F103" si="119">SUM(E104:E111)</f>
        <v>0</v>
      </c>
      <c r="F103" s="147">
        <f t="shared" si="119"/>
        <v>110</v>
      </c>
      <c r="G103" s="232">
        <f>SUM(G104:G111)</f>
        <v>0</v>
      </c>
      <c r="H103" s="121">
        <f t="shared" ref="H103:I103" si="120">SUM(H104:H111)</f>
        <v>0</v>
      </c>
      <c r="I103" s="114">
        <f t="shared" si="120"/>
        <v>0</v>
      </c>
      <c r="J103" s="121">
        <f>SUM(J104:J111)</f>
        <v>0</v>
      </c>
      <c r="K103" s="113">
        <f t="shared" ref="K103:L103" si="121">SUM(K104:K111)</f>
        <v>0</v>
      </c>
      <c r="L103" s="147">
        <f t="shared" si="121"/>
        <v>0</v>
      </c>
      <c r="M103" s="58">
        <f>SUM(M104:M111)</f>
        <v>0</v>
      </c>
      <c r="N103" s="113">
        <f t="shared" ref="N103:O103" si="122">SUM(N104:N111)</f>
        <v>0</v>
      </c>
      <c r="O103" s="114">
        <f t="shared" si="122"/>
        <v>0</v>
      </c>
      <c r="P103" s="111"/>
    </row>
    <row r="104" spans="1:16" hidden="1" x14ac:dyDescent="0.25">
      <c r="A104" s="38">
        <v>2241</v>
      </c>
      <c r="B104" s="57" t="s">
        <v>90</v>
      </c>
      <c r="C104" s="58">
        <f t="shared" si="98"/>
        <v>0</v>
      </c>
      <c r="D104" s="231"/>
      <c r="E104" s="60"/>
      <c r="F104" s="147">
        <f t="shared" ref="F104:F111" si="123">D104+E104</f>
        <v>0</v>
      </c>
      <c r="G104" s="231"/>
      <c r="H104" s="263"/>
      <c r="I104" s="114">
        <f t="shared" ref="I104:I111" si="124">G104+H104</f>
        <v>0</v>
      </c>
      <c r="J104" s="263"/>
      <c r="K104" s="60"/>
      <c r="L104" s="136">
        <f t="shared" ref="L104:L111" si="125">J104+K104</f>
        <v>0</v>
      </c>
      <c r="M104" s="325"/>
      <c r="N104" s="60"/>
      <c r="O104" s="114">
        <f t="shared" ref="O104:O111" si="126">M104+N104</f>
        <v>0</v>
      </c>
      <c r="P104" s="111"/>
    </row>
    <row r="105" spans="1:16" ht="24" hidden="1" x14ac:dyDescent="0.25">
      <c r="A105" s="38">
        <v>2242</v>
      </c>
      <c r="B105" s="57" t="s">
        <v>91</v>
      </c>
      <c r="C105" s="58">
        <f t="shared" si="98"/>
        <v>0</v>
      </c>
      <c r="D105" s="231"/>
      <c r="E105" s="60"/>
      <c r="F105" s="147">
        <f t="shared" si="123"/>
        <v>0</v>
      </c>
      <c r="G105" s="231"/>
      <c r="H105" s="263"/>
      <c r="I105" s="114">
        <f t="shared" si="124"/>
        <v>0</v>
      </c>
      <c r="J105" s="263"/>
      <c r="K105" s="60"/>
      <c r="L105" s="136">
        <f t="shared" si="125"/>
        <v>0</v>
      </c>
      <c r="M105" s="325"/>
      <c r="N105" s="60"/>
      <c r="O105" s="114">
        <f t="shared" si="126"/>
        <v>0</v>
      </c>
      <c r="P105" s="111"/>
    </row>
    <row r="106" spans="1:16" ht="24" x14ac:dyDescent="0.25">
      <c r="A106" s="38">
        <v>2243</v>
      </c>
      <c r="B106" s="57" t="s">
        <v>92</v>
      </c>
      <c r="C106" s="486">
        <f t="shared" si="98"/>
        <v>110</v>
      </c>
      <c r="D106" s="231">
        <v>110</v>
      </c>
      <c r="E106" s="60"/>
      <c r="F106" s="147">
        <f t="shared" si="123"/>
        <v>110</v>
      </c>
      <c r="G106" s="231"/>
      <c r="H106" s="263"/>
      <c r="I106" s="114">
        <f t="shared" si="124"/>
        <v>0</v>
      </c>
      <c r="J106" s="263"/>
      <c r="K106" s="60"/>
      <c r="L106" s="147">
        <f t="shared" si="125"/>
        <v>0</v>
      </c>
      <c r="M106" s="325"/>
      <c r="N106" s="60"/>
      <c r="O106" s="114">
        <f t="shared" si="126"/>
        <v>0</v>
      </c>
      <c r="P106" s="111"/>
    </row>
    <row r="107" spans="1:16" hidden="1" x14ac:dyDescent="0.25">
      <c r="A107" s="38">
        <v>2244</v>
      </c>
      <c r="B107" s="57" t="s">
        <v>93</v>
      </c>
      <c r="C107" s="58">
        <f t="shared" si="98"/>
        <v>0</v>
      </c>
      <c r="D107" s="231"/>
      <c r="E107" s="60"/>
      <c r="F107" s="147">
        <f t="shared" si="123"/>
        <v>0</v>
      </c>
      <c r="G107" s="231"/>
      <c r="H107" s="263"/>
      <c r="I107" s="114">
        <f t="shared" si="124"/>
        <v>0</v>
      </c>
      <c r="J107" s="263"/>
      <c r="K107" s="60"/>
      <c r="L107" s="136">
        <f t="shared" si="125"/>
        <v>0</v>
      </c>
      <c r="M107" s="325"/>
      <c r="N107" s="60"/>
      <c r="O107" s="114">
        <f t="shared" si="126"/>
        <v>0</v>
      </c>
      <c r="P107" s="111"/>
    </row>
    <row r="108" spans="1:16" ht="24" hidden="1" x14ac:dyDescent="0.25">
      <c r="A108" s="38">
        <v>2246</v>
      </c>
      <c r="B108" s="57" t="s">
        <v>94</v>
      </c>
      <c r="C108" s="58">
        <f t="shared" si="98"/>
        <v>0</v>
      </c>
      <c r="D108" s="231"/>
      <c r="E108" s="60"/>
      <c r="F108" s="147">
        <f t="shared" si="123"/>
        <v>0</v>
      </c>
      <c r="G108" s="231"/>
      <c r="H108" s="263"/>
      <c r="I108" s="114">
        <f t="shared" si="124"/>
        <v>0</v>
      </c>
      <c r="J108" s="263"/>
      <c r="K108" s="60"/>
      <c r="L108" s="136">
        <f t="shared" si="125"/>
        <v>0</v>
      </c>
      <c r="M108" s="325"/>
      <c r="N108" s="60"/>
      <c r="O108" s="114">
        <f t="shared" si="126"/>
        <v>0</v>
      </c>
      <c r="P108" s="111"/>
    </row>
    <row r="109" spans="1:16" hidden="1" x14ac:dyDescent="0.25">
      <c r="A109" s="38">
        <v>2247</v>
      </c>
      <c r="B109" s="57" t="s">
        <v>95</v>
      </c>
      <c r="C109" s="58">
        <f t="shared" si="98"/>
        <v>0</v>
      </c>
      <c r="D109" s="231"/>
      <c r="E109" s="60"/>
      <c r="F109" s="147">
        <f t="shared" si="123"/>
        <v>0</v>
      </c>
      <c r="G109" s="231"/>
      <c r="H109" s="263"/>
      <c r="I109" s="114">
        <f t="shared" si="124"/>
        <v>0</v>
      </c>
      <c r="J109" s="263"/>
      <c r="K109" s="60"/>
      <c r="L109" s="136">
        <f t="shared" si="125"/>
        <v>0</v>
      </c>
      <c r="M109" s="325"/>
      <c r="N109" s="60"/>
      <c r="O109" s="114">
        <f t="shared" si="126"/>
        <v>0</v>
      </c>
      <c r="P109" s="111"/>
    </row>
    <row r="110" spans="1:16" ht="24" hidden="1" x14ac:dyDescent="0.25">
      <c r="A110" s="38">
        <v>2248</v>
      </c>
      <c r="B110" s="57" t="s">
        <v>300</v>
      </c>
      <c r="C110" s="58">
        <f t="shared" si="98"/>
        <v>0</v>
      </c>
      <c r="D110" s="231"/>
      <c r="E110" s="60"/>
      <c r="F110" s="147">
        <f t="shared" si="123"/>
        <v>0</v>
      </c>
      <c r="G110" s="231"/>
      <c r="H110" s="263"/>
      <c r="I110" s="114">
        <f t="shared" si="124"/>
        <v>0</v>
      </c>
      <c r="J110" s="263"/>
      <c r="K110" s="60"/>
      <c r="L110" s="136">
        <f t="shared" si="125"/>
        <v>0</v>
      </c>
      <c r="M110" s="325"/>
      <c r="N110" s="60"/>
      <c r="O110" s="114">
        <f t="shared" si="126"/>
        <v>0</v>
      </c>
      <c r="P110" s="111"/>
    </row>
    <row r="111" spans="1:16" ht="24" hidden="1" x14ac:dyDescent="0.25">
      <c r="A111" s="38">
        <v>2249</v>
      </c>
      <c r="B111" s="57" t="s">
        <v>96</v>
      </c>
      <c r="C111" s="58">
        <f t="shared" si="98"/>
        <v>0</v>
      </c>
      <c r="D111" s="231"/>
      <c r="E111" s="60"/>
      <c r="F111" s="147">
        <f t="shared" si="123"/>
        <v>0</v>
      </c>
      <c r="G111" s="231"/>
      <c r="H111" s="263"/>
      <c r="I111" s="114">
        <f t="shared" si="124"/>
        <v>0</v>
      </c>
      <c r="J111" s="263"/>
      <c r="K111" s="60"/>
      <c r="L111" s="136">
        <f t="shared" si="125"/>
        <v>0</v>
      </c>
      <c r="M111" s="325"/>
      <c r="N111" s="60"/>
      <c r="O111" s="114">
        <f t="shared" si="126"/>
        <v>0</v>
      </c>
      <c r="P111" s="111"/>
    </row>
    <row r="112" spans="1:16" x14ac:dyDescent="0.25">
      <c r="A112" s="112">
        <v>2250</v>
      </c>
      <c r="B112" s="57" t="s">
        <v>97</v>
      </c>
      <c r="C112" s="486">
        <f t="shared" si="98"/>
        <v>5000</v>
      </c>
      <c r="D112" s="232">
        <f>SUM(D113:D115)</f>
        <v>5000</v>
      </c>
      <c r="E112" s="113">
        <f t="shared" ref="E112:F112" si="127">SUM(E113:E115)</f>
        <v>0</v>
      </c>
      <c r="F112" s="147">
        <f t="shared" si="127"/>
        <v>5000</v>
      </c>
      <c r="G112" s="232">
        <f>SUM(G113:G115)</f>
        <v>0</v>
      </c>
      <c r="H112" s="121">
        <f t="shared" ref="H112:I112" si="128">SUM(H113:H115)</f>
        <v>0</v>
      </c>
      <c r="I112" s="114">
        <f t="shared" si="128"/>
        <v>0</v>
      </c>
      <c r="J112" s="121">
        <f>SUM(J113:J115)</f>
        <v>0</v>
      </c>
      <c r="K112" s="113">
        <f t="shared" ref="K112:L112" si="129">SUM(K113:K115)</f>
        <v>0</v>
      </c>
      <c r="L112" s="147">
        <f t="shared" si="129"/>
        <v>0</v>
      </c>
      <c r="M112" s="58">
        <f>SUM(M113:M115)</f>
        <v>0</v>
      </c>
      <c r="N112" s="113">
        <f t="shared" ref="N112:O112" si="130">SUM(N113:N115)</f>
        <v>0</v>
      </c>
      <c r="O112" s="114">
        <f t="shared" si="130"/>
        <v>0</v>
      </c>
      <c r="P112" s="111"/>
    </row>
    <row r="113" spans="1:16" hidden="1" x14ac:dyDescent="0.25">
      <c r="A113" s="38">
        <v>2251</v>
      </c>
      <c r="B113" s="57" t="s">
        <v>98</v>
      </c>
      <c r="C113" s="58">
        <f t="shared" si="98"/>
        <v>0</v>
      </c>
      <c r="D113" s="231"/>
      <c r="E113" s="60"/>
      <c r="F113" s="147">
        <f t="shared" ref="F113:F115" si="131">D113+E113</f>
        <v>0</v>
      </c>
      <c r="G113" s="231"/>
      <c r="H113" s="263"/>
      <c r="I113" s="114">
        <f t="shared" ref="I113:I115" si="132">G113+H113</f>
        <v>0</v>
      </c>
      <c r="J113" s="263"/>
      <c r="K113" s="60"/>
      <c r="L113" s="136">
        <f t="shared" ref="L113:L115" si="133">J113+K113</f>
        <v>0</v>
      </c>
      <c r="M113" s="325"/>
      <c r="N113" s="60"/>
      <c r="O113" s="114">
        <f t="shared" ref="O113:O115" si="134">M113+N113</f>
        <v>0</v>
      </c>
      <c r="P113" s="111"/>
    </row>
    <row r="114" spans="1:16" ht="24" hidden="1" x14ac:dyDescent="0.25">
      <c r="A114" s="38">
        <v>2252</v>
      </c>
      <c r="B114" s="57" t="s">
        <v>99</v>
      </c>
      <c r="C114" s="58">
        <f t="shared" si="98"/>
        <v>0</v>
      </c>
      <c r="D114" s="231"/>
      <c r="E114" s="60"/>
      <c r="F114" s="147">
        <f t="shared" si="131"/>
        <v>0</v>
      </c>
      <c r="G114" s="231"/>
      <c r="H114" s="263"/>
      <c r="I114" s="114">
        <f t="shared" si="132"/>
        <v>0</v>
      </c>
      <c r="J114" s="263"/>
      <c r="K114" s="60"/>
      <c r="L114" s="136">
        <f t="shared" si="133"/>
        <v>0</v>
      </c>
      <c r="M114" s="325"/>
      <c r="N114" s="60"/>
      <c r="O114" s="114">
        <f t="shared" si="134"/>
        <v>0</v>
      </c>
      <c r="P114" s="111"/>
    </row>
    <row r="115" spans="1:16" ht="24" x14ac:dyDescent="0.25">
      <c r="A115" s="38">
        <v>2259</v>
      </c>
      <c r="B115" s="57" t="s">
        <v>100</v>
      </c>
      <c r="C115" s="486">
        <f t="shared" si="98"/>
        <v>5000</v>
      </c>
      <c r="D115" s="231">
        <v>5000</v>
      </c>
      <c r="E115" s="60"/>
      <c r="F115" s="147">
        <f t="shared" si="131"/>
        <v>5000</v>
      </c>
      <c r="G115" s="231"/>
      <c r="H115" s="263"/>
      <c r="I115" s="114">
        <f t="shared" si="132"/>
        <v>0</v>
      </c>
      <c r="J115" s="263"/>
      <c r="K115" s="60"/>
      <c r="L115" s="147">
        <f t="shared" si="133"/>
        <v>0</v>
      </c>
      <c r="M115" s="325"/>
      <c r="N115" s="60"/>
      <c r="O115" s="114">
        <f t="shared" si="134"/>
        <v>0</v>
      </c>
      <c r="P115" s="111"/>
    </row>
    <row r="116" spans="1:16" hidden="1" x14ac:dyDescent="0.25">
      <c r="A116" s="112">
        <v>2260</v>
      </c>
      <c r="B116" s="57" t="s">
        <v>101</v>
      </c>
      <c r="C116" s="58">
        <f t="shared" si="98"/>
        <v>0</v>
      </c>
      <c r="D116" s="232">
        <f>SUM(D117:D121)</f>
        <v>0</v>
      </c>
      <c r="E116" s="113">
        <f t="shared" ref="E116:F116" si="135">SUM(E117:E121)</f>
        <v>0</v>
      </c>
      <c r="F116" s="147">
        <f t="shared" si="135"/>
        <v>0</v>
      </c>
      <c r="G116" s="232">
        <f>SUM(G117:G121)</f>
        <v>0</v>
      </c>
      <c r="H116" s="121">
        <f t="shared" ref="H116:I116" si="136">SUM(H117:H121)</f>
        <v>0</v>
      </c>
      <c r="I116" s="114">
        <f t="shared" si="136"/>
        <v>0</v>
      </c>
      <c r="J116" s="121">
        <f>SUM(J117:J121)</f>
        <v>0</v>
      </c>
      <c r="K116" s="113">
        <f t="shared" ref="K116:L116" si="137">SUM(K117:K121)</f>
        <v>0</v>
      </c>
      <c r="L116" s="136">
        <f t="shared" si="137"/>
        <v>0</v>
      </c>
      <c r="M116" s="58">
        <f>SUM(M117:M121)</f>
        <v>0</v>
      </c>
      <c r="N116" s="113">
        <f t="shared" ref="N116:O116" si="138">SUM(N117:N121)</f>
        <v>0</v>
      </c>
      <c r="O116" s="114">
        <f t="shared" si="138"/>
        <v>0</v>
      </c>
      <c r="P116" s="111"/>
    </row>
    <row r="117" spans="1:16" hidden="1" x14ac:dyDescent="0.25">
      <c r="A117" s="38">
        <v>2261</v>
      </c>
      <c r="B117" s="57" t="s">
        <v>102</v>
      </c>
      <c r="C117" s="58">
        <f t="shared" si="98"/>
        <v>0</v>
      </c>
      <c r="D117" s="231"/>
      <c r="E117" s="60"/>
      <c r="F117" s="147">
        <f t="shared" ref="F117:F121" si="139">D117+E117</f>
        <v>0</v>
      </c>
      <c r="G117" s="231"/>
      <c r="H117" s="263"/>
      <c r="I117" s="114">
        <f t="shared" ref="I117:I121" si="140">G117+H117</f>
        <v>0</v>
      </c>
      <c r="J117" s="263"/>
      <c r="K117" s="60"/>
      <c r="L117" s="136">
        <f t="shared" ref="L117:L121" si="141">J117+K117</f>
        <v>0</v>
      </c>
      <c r="M117" s="325"/>
      <c r="N117" s="60"/>
      <c r="O117" s="114">
        <f t="shared" ref="O117:O121" si="142">M117+N117</f>
        <v>0</v>
      </c>
      <c r="P117" s="111"/>
    </row>
    <row r="118" spans="1:16" hidden="1" x14ac:dyDescent="0.25">
      <c r="A118" s="38">
        <v>2262</v>
      </c>
      <c r="B118" s="57" t="s">
        <v>103</v>
      </c>
      <c r="C118" s="58">
        <f t="shared" si="98"/>
        <v>0</v>
      </c>
      <c r="D118" s="231"/>
      <c r="E118" s="60"/>
      <c r="F118" s="147">
        <f t="shared" si="139"/>
        <v>0</v>
      </c>
      <c r="G118" s="231"/>
      <c r="H118" s="263"/>
      <c r="I118" s="114">
        <f t="shared" si="140"/>
        <v>0</v>
      </c>
      <c r="J118" s="263"/>
      <c r="K118" s="60"/>
      <c r="L118" s="136">
        <f t="shared" si="141"/>
        <v>0</v>
      </c>
      <c r="M118" s="325"/>
      <c r="N118" s="60"/>
      <c r="O118" s="114">
        <f t="shared" si="142"/>
        <v>0</v>
      </c>
      <c r="P118" s="111"/>
    </row>
    <row r="119" spans="1:16" hidden="1" x14ac:dyDescent="0.25">
      <c r="A119" s="38">
        <v>2263</v>
      </c>
      <c r="B119" s="57" t="s">
        <v>104</v>
      </c>
      <c r="C119" s="58">
        <f t="shared" si="98"/>
        <v>0</v>
      </c>
      <c r="D119" s="231"/>
      <c r="E119" s="60"/>
      <c r="F119" s="147">
        <f t="shared" si="139"/>
        <v>0</v>
      </c>
      <c r="G119" s="231"/>
      <c r="H119" s="263"/>
      <c r="I119" s="114">
        <f t="shared" si="140"/>
        <v>0</v>
      </c>
      <c r="J119" s="263"/>
      <c r="K119" s="60"/>
      <c r="L119" s="136">
        <f t="shared" si="141"/>
        <v>0</v>
      </c>
      <c r="M119" s="325"/>
      <c r="N119" s="60"/>
      <c r="O119" s="114">
        <f t="shared" si="142"/>
        <v>0</v>
      </c>
      <c r="P119" s="111"/>
    </row>
    <row r="120" spans="1:16" ht="24" hidden="1" x14ac:dyDescent="0.25">
      <c r="A120" s="38">
        <v>2264</v>
      </c>
      <c r="B120" s="57" t="s">
        <v>105</v>
      </c>
      <c r="C120" s="58">
        <f t="shared" si="98"/>
        <v>0</v>
      </c>
      <c r="D120" s="231"/>
      <c r="E120" s="60"/>
      <c r="F120" s="147">
        <f t="shared" si="139"/>
        <v>0</v>
      </c>
      <c r="G120" s="231"/>
      <c r="H120" s="263"/>
      <c r="I120" s="114">
        <f t="shared" si="140"/>
        <v>0</v>
      </c>
      <c r="J120" s="263"/>
      <c r="K120" s="60"/>
      <c r="L120" s="136">
        <f t="shared" si="141"/>
        <v>0</v>
      </c>
      <c r="M120" s="325"/>
      <c r="N120" s="60"/>
      <c r="O120" s="114">
        <f t="shared" si="142"/>
        <v>0</v>
      </c>
      <c r="P120" s="111"/>
    </row>
    <row r="121" spans="1:16" hidden="1" x14ac:dyDescent="0.25">
      <c r="A121" s="38">
        <v>2269</v>
      </c>
      <c r="B121" s="57" t="s">
        <v>106</v>
      </c>
      <c r="C121" s="58">
        <f t="shared" si="98"/>
        <v>0</v>
      </c>
      <c r="D121" s="231"/>
      <c r="E121" s="60"/>
      <c r="F121" s="147">
        <f t="shared" si="139"/>
        <v>0</v>
      </c>
      <c r="G121" s="231"/>
      <c r="H121" s="263"/>
      <c r="I121" s="114">
        <f t="shared" si="140"/>
        <v>0</v>
      </c>
      <c r="J121" s="263"/>
      <c r="K121" s="60"/>
      <c r="L121" s="136">
        <f t="shared" si="141"/>
        <v>0</v>
      </c>
      <c r="M121" s="325"/>
      <c r="N121" s="60"/>
      <c r="O121" s="114">
        <f t="shared" si="142"/>
        <v>0</v>
      </c>
      <c r="P121" s="111"/>
    </row>
    <row r="122" spans="1:16" x14ac:dyDescent="0.25">
      <c r="A122" s="112">
        <v>2270</v>
      </c>
      <c r="B122" s="57" t="s">
        <v>107</v>
      </c>
      <c r="C122" s="486">
        <f t="shared" si="98"/>
        <v>21498</v>
      </c>
      <c r="D122" s="232">
        <f>SUM(D123:D127)</f>
        <v>20826</v>
      </c>
      <c r="E122" s="113">
        <f t="shared" ref="E122:F122" si="143">SUM(E123:E127)</f>
        <v>0</v>
      </c>
      <c r="F122" s="147">
        <f t="shared" si="143"/>
        <v>20826</v>
      </c>
      <c r="G122" s="232">
        <f>SUM(G123:G127)</f>
        <v>0</v>
      </c>
      <c r="H122" s="121">
        <f t="shared" ref="H122:I122" si="144">SUM(H123:H127)</f>
        <v>0</v>
      </c>
      <c r="I122" s="114">
        <f t="shared" si="144"/>
        <v>0</v>
      </c>
      <c r="J122" s="121">
        <f>SUM(J123:J127)</f>
        <v>672</v>
      </c>
      <c r="K122" s="113">
        <f t="shared" ref="K122:L122" si="145">SUM(K123:K127)</f>
        <v>0</v>
      </c>
      <c r="L122" s="147">
        <f t="shared" si="145"/>
        <v>672</v>
      </c>
      <c r="M122" s="58">
        <f>SUM(M123:M127)</f>
        <v>0</v>
      </c>
      <c r="N122" s="113">
        <f t="shared" ref="N122:O122" si="146">SUM(N123:N127)</f>
        <v>0</v>
      </c>
      <c r="O122" s="114">
        <f t="shared" si="146"/>
        <v>0</v>
      </c>
      <c r="P122" s="111"/>
    </row>
    <row r="123" spans="1:16" hidden="1" x14ac:dyDescent="0.25">
      <c r="A123" s="38">
        <v>2272</v>
      </c>
      <c r="B123" s="146" t="s">
        <v>108</v>
      </c>
      <c r="C123" s="58">
        <f t="shared" si="98"/>
        <v>0</v>
      </c>
      <c r="D123" s="231"/>
      <c r="E123" s="60"/>
      <c r="F123" s="147">
        <f t="shared" ref="F123:F127" si="147">D123+E123</f>
        <v>0</v>
      </c>
      <c r="G123" s="231"/>
      <c r="H123" s="263"/>
      <c r="I123" s="114">
        <f t="shared" ref="I123:I127" si="148">G123+H123</f>
        <v>0</v>
      </c>
      <c r="J123" s="263"/>
      <c r="K123" s="60"/>
      <c r="L123" s="136">
        <f t="shared" ref="L123:L127" si="149">J123+K123</f>
        <v>0</v>
      </c>
      <c r="M123" s="325"/>
      <c r="N123" s="60"/>
      <c r="O123" s="114">
        <f t="shared" ref="O123:O127" si="150">M123+N123</f>
        <v>0</v>
      </c>
      <c r="P123" s="111"/>
    </row>
    <row r="124" spans="1:16" ht="24" hidden="1" x14ac:dyDescent="0.25">
      <c r="A124" s="38">
        <v>2274</v>
      </c>
      <c r="B124" s="186" t="s">
        <v>290</v>
      </c>
      <c r="C124" s="58">
        <f t="shared" si="98"/>
        <v>0</v>
      </c>
      <c r="D124" s="231"/>
      <c r="E124" s="60"/>
      <c r="F124" s="147">
        <f t="shared" si="147"/>
        <v>0</v>
      </c>
      <c r="G124" s="231"/>
      <c r="H124" s="263"/>
      <c r="I124" s="114">
        <f t="shared" si="148"/>
        <v>0</v>
      </c>
      <c r="J124" s="263"/>
      <c r="K124" s="60"/>
      <c r="L124" s="136">
        <f t="shared" si="149"/>
        <v>0</v>
      </c>
      <c r="M124" s="325"/>
      <c r="N124" s="60"/>
      <c r="O124" s="114">
        <f t="shared" si="150"/>
        <v>0</v>
      </c>
      <c r="P124" s="111"/>
    </row>
    <row r="125" spans="1:16" ht="24" hidden="1" x14ac:dyDescent="0.25">
      <c r="A125" s="38">
        <v>2275</v>
      </c>
      <c r="B125" s="57" t="s">
        <v>109</v>
      </c>
      <c r="C125" s="58">
        <f t="shared" si="98"/>
        <v>0</v>
      </c>
      <c r="D125" s="231"/>
      <c r="E125" s="60"/>
      <c r="F125" s="147">
        <f t="shared" si="147"/>
        <v>0</v>
      </c>
      <c r="G125" s="231"/>
      <c r="H125" s="263"/>
      <c r="I125" s="114">
        <f t="shared" si="148"/>
        <v>0</v>
      </c>
      <c r="J125" s="263"/>
      <c r="K125" s="60"/>
      <c r="L125" s="136">
        <f t="shared" si="149"/>
        <v>0</v>
      </c>
      <c r="M125" s="325"/>
      <c r="N125" s="60"/>
      <c r="O125" s="114">
        <f t="shared" si="150"/>
        <v>0</v>
      </c>
      <c r="P125" s="111"/>
    </row>
    <row r="126" spans="1:16" ht="36" hidden="1" x14ac:dyDescent="0.25">
      <c r="A126" s="38">
        <v>2276</v>
      </c>
      <c r="B126" s="57" t="s">
        <v>110</v>
      </c>
      <c r="C126" s="58">
        <f t="shared" si="98"/>
        <v>0</v>
      </c>
      <c r="D126" s="231"/>
      <c r="E126" s="60"/>
      <c r="F126" s="147">
        <f t="shared" si="147"/>
        <v>0</v>
      </c>
      <c r="G126" s="231"/>
      <c r="H126" s="263"/>
      <c r="I126" s="114">
        <f t="shared" si="148"/>
        <v>0</v>
      </c>
      <c r="J126" s="263"/>
      <c r="K126" s="60"/>
      <c r="L126" s="136">
        <f t="shared" si="149"/>
        <v>0</v>
      </c>
      <c r="M126" s="325"/>
      <c r="N126" s="60"/>
      <c r="O126" s="114">
        <f t="shared" si="150"/>
        <v>0</v>
      </c>
      <c r="P126" s="111"/>
    </row>
    <row r="127" spans="1:16" ht="24" x14ac:dyDescent="0.25">
      <c r="A127" s="38">
        <v>2279</v>
      </c>
      <c r="B127" s="57" t="s">
        <v>111</v>
      </c>
      <c r="C127" s="486">
        <f t="shared" si="98"/>
        <v>21498</v>
      </c>
      <c r="D127" s="231">
        <v>20826</v>
      </c>
      <c r="E127" s="60"/>
      <c r="F127" s="147">
        <f t="shared" si="147"/>
        <v>20826</v>
      </c>
      <c r="G127" s="231"/>
      <c r="H127" s="263"/>
      <c r="I127" s="114">
        <f t="shared" si="148"/>
        <v>0</v>
      </c>
      <c r="J127" s="263">
        <v>672</v>
      </c>
      <c r="K127" s="60"/>
      <c r="L127" s="147">
        <f t="shared" si="149"/>
        <v>672</v>
      </c>
      <c r="M127" s="325"/>
      <c r="N127" s="60"/>
      <c r="O127" s="114">
        <f t="shared" si="150"/>
        <v>0</v>
      </c>
      <c r="P127" s="111"/>
    </row>
    <row r="128" spans="1:16" ht="24" hidden="1" x14ac:dyDescent="0.25">
      <c r="A128" s="565">
        <v>2280</v>
      </c>
      <c r="B128" s="52" t="s">
        <v>301</v>
      </c>
      <c r="C128" s="53">
        <f t="shared" si="98"/>
        <v>0</v>
      </c>
      <c r="D128" s="234">
        <f t="shared" ref="D128:O128" si="151">SUM(D129)</f>
        <v>0</v>
      </c>
      <c r="E128" s="119">
        <f t="shared" si="151"/>
        <v>0</v>
      </c>
      <c r="F128" s="287">
        <f t="shared" si="151"/>
        <v>0</v>
      </c>
      <c r="G128" s="234">
        <f t="shared" si="151"/>
        <v>0</v>
      </c>
      <c r="H128" s="265">
        <f t="shared" si="151"/>
        <v>0</v>
      </c>
      <c r="I128" s="120">
        <f t="shared" si="151"/>
        <v>0</v>
      </c>
      <c r="J128" s="265">
        <f t="shared" si="151"/>
        <v>0</v>
      </c>
      <c r="K128" s="119">
        <f t="shared" si="151"/>
        <v>0</v>
      </c>
      <c r="L128" s="140">
        <f t="shared" si="151"/>
        <v>0</v>
      </c>
      <c r="M128" s="58">
        <f t="shared" si="151"/>
        <v>0</v>
      </c>
      <c r="N128" s="113">
        <f t="shared" si="151"/>
        <v>0</v>
      </c>
      <c r="O128" s="114">
        <f t="shared" si="151"/>
        <v>0</v>
      </c>
      <c r="P128" s="111"/>
    </row>
    <row r="129" spans="1:16" ht="24" hidden="1" x14ac:dyDescent="0.25">
      <c r="A129" s="38">
        <v>2283</v>
      </c>
      <c r="B129" s="57" t="s">
        <v>112</v>
      </c>
      <c r="C129" s="58">
        <f t="shared" si="98"/>
        <v>0</v>
      </c>
      <c r="D129" s="231"/>
      <c r="E129" s="60"/>
      <c r="F129" s="147">
        <f>D129+E129</f>
        <v>0</v>
      </c>
      <c r="G129" s="231"/>
      <c r="H129" s="263"/>
      <c r="I129" s="114">
        <f>G129+H129</f>
        <v>0</v>
      </c>
      <c r="J129" s="263"/>
      <c r="K129" s="60"/>
      <c r="L129" s="136">
        <f>J129+K129</f>
        <v>0</v>
      </c>
      <c r="M129" s="325"/>
      <c r="N129" s="60"/>
      <c r="O129" s="114">
        <f>M129+N129</f>
        <v>0</v>
      </c>
      <c r="P129" s="111"/>
    </row>
    <row r="130" spans="1:16" ht="38.25" customHeight="1" x14ac:dyDescent="0.25">
      <c r="A130" s="45">
        <v>2300</v>
      </c>
      <c r="B130" s="105" t="s">
        <v>113</v>
      </c>
      <c r="C130" s="490">
        <f t="shared" si="98"/>
        <v>37715</v>
      </c>
      <c r="D130" s="229">
        <f>SUM(D131,D136,D140,D141,D144,D151,D159,D160,D163)</f>
        <v>35825</v>
      </c>
      <c r="E130" s="50">
        <f t="shared" ref="E130:F130" si="152">SUM(E131,E136,E140,E141,E144,E151,E159,E160,E163)</f>
        <v>0</v>
      </c>
      <c r="F130" s="285">
        <f t="shared" si="152"/>
        <v>35825</v>
      </c>
      <c r="G130" s="229">
        <f>SUM(G131,G136,G140,G141,G144,G151,G159,G160,G163)</f>
        <v>0</v>
      </c>
      <c r="H130" s="106">
        <f t="shared" ref="H130:I130" si="153">SUM(H131,H136,H140,H141,H144,H151,H159,H160,H163)</f>
        <v>0</v>
      </c>
      <c r="I130" s="117">
        <f t="shared" si="153"/>
        <v>0</v>
      </c>
      <c r="J130" s="106">
        <f>SUM(J131,J136,J140,J141,J144,J151,J159,J160,J163)</f>
        <v>1890</v>
      </c>
      <c r="K130" s="50">
        <f t="shared" ref="K130:L130" si="154">SUM(K131,K136,K140,K141,K144,K151,K159,K160,K163)</f>
        <v>0</v>
      </c>
      <c r="L130" s="285">
        <f t="shared" si="154"/>
        <v>1890</v>
      </c>
      <c r="M130" s="46">
        <f>SUM(M131,M136,M140,M141,M144,M151,M159,M160,M163)</f>
        <v>0</v>
      </c>
      <c r="N130" s="50">
        <f t="shared" ref="N130:O130" si="155">SUM(N131,N136,N140,N141,N144,N151,N159,N160,N163)</f>
        <v>0</v>
      </c>
      <c r="O130" s="117">
        <f t="shared" si="155"/>
        <v>0</v>
      </c>
      <c r="P130" s="123"/>
    </row>
    <row r="131" spans="1:16" ht="24" x14ac:dyDescent="0.25">
      <c r="A131" s="565">
        <v>2310</v>
      </c>
      <c r="B131" s="52" t="s">
        <v>114</v>
      </c>
      <c r="C131" s="527">
        <f t="shared" si="98"/>
        <v>35800</v>
      </c>
      <c r="D131" s="234">
        <f t="shared" ref="D131:O131" si="156">SUM(D132:D135)</f>
        <v>35800</v>
      </c>
      <c r="E131" s="119">
        <f t="shared" si="156"/>
        <v>0</v>
      </c>
      <c r="F131" s="287">
        <f t="shared" si="156"/>
        <v>35800</v>
      </c>
      <c r="G131" s="234">
        <f t="shared" si="156"/>
        <v>0</v>
      </c>
      <c r="H131" s="265">
        <f t="shared" si="156"/>
        <v>0</v>
      </c>
      <c r="I131" s="120">
        <f t="shared" si="156"/>
        <v>0</v>
      </c>
      <c r="J131" s="265">
        <f t="shared" si="156"/>
        <v>0</v>
      </c>
      <c r="K131" s="119">
        <f t="shared" si="156"/>
        <v>0</v>
      </c>
      <c r="L131" s="287">
        <f t="shared" si="156"/>
        <v>0</v>
      </c>
      <c r="M131" s="53">
        <f t="shared" si="156"/>
        <v>0</v>
      </c>
      <c r="N131" s="119">
        <f t="shared" si="156"/>
        <v>0</v>
      </c>
      <c r="O131" s="120">
        <f t="shared" si="156"/>
        <v>0</v>
      </c>
      <c r="P131" s="110"/>
    </row>
    <row r="132" spans="1:16" hidden="1" x14ac:dyDescent="0.25">
      <c r="A132" s="38">
        <v>2311</v>
      </c>
      <c r="B132" s="57" t="s">
        <v>115</v>
      </c>
      <c r="C132" s="58">
        <f t="shared" si="98"/>
        <v>0</v>
      </c>
      <c r="D132" s="231"/>
      <c r="E132" s="60"/>
      <c r="F132" s="147">
        <f t="shared" ref="F132:F135" si="157">D132+E132</f>
        <v>0</v>
      </c>
      <c r="G132" s="231"/>
      <c r="H132" s="263"/>
      <c r="I132" s="114">
        <f t="shared" ref="I132:I135" si="158">G132+H132</f>
        <v>0</v>
      </c>
      <c r="J132" s="263"/>
      <c r="K132" s="60"/>
      <c r="L132" s="136">
        <f t="shared" ref="L132:L135" si="159">J132+K132</f>
        <v>0</v>
      </c>
      <c r="M132" s="325"/>
      <c r="N132" s="60"/>
      <c r="O132" s="114">
        <f t="shared" ref="O132:O135" si="160">M132+N132</f>
        <v>0</v>
      </c>
      <c r="P132" s="111"/>
    </row>
    <row r="133" spans="1:16" x14ac:dyDescent="0.25">
      <c r="A133" s="38">
        <v>2312</v>
      </c>
      <c r="B133" s="57" t="s">
        <v>116</v>
      </c>
      <c r="C133" s="486">
        <f t="shared" si="98"/>
        <v>2500</v>
      </c>
      <c r="D133" s="231">
        <v>2500</v>
      </c>
      <c r="E133" s="60"/>
      <c r="F133" s="147">
        <f t="shared" si="157"/>
        <v>2500</v>
      </c>
      <c r="G133" s="231"/>
      <c r="H133" s="263"/>
      <c r="I133" s="114">
        <f t="shared" si="158"/>
        <v>0</v>
      </c>
      <c r="J133" s="263"/>
      <c r="K133" s="60"/>
      <c r="L133" s="147">
        <f t="shared" si="159"/>
        <v>0</v>
      </c>
      <c r="M133" s="325"/>
      <c r="N133" s="60"/>
      <c r="O133" s="114">
        <f t="shared" si="160"/>
        <v>0</v>
      </c>
      <c r="P133" s="111"/>
    </row>
    <row r="134" spans="1:16" hidden="1" x14ac:dyDescent="0.25">
      <c r="A134" s="38">
        <v>2313</v>
      </c>
      <c r="B134" s="57" t="s">
        <v>117</v>
      </c>
      <c r="C134" s="58">
        <f t="shared" si="98"/>
        <v>0</v>
      </c>
      <c r="D134" s="231"/>
      <c r="E134" s="60"/>
      <c r="F134" s="147">
        <f t="shared" si="157"/>
        <v>0</v>
      </c>
      <c r="G134" s="231"/>
      <c r="H134" s="263"/>
      <c r="I134" s="114">
        <f t="shared" si="158"/>
        <v>0</v>
      </c>
      <c r="J134" s="263"/>
      <c r="K134" s="60"/>
      <c r="L134" s="136">
        <f t="shared" si="159"/>
        <v>0</v>
      </c>
      <c r="M134" s="325"/>
      <c r="N134" s="60"/>
      <c r="O134" s="114">
        <f t="shared" si="160"/>
        <v>0</v>
      </c>
      <c r="P134" s="111"/>
    </row>
    <row r="135" spans="1:16" ht="36" customHeight="1" x14ac:dyDescent="0.25">
      <c r="A135" s="38">
        <v>2314</v>
      </c>
      <c r="B135" s="57" t="s">
        <v>291</v>
      </c>
      <c r="C135" s="486">
        <f t="shared" si="98"/>
        <v>33300</v>
      </c>
      <c r="D135" s="231">
        <v>33300</v>
      </c>
      <c r="E135" s="60"/>
      <c r="F135" s="147">
        <f t="shared" si="157"/>
        <v>33300</v>
      </c>
      <c r="G135" s="231"/>
      <c r="H135" s="263"/>
      <c r="I135" s="114">
        <f t="shared" si="158"/>
        <v>0</v>
      </c>
      <c r="J135" s="263"/>
      <c r="K135" s="60"/>
      <c r="L135" s="147">
        <f t="shared" si="159"/>
        <v>0</v>
      </c>
      <c r="M135" s="325"/>
      <c r="N135" s="60"/>
      <c r="O135" s="114">
        <f t="shared" si="160"/>
        <v>0</v>
      </c>
      <c r="P135" s="111"/>
    </row>
    <row r="136" spans="1:16" hidden="1" x14ac:dyDescent="0.25">
      <c r="A136" s="112">
        <v>2320</v>
      </c>
      <c r="B136" s="57" t="s">
        <v>118</v>
      </c>
      <c r="C136" s="58">
        <f t="shared" si="98"/>
        <v>0</v>
      </c>
      <c r="D136" s="232">
        <f>SUM(D137:D139)</f>
        <v>0</v>
      </c>
      <c r="E136" s="113">
        <f t="shared" ref="E136:F136" si="161">SUM(E137:E139)</f>
        <v>0</v>
      </c>
      <c r="F136" s="147">
        <f t="shared" si="161"/>
        <v>0</v>
      </c>
      <c r="G136" s="232">
        <f>SUM(G137:G139)</f>
        <v>0</v>
      </c>
      <c r="H136" s="121">
        <f t="shared" ref="H136:I136" si="162">SUM(H137:H139)</f>
        <v>0</v>
      </c>
      <c r="I136" s="114">
        <f t="shared" si="162"/>
        <v>0</v>
      </c>
      <c r="J136" s="121">
        <f>SUM(J137:J139)</f>
        <v>0</v>
      </c>
      <c r="K136" s="113">
        <f t="shared" ref="K136:L136" si="163">SUM(K137:K139)</f>
        <v>0</v>
      </c>
      <c r="L136" s="136">
        <f t="shared" si="163"/>
        <v>0</v>
      </c>
      <c r="M136" s="58">
        <f>SUM(M137:M139)</f>
        <v>0</v>
      </c>
      <c r="N136" s="113">
        <f t="shared" ref="N136:O136" si="164">SUM(N137:N139)</f>
        <v>0</v>
      </c>
      <c r="O136" s="114">
        <f t="shared" si="164"/>
        <v>0</v>
      </c>
      <c r="P136" s="111"/>
    </row>
    <row r="137" spans="1:16" hidden="1" x14ac:dyDescent="0.25">
      <c r="A137" s="38">
        <v>2321</v>
      </c>
      <c r="B137" s="57" t="s">
        <v>119</v>
      </c>
      <c r="C137" s="58">
        <f t="shared" si="98"/>
        <v>0</v>
      </c>
      <c r="D137" s="231"/>
      <c r="E137" s="60"/>
      <c r="F137" s="147">
        <f t="shared" ref="F137:F140" si="165">D137+E137</f>
        <v>0</v>
      </c>
      <c r="G137" s="231"/>
      <c r="H137" s="263"/>
      <c r="I137" s="114">
        <f t="shared" ref="I137:I140" si="166">G137+H137</f>
        <v>0</v>
      </c>
      <c r="J137" s="263"/>
      <c r="K137" s="60"/>
      <c r="L137" s="136">
        <f t="shared" ref="L137:L140" si="167">J137+K137</f>
        <v>0</v>
      </c>
      <c r="M137" s="325"/>
      <c r="N137" s="60"/>
      <c r="O137" s="114">
        <f t="shared" ref="O137:O140" si="168">M137+N137</f>
        <v>0</v>
      </c>
      <c r="P137" s="111"/>
    </row>
    <row r="138" spans="1:16" hidden="1" x14ac:dyDescent="0.25">
      <c r="A138" s="38">
        <v>2322</v>
      </c>
      <c r="B138" s="57" t="s">
        <v>120</v>
      </c>
      <c r="C138" s="58">
        <f t="shared" si="98"/>
        <v>0</v>
      </c>
      <c r="D138" s="231"/>
      <c r="E138" s="60"/>
      <c r="F138" s="147">
        <f t="shared" si="165"/>
        <v>0</v>
      </c>
      <c r="G138" s="231"/>
      <c r="H138" s="263"/>
      <c r="I138" s="114">
        <f t="shared" si="166"/>
        <v>0</v>
      </c>
      <c r="J138" s="263"/>
      <c r="K138" s="60"/>
      <c r="L138" s="136">
        <f t="shared" si="167"/>
        <v>0</v>
      </c>
      <c r="M138" s="325"/>
      <c r="N138" s="60"/>
      <c r="O138" s="114">
        <f t="shared" si="168"/>
        <v>0</v>
      </c>
      <c r="P138" s="111"/>
    </row>
    <row r="139" spans="1:16" ht="10.5" hidden="1" customHeight="1" x14ac:dyDescent="0.25">
      <c r="A139" s="38">
        <v>2329</v>
      </c>
      <c r="B139" s="57" t="s">
        <v>121</v>
      </c>
      <c r="C139" s="58">
        <f t="shared" si="98"/>
        <v>0</v>
      </c>
      <c r="D139" s="231"/>
      <c r="E139" s="60"/>
      <c r="F139" s="147">
        <f t="shared" si="165"/>
        <v>0</v>
      </c>
      <c r="G139" s="231"/>
      <c r="H139" s="263"/>
      <c r="I139" s="114">
        <f t="shared" si="166"/>
        <v>0</v>
      </c>
      <c r="J139" s="263"/>
      <c r="K139" s="60"/>
      <c r="L139" s="136">
        <f t="shared" si="167"/>
        <v>0</v>
      </c>
      <c r="M139" s="325"/>
      <c r="N139" s="60"/>
      <c r="O139" s="114">
        <f t="shared" si="168"/>
        <v>0</v>
      </c>
      <c r="P139" s="111"/>
    </row>
    <row r="140" spans="1:16" hidden="1" x14ac:dyDescent="0.25">
      <c r="A140" s="112">
        <v>2330</v>
      </c>
      <c r="B140" s="57" t="s">
        <v>122</v>
      </c>
      <c r="C140" s="58">
        <f t="shared" si="98"/>
        <v>0</v>
      </c>
      <c r="D140" s="231"/>
      <c r="E140" s="60"/>
      <c r="F140" s="147">
        <f t="shared" si="165"/>
        <v>0</v>
      </c>
      <c r="G140" s="231"/>
      <c r="H140" s="263"/>
      <c r="I140" s="114">
        <f t="shared" si="166"/>
        <v>0</v>
      </c>
      <c r="J140" s="263"/>
      <c r="K140" s="60"/>
      <c r="L140" s="136">
        <f t="shared" si="167"/>
        <v>0</v>
      </c>
      <c r="M140" s="325"/>
      <c r="N140" s="60"/>
      <c r="O140" s="114">
        <f t="shared" si="168"/>
        <v>0</v>
      </c>
      <c r="P140" s="111"/>
    </row>
    <row r="141" spans="1:16" ht="48" hidden="1" x14ac:dyDescent="0.25">
      <c r="A141" s="112">
        <v>2340</v>
      </c>
      <c r="B141" s="57" t="s">
        <v>302</v>
      </c>
      <c r="C141" s="58">
        <f t="shared" si="98"/>
        <v>0</v>
      </c>
      <c r="D141" s="232">
        <f>SUM(D142:D143)</f>
        <v>0</v>
      </c>
      <c r="E141" s="113">
        <f t="shared" ref="E141:F141" si="169">SUM(E142:E143)</f>
        <v>0</v>
      </c>
      <c r="F141" s="147">
        <f t="shared" si="169"/>
        <v>0</v>
      </c>
      <c r="G141" s="232">
        <f>SUM(G142:G143)</f>
        <v>0</v>
      </c>
      <c r="H141" s="121">
        <f t="shared" ref="H141:I141" si="170">SUM(H142:H143)</f>
        <v>0</v>
      </c>
      <c r="I141" s="114">
        <f t="shared" si="170"/>
        <v>0</v>
      </c>
      <c r="J141" s="121">
        <f>SUM(J142:J143)</f>
        <v>0</v>
      </c>
      <c r="K141" s="113">
        <f t="shared" ref="K141:L141" si="171">SUM(K142:K143)</f>
        <v>0</v>
      </c>
      <c r="L141" s="136">
        <f t="shared" si="171"/>
        <v>0</v>
      </c>
      <c r="M141" s="58">
        <f>SUM(M142:M143)</f>
        <v>0</v>
      </c>
      <c r="N141" s="113">
        <f t="shared" ref="N141:O141" si="172">SUM(N142:N143)</f>
        <v>0</v>
      </c>
      <c r="O141" s="114">
        <f t="shared" si="172"/>
        <v>0</v>
      </c>
      <c r="P141" s="111"/>
    </row>
    <row r="142" spans="1:16" hidden="1" x14ac:dyDescent="0.25">
      <c r="A142" s="38">
        <v>2341</v>
      </c>
      <c r="B142" s="57" t="s">
        <v>123</v>
      </c>
      <c r="C142" s="58">
        <f t="shared" si="98"/>
        <v>0</v>
      </c>
      <c r="D142" s="231"/>
      <c r="E142" s="60"/>
      <c r="F142" s="147">
        <f t="shared" ref="F142:F143" si="173">D142+E142</f>
        <v>0</v>
      </c>
      <c r="G142" s="231"/>
      <c r="H142" s="263"/>
      <c r="I142" s="114">
        <f t="shared" ref="I142:I143" si="174">G142+H142</f>
        <v>0</v>
      </c>
      <c r="J142" s="263"/>
      <c r="K142" s="60"/>
      <c r="L142" s="136">
        <f t="shared" ref="L142:L143" si="175">J142+K142</f>
        <v>0</v>
      </c>
      <c r="M142" s="325"/>
      <c r="N142" s="60"/>
      <c r="O142" s="114">
        <f t="shared" ref="O142:O143" si="176">M142+N142</f>
        <v>0</v>
      </c>
      <c r="P142" s="111"/>
    </row>
    <row r="143" spans="1:16" ht="24" hidden="1" x14ac:dyDescent="0.25">
      <c r="A143" s="38">
        <v>2344</v>
      </c>
      <c r="B143" s="57" t="s">
        <v>124</v>
      </c>
      <c r="C143" s="58">
        <f t="shared" si="98"/>
        <v>0</v>
      </c>
      <c r="D143" s="231"/>
      <c r="E143" s="60"/>
      <c r="F143" s="147">
        <f t="shared" si="173"/>
        <v>0</v>
      </c>
      <c r="G143" s="231"/>
      <c r="H143" s="263"/>
      <c r="I143" s="114">
        <f t="shared" si="174"/>
        <v>0</v>
      </c>
      <c r="J143" s="263"/>
      <c r="K143" s="60"/>
      <c r="L143" s="136">
        <f t="shared" si="175"/>
        <v>0</v>
      </c>
      <c r="M143" s="325"/>
      <c r="N143" s="60"/>
      <c r="O143" s="114">
        <f t="shared" si="176"/>
        <v>0</v>
      </c>
      <c r="P143" s="111"/>
    </row>
    <row r="144" spans="1:16" ht="24" hidden="1" x14ac:dyDescent="0.25">
      <c r="A144" s="107">
        <v>2350</v>
      </c>
      <c r="B144" s="78" t="s">
        <v>125</v>
      </c>
      <c r="C144" s="84">
        <f t="shared" si="98"/>
        <v>0</v>
      </c>
      <c r="D144" s="132">
        <f>SUM(D145:D150)</f>
        <v>0</v>
      </c>
      <c r="E144" s="108">
        <f t="shared" ref="E144:F144" si="177">SUM(E145:E150)</f>
        <v>0</v>
      </c>
      <c r="F144" s="286">
        <f t="shared" si="177"/>
        <v>0</v>
      </c>
      <c r="G144" s="132">
        <f>SUM(G145:G150)</f>
        <v>0</v>
      </c>
      <c r="H144" s="207">
        <f t="shared" ref="H144:I144" si="178">SUM(H145:H150)</f>
        <v>0</v>
      </c>
      <c r="I144" s="109">
        <f t="shared" si="178"/>
        <v>0</v>
      </c>
      <c r="J144" s="207">
        <f>SUM(J145:J150)</f>
        <v>0</v>
      </c>
      <c r="K144" s="108">
        <f t="shared" ref="K144:L144" si="179">SUM(K145:K150)</f>
        <v>0</v>
      </c>
      <c r="L144" s="137">
        <f t="shared" si="179"/>
        <v>0</v>
      </c>
      <c r="M144" s="84">
        <f>SUM(M145:M150)</f>
        <v>0</v>
      </c>
      <c r="N144" s="108">
        <f t="shared" ref="N144:O144" si="180">SUM(N145:N150)</f>
        <v>0</v>
      </c>
      <c r="O144" s="109">
        <f t="shared" si="180"/>
        <v>0</v>
      </c>
      <c r="P144" s="116"/>
    </row>
    <row r="145" spans="1:16" hidden="1" x14ac:dyDescent="0.25">
      <c r="A145" s="33">
        <v>2351</v>
      </c>
      <c r="B145" s="52" t="s">
        <v>126</v>
      </c>
      <c r="C145" s="53">
        <f t="shared" si="98"/>
        <v>0</v>
      </c>
      <c r="D145" s="230"/>
      <c r="E145" s="55"/>
      <c r="F145" s="287">
        <f t="shared" ref="F145:F150" si="181">D145+E145</f>
        <v>0</v>
      </c>
      <c r="G145" s="230"/>
      <c r="H145" s="262"/>
      <c r="I145" s="120">
        <f t="shared" ref="I145:I150" si="182">G145+H145</f>
        <v>0</v>
      </c>
      <c r="J145" s="262"/>
      <c r="K145" s="55"/>
      <c r="L145" s="140">
        <f t="shared" ref="L145:L150" si="183">J145+K145</f>
        <v>0</v>
      </c>
      <c r="M145" s="324"/>
      <c r="N145" s="55"/>
      <c r="O145" s="120">
        <f t="shared" ref="O145:O150" si="184">M145+N145</f>
        <v>0</v>
      </c>
      <c r="P145" s="110"/>
    </row>
    <row r="146" spans="1:16" hidden="1" x14ac:dyDescent="0.25">
      <c r="A146" s="38">
        <v>2352</v>
      </c>
      <c r="B146" s="57" t="s">
        <v>127</v>
      </c>
      <c r="C146" s="58">
        <f t="shared" si="98"/>
        <v>0</v>
      </c>
      <c r="D146" s="231"/>
      <c r="E146" s="60"/>
      <c r="F146" s="147">
        <f t="shared" si="181"/>
        <v>0</v>
      </c>
      <c r="G146" s="231"/>
      <c r="H146" s="263"/>
      <c r="I146" s="114">
        <f t="shared" si="182"/>
        <v>0</v>
      </c>
      <c r="J146" s="263"/>
      <c r="K146" s="60"/>
      <c r="L146" s="136">
        <f t="shared" si="183"/>
        <v>0</v>
      </c>
      <c r="M146" s="325"/>
      <c r="N146" s="60"/>
      <c r="O146" s="114">
        <f t="shared" si="184"/>
        <v>0</v>
      </c>
      <c r="P146" s="111"/>
    </row>
    <row r="147" spans="1:16" ht="24" hidden="1" x14ac:dyDescent="0.25">
      <c r="A147" s="38">
        <v>2353</v>
      </c>
      <c r="B147" s="57" t="s">
        <v>128</v>
      </c>
      <c r="C147" s="58">
        <f t="shared" si="98"/>
        <v>0</v>
      </c>
      <c r="D147" s="231"/>
      <c r="E147" s="60"/>
      <c r="F147" s="147">
        <f t="shared" si="181"/>
        <v>0</v>
      </c>
      <c r="G147" s="231"/>
      <c r="H147" s="263"/>
      <c r="I147" s="114">
        <f t="shared" si="182"/>
        <v>0</v>
      </c>
      <c r="J147" s="263"/>
      <c r="K147" s="60"/>
      <c r="L147" s="136">
        <f t="shared" si="183"/>
        <v>0</v>
      </c>
      <c r="M147" s="325"/>
      <c r="N147" s="60"/>
      <c r="O147" s="114">
        <f t="shared" si="184"/>
        <v>0</v>
      </c>
      <c r="P147" s="111"/>
    </row>
    <row r="148" spans="1:16" ht="24" hidden="1" x14ac:dyDescent="0.25">
      <c r="A148" s="38">
        <v>2354</v>
      </c>
      <c r="B148" s="57" t="s">
        <v>129</v>
      </c>
      <c r="C148" s="58">
        <f t="shared" si="98"/>
        <v>0</v>
      </c>
      <c r="D148" s="231"/>
      <c r="E148" s="60"/>
      <c r="F148" s="147">
        <f t="shared" si="181"/>
        <v>0</v>
      </c>
      <c r="G148" s="231"/>
      <c r="H148" s="263"/>
      <c r="I148" s="114">
        <f t="shared" si="182"/>
        <v>0</v>
      </c>
      <c r="J148" s="263"/>
      <c r="K148" s="60"/>
      <c r="L148" s="136">
        <f t="shared" si="183"/>
        <v>0</v>
      </c>
      <c r="M148" s="325"/>
      <c r="N148" s="60"/>
      <c r="O148" s="114">
        <f t="shared" si="184"/>
        <v>0</v>
      </c>
      <c r="P148" s="111"/>
    </row>
    <row r="149" spans="1:16" ht="24" hidden="1" x14ac:dyDescent="0.25">
      <c r="A149" s="38">
        <v>2355</v>
      </c>
      <c r="B149" s="57" t="s">
        <v>130</v>
      </c>
      <c r="C149" s="58">
        <f t="shared" ref="C149:C212" si="185">F149+I149+L149+O149</f>
        <v>0</v>
      </c>
      <c r="D149" s="231"/>
      <c r="E149" s="60"/>
      <c r="F149" s="147">
        <f t="shared" si="181"/>
        <v>0</v>
      </c>
      <c r="G149" s="231"/>
      <c r="H149" s="263"/>
      <c r="I149" s="114">
        <f t="shared" si="182"/>
        <v>0</v>
      </c>
      <c r="J149" s="263"/>
      <c r="K149" s="60"/>
      <c r="L149" s="136">
        <f t="shared" si="183"/>
        <v>0</v>
      </c>
      <c r="M149" s="325"/>
      <c r="N149" s="60"/>
      <c r="O149" s="114">
        <f t="shared" si="184"/>
        <v>0</v>
      </c>
      <c r="P149" s="111"/>
    </row>
    <row r="150" spans="1:16" ht="24" hidden="1" x14ac:dyDescent="0.25">
      <c r="A150" s="38">
        <v>2359</v>
      </c>
      <c r="B150" s="57" t="s">
        <v>131</v>
      </c>
      <c r="C150" s="58">
        <f t="shared" si="185"/>
        <v>0</v>
      </c>
      <c r="D150" s="231"/>
      <c r="E150" s="60"/>
      <c r="F150" s="147">
        <f t="shared" si="181"/>
        <v>0</v>
      </c>
      <c r="G150" s="231"/>
      <c r="H150" s="263"/>
      <c r="I150" s="114">
        <f t="shared" si="182"/>
        <v>0</v>
      </c>
      <c r="J150" s="263"/>
      <c r="K150" s="60"/>
      <c r="L150" s="136">
        <f t="shared" si="183"/>
        <v>0</v>
      </c>
      <c r="M150" s="325"/>
      <c r="N150" s="60"/>
      <c r="O150" s="114">
        <f t="shared" si="184"/>
        <v>0</v>
      </c>
      <c r="P150" s="111"/>
    </row>
    <row r="151" spans="1:16" ht="24.75" hidden="1" customHeight="1" x14ac:dyDescent="0.25">
      <c r="A151" s="112">
        <v>2360</v>
      </c>
      <c r="B151" s="57" t="s">
        <v>132</v>
      </c>
      <c r="C151" s="58">
        <f t="shared" si="185"/>
        <v>0</v>
      </c>
      <c r="D151" s="232">
        <f>SUM(D152:D158)</f>
        <v>0</v>
      </c>
      <c r="E151" s="113">
        <f t="shared" ref="E151:F151" si="186">SUM(E152:E158)</f>
        <v>0</v>
      </c>
      <c r="F151" s="147">
        <f t="shared" si="186"/>
        <v>0</v>
      </c>
      <c r="G151" s="232">
        <f>SUM(G152:G158)</f>
        <v>0</v>
      </c>
      <c r="H151" s="121">
        <f t="shared" ref="H151:I151" si="187">SUM(H152:H158)</f>
        <v>0</v>
      </c>
      <c r="I151" s="114">
        <f t="shared" si="187"/>
        <v>0</v>
      </c>
      <c r="J151" s="121">
        <f>SUM(J152:J158)</f>
        <v>0</v>
      </c>
      <c r="K151" s="113">
        <f t="shared" ref="K151:L151" si="188">SUM(K152:K158)</f>
        <v>0</v>
      </c>
      <c r="L151" s="136">
        <f t="shared" si="188"/>
        <v>0</v>
      </c>
      <c r="M151" s="58">
        <f>SUM(M152:M158)</f>
        <v>0</v>
      </c>
      <c r="N151" s="113">
        <f t="shared" ref="N151:O151" si="189">SUM(N152:N158)</f>
        <v>0</v>
      </c>
      <c r="O151" s="114">
        <f t="shared" si="189"/>
        <v>0</v>
      </c>
      <c r="P151" s="111"/>
    </row>
    <row r="152" spans="1:16" hidden="1" x14ac:dyDescent="0.25">
      <c r="A152" s="37">
        <v>2361</v>
      </c>
      <c r="B152" s="57" t="s">
        <v>133</v>
      </c>
      <c r="C152" s="58">
        <f t="shared" si="185"/>
        <v>0</v>
      </c>
      <c r="D152" s="231"/>
      <c r="E152" s="60"/>
      <c r="F152" s="147">
        <f t="shared" ref="F152:F159" si="190">D152+E152</f>
        <v>0</v>
      </c>
      <c r="G152" s="231"/>
      <c r="H152" s="263"/>
      <c r="I152" s="114">
        <f t="shared" ref="I152:I159" si="191">G152+H152</f>
        <v>0</v>
      </c>
      <c r="J152" s="263"/>
      <c r="K152" s="60"/>
      <c r="L152" s="136">
        <f t="shared" ref="L152:L159" si="192">J152+K152</f>
        <v>0</v>
      </c>
      <c r="M152" s="325"/>
      <c r="N152" s="60"/>
      <c r="O152" s="114">
        <f t="shared" ref="O152:O159" si="193">M152+N152</f>
        <v>0</v>
      </c>
      <c r="P152" s="111"/>
    </row>
    <row r="153" spans="1:16" ht="24" hidden="1" x14ac:dyDescent="0.25">
      <c r="A153" s="37">
        <v>2362</v>
      </c>
      <c r="B153" s="57" t="s">
        <v>134</v>
      </c>
      <c r="C153" s="58">
        <f t="shared" si="185"/>
        <v>0</v>
      </c>
      <c r="D153" s="231"/>
      <c r="E153" s="60"/>
      <c r="F153" s="147">
        <f t="shared" si="190"/>
        <v>0</v>
      </c>
      <c r="G153" s="231"/>
      <c r="H153" s="263"/>
      <c r="I153" s="114">
        <f t="shared" si="191"/>
        <v>0</v>
      </c>
      <c r="J153" s="263"/>
      <c r="K153" s="60"/>
      <c r="L153" s="136">
        <f t="shared" si="192"/>
        <v>0</v>
      </c>
      <c r="M153" s="325"/>
      <c r="N153" s="60"/>
      <c r="O153" s="114">
        <f t="shared" si="193"/>
        <v>0</v>
      </c>
      <c r="P153" s="111"/>
    </row>
    <row r="154" spans="1:16" hidden="1" x14ac:dyDescent="0.25">
      <c r="A154" s="37">
        <v>2363</v>
      </c>
      <c r="B154" s="57" t="s">
        <v>135</v>
      </c>
      <c r="C154" s="58">
        <f t="shared" si="185"/>
        <v>0</v>
      </c>
      <c r="D154" s="231"/>
      <c r="E154" s="60"/>
      <c r="F154" s="147">
        <f t="shared" si="190"/>
        <v>0</v>
      </c>
      <c r="G154" s="231"/>
      <c r="H154" s="263"/>
      <c r="I154" s="114">
        <f t="shared" si="191"/>
        <v>0</v>
      </c>
      <c r="J154" s="263"/>
      <c r="K154" s="60"/>
      <c r="L154" s="136">
        <f t="shared" si="192"/>
        <v>0</v>
      </c>
      <c r="M154" s="325"/>
      <c r="N154" s="60"/>
      <c r="O154" s="114">
        <f t="shared" si="193"/>
        <v>0</v>
      </c>
      <c r="P154" s="111"/>
    </row>
    <row r="155" spans="1:16" hidden="1" x14ac:dyDescent="0.25">
      <c r="A155" s="37">
        <v>2364</v>
      </c>
      <c r="B155" s="57" t="s">
        <v>136</v>
      </c>
      <c r="C155" s="58">
        <f t="shared" si="185"/>
        <v>0</v>
      </c>
      <c r="D155" s="231">
        <v>0</v>
      </c>
      <c r="E155" s="60"/>
      <c r="F155" s="147">
        <f t="shared" si="190"/>
        <v>0</v>
      </c>
      <c r="G155" s="231"/>
      <c r="H155" s="263"/>
      <c r="I155" s="114">
        <f t="shared" si="191"/>
        <v>0</v>
      </c>
      <c r="J155" s="263"/>
      <c r="K155" s="60"/>
      <c r="L155" s="136">
        <f t="shared" si="192"/>
        <v>0</v>
      </c>
      <c r="M155" s="325"/>
      <c r="N155" s="60"/>
      <c r="O155" s="114">
        <f t="shared" si="193"/>
        <v>0</v>
      </c>
      <c r="P155" s="111"/>
    </row>
    <row r="156" spans="1:16" ht="12.75" hidden="1" customHeight="1" x14ac:dyDescent="0.25">
      <c r="A156" s="37">
        <v>2365</v>
      </c>
      <c r="B156" s="57" t="s">
        <v>137</v>
      </c>
      <c r="C156" s="58">
        <f t="shared" si="185"/>
        <v>0</v>
      </c>
      <c r="D156" s="231"/>
      <c r="E156" s="60"/>
      <c r="F156" s="147">
        <f t="shared" si="190"/>
        <v>0</v>
      </c>
      <c r="G156" s="231"/>
      <c r="H156" s="263"/>
      <c r="I156" s="114">
        <f t="shared" si="191"/>
        <v>0</v>
      </c>
      <c r="J156" s="263"/>
      <c r="K156" s="60"/>
      <c r="L156" s="136">
        <f t="shared" si="192"/>
        <v>0</v>
      </c>
      <c r="M156" s="325"/>
      <c r="N156" s="60"/>
      <c r="O156" s="114">
        <f t="shared" si="193"/>
        <v>0</v>
      </c>
      <c r="P156" s="111"/>
    </row>
    <row r="157" spans="1:16" ht="36" hidden="1" x14ac:dyDescent="0.25">
      <c r="A157" s="37">
        <v>2366</v>
      </c>
      <c r="B157" s="57" t="s">
        <v>138</v>
      </c>
      <c r="C157" s="58">
        <f t="shared" si="185"/>
        <v>0</v>
      </c>
      <c r="D157" s="231"/>
      <c r="E157" s="60"/>
      <c r="F157" s="147">
        <f t="shared" si="190"/>
        <v>0</v>
      </c>
      <c r="G157" s="231"/>
      <c r="H157" s="263"/>
      <c r="I157" s="114">
        <f t="shared" si="191"/>
        <v>0</v>
      </c>
      <c r="J157" s="263"/>
      <c r="K157" s="60"/>
      <c r="L157" s="136">
        <f t="shared" si="192"/>
        <v>0</v>
      </c>
      <c r="M157" s="325"/>
      <c r="N157" s="60"/>
      <c r="O157" s="114">
        <f t="shared" si="193"/>
        <v>0</v>
      </c>
      <c r="P157" s="111"/>
    </row>
    <row r="158" spans="1:16" ht="48" hidden="1" x14ac:dyDescent="0.25">
      <c r="A158" s="37">
        <v>2369</v>
      </c>
      <c r="B158" s="57" t="s">
        <v>139</v>
      </c>
      <c r="C158" s="58">
        <f t="shared" si="185"/>
        <v>0</v>
      </c>
      <c r="D158" s="231"/>
      <c r="E158" s="60"/>
      <c r="F158" s="147">
        <f t="shared" si="190"/>
        <v>0</v>
      </c>
      <c r="G158" s="231"/>
      <c r="H158" s="263"/>
      <c r="I158" s="114">
        <f t="shared" si="191"/>
        <v>0</v>
      </c>
      <c r="J158" s="263"/>
      <c r="K158" s="60"/>
      <c r="L158" s="136">
        <f t="shared" si="192"/>
        <v>0</v>
      </c>
      <c r="M158" s="325"/>
      <c r="N158" s="60"/>
      <c r="O158" s="114">
        <f t="shared" si="193"/>
        <v>0</v>
      </c>
      <c r="P158" s="111"/>
    </row>
    <row r="159" spans="1:16" hidden="1" x14ac:dyDescent="0.25">
      <c r="A159" s="107">
        <v>2370</v>
      </c>
      <c r="B159" s="78" t="s">
        <v>140</v>
      </c>
      <c r="C159" s="84">
        <f t="shared" si="185"/>
        <v>0</v>
      </c>
      <c r="D159" s="233"/>
      <c r="E159" s="115"/>
      <c r="F159" s="286">
        <f t="shared" si="190"/>
        <v>0</v>
      </c>
      <c r="G159" s="233"/>
      <c r="H159" s="264"/>
      <c r="I159" s="109">
        <f t="shared" si="191"/>
        <v>0</v>
      </c>
      <c r="J159" s="264"/>
      <c r="K159" s="115"/>
      <c r="L159" s="137">
        <f t="shared" si="192"/>
        <v>0</v>
      </c>
      <c r="M159" s="326"/>
      <c r="N159" s="115"/>
      <c r="O159" s="109">
        <f t="shared" si="193"/>
        <v>0</v>
      </c>
      <c r="P159" s="116"/>
    </row>
    <row r="160" spans="1:16" hidden="1" x14ac:dyDescent="0.25">
      <c r="A160" s="107">
        <v>2380</v>
      </c>
      <c r="B160" s="78" t="s">
        <v>141</v>
      </c>
      <c r="C160" s="84">
        <f t="shared" si="185"/>
        <v>0</v>
      </c>
      <c r="D160" s="132">
        <f>SUM(D161:D162)</f>
        <v>0</v>
      </c>
      <c r="E160" s="108">
        <f t="shared" ref="E160:F160" si="194">SUM(E161:E162)</f>
        <v>0</v>
      </c>
      <c r="F160" s="286">
        <f t="shared" si="194"/>
        <v>0</v>
      </c>
      <c r="G160" s="132">
        <f>SUM(G161:G162)</f>
        <v>0</v>
      </c>
      <c r="H160" s="207">
        <f t="shared" ref="H160:I160" si="195">SUM(H161:H162)</f>
        <v>0</v>
      </c>
      <c r="I160" s="109">
        <f t="shared" si="195"/>
        <v>0</v>
      </c>
      <c r="J160" s="207">
        <f>SUM(J161:J162)</f>
        <v>0</v>
      </c>
      <c r="K160" s="108">
        <f t="shared" ref="K160:L160" si="196">SUM(K161:K162)</f>
        <v>0</v>
      </c>
      <c r="L160" s="137">
        <f t="shared" si="196"/>
        <v>0</v>
      </c>
      <c r="M160" s="84">
        <f>SUM(M161:M162)</f>
        <v>0</v>
      </c>
      <c r="N160" s="108">
        <f t="shared" ref="N160:O160" si="197">SUM(N161:N162)</f>
        <v>0</v>
      </c>
      <c r="O160" s="109">
        <f t="shared" si="197"/>
        <v>0</v>
      </c>
      <c r="P160" s="116"/>
    </row>
    <row r="161" spans="1:16" hidden="1" x14ac:dyDescent="0.25">
      <c r="A161" s="32">
        <v>2381</v>
      </c>
      <c r="B161" s="52" t="s">
        <v>142</v>
      </c>
      <c r="C161" s="53">
        <f t="shared" si="185"/>
        <v>0</v>
      </c>
      <c r="D161" s="230"/>
      <c r="E161" s="55"/>
      <c r="F161" s="287">
        <f t="shared" ref="F161:F164" si="198">D161+E161</f>
        <v>0</v>
      </c>
      <c r="G161" s="230"/>
      <c r="H161" s="262"/>
      <c r="I161" s="120">
        <f t="shared" ref="I161:I164" si="199">G161+H161</f>
        <v>0</v>
      </c>
      <c r="J161" s="262"/>
      <c r="K161" s="55"/>
      <c r="L161" s="140">
        <f t="shared" ref="L161:L164" si="200">J161+K161</f>
        <v>0</v>
      </c>
      <c r="M161" s="324"/>
      <c r="N161" s="55"/>
      <c r="O161" s="120">
        <f t="shared" ref="O161:O164" si="201">M161+N161</f>
        <v>0</v>
      </c>
      <c r="P161" s="110"/>
    </row>
    <row r="162" spans="1:16" ht="24" hidden="1" x14ac:dyDescent="0.25">
      <c r="A162" s="37">
        <v>2389</v>
      </c>
      <c r="B162" s="57" t="s">
        <v>143</v>
      </c>
      <c r="C162" s="58">
        <f t="shared" si="185"/>
        <v>0</v>
      </c>
      <c r="D162" s="231"/>
      <c r="E162" s="60"/>
      <c r="F162" s="147">
        <f t="shared" si="198"/>
        <v>0</v>
      </c>
      <c r="G162" s="231"/>
      <c r="H162" s="263"/>
      <c r="I162" s="114">
        <f t="shared" si="199"/>
        <v>0</v>
      </c>
      <c r="J162" s="263"/>
      <c r="K162" s="60"/>
      <c r="L162" s="136">
        <f t="shared" si="200"/>
        <v>0</v>
      </c>
      <c r="M162" s="325"/>
      <c r="N162" s="60"/>
      <c r="O162" s="114">
        <f t="shared" si="201"/>
        <v>0</v>
      </c>
      <c r="P162" s="111"/>
    </row>
    <row r="163" spans="1:16" x14ac:dyDescent="0.25">
      <c r="A163" s="107">
        <v>2390</v>
      </c>
      <c r="B163" s="78" t="s">
        <v>144</v>
      </c>
      <c r="C163" s="525">
        <f t="shared" si="185"/>
        <v>1915</v>
      </c>
      <c r="D163" s="233">
        <v>25</v>
      </c>
      <c r="E163" s="115"/>
      <c r="F163" s="286">
        <f t="shared" si="198"/>
        <v>25</v>
      </c>
      <c r="G163" s="233"/>
      <c r="H163" s="264"/>
      <c r="I163" s="109">
        <f t="shared" si="199"/>
        <v>0</v>
      </c>
      <c r="J163" s="264">
        <v>1890</v>
      </c>
      <c r="K163" s="115"/>
      <c r="L163" s="286">
        <f t="shared" si="200"/>
        <v>1890</v>
      </c>
      <c r="M163" s="326"/>
      <c r="N163" s="115"/>
      <c r="O163" s="109">
        <f t="shared" si="201"/>
        <v>0</v>
      </c>
      <c r="P163" s="116"/>
    </row>
    <row r="164" spans="1:16" hidden="1" x14ac:dyDescent="0.25">
      <c r="A164" s="45">
        <v>2400</v>
      </c>
      <c r="B164" s="105" t="s">
        <v>145</v>
      </c>
      <c r="C164" s="46">
        <f t="shared" si="185"/>
        <v>0</v>
      </c>
      <c r="D164" s="235"/>
      <c r="E164" s="122"/>
      <c r="F164" s="285">
        <f t="shared" si="198"/>
        <v>0</v>
      </c>
      <c r="G164" s="235"/>
      <c r="H164" s="266"/>
      <c r="I164" s="117">
        <f t="shared" si="199"/>
        <v>0</v>
      </c>
      <c r="J164" s="266"/>
      <c r="K164" s="122"/>
      <c r="L164" s="126">
        <f t="shared" si="200"/>
        <v>0</v>
      </c>
      <c r="M164" s="327"/>
      <c r="N164" s="122"/>
      <c r="O164" s="117">
        <f t="shared" si="201"/>
        <v>0</v>
      </c>
      <c r="P164" s="123"/>
    </row>
    <row r="165" spans="1:16" ht="24" x14ac:dyDescent="0.25">
      <c r="A165" s="45">
        <v>2500</v>
      </c>
      <c r="B165" s="105" t="s">
        <v>146</v>
      </c>
      <c r="C165" s="490">
        <f t="shared" si="185"/>
        <v>1600</v>
      </c>
      <c r="D165" s="229">
        <f>SUM(D166,D171)</f>
        <v>0</v>
      </c>
      <c r="E165" s="50">
        <f t="shared" ref="E165:O165" si="202">SUM(E166,E171)</f>
        <v>0</v>
      </c>
      <c r="F165" s="285">
        <f t="shared" si="202"/>
        <v>0</v>
      </c>
      <c r="G165" s="229">
        <f t="shared" si="202"/>
        <v>0</v>
      </c>
      <c r="H165" s="106">
        <f t="shared" si="202"/>
        <v>0</v>
      </c>
      <c r="I165" s="117">
        <f t="shared" si="202"/>
        <v>0</v>
      </c>
      <c r="J165" s="106">
        <f t="shared" si="202"/>
        <v>1600</v>
      </c>
      <c r="K165" s="50">
        <f t="shared" si="202"/>
        <v>0</v>
      </c>
      <c r="L165" s="285">
        <f t="shared" si="202"/>
        <v>1600</v>
      </c>
      <c r="M165" s="130">
        <f t="shared" si="202"/>
        <v>0</v>
      </c>
      <c r="N165" s="131">
        <f t="shared" si="202"/>
        <v>0</v>
      </c>
      <c r="O165" s="294">
        <f t="shared" si="202"/>
        <v>0</v>
      </c>
      <c r="P165" s="348"/>
    </row>
    <row r="166" spans="1:16" ht="16.5" customHeight="1" x14ac:dyDescent="0.25">
      <c r="A166" s="565">
        <v>2510</v>
      </c>
      <c r="B166" s="52" t="s">
        <v>147</v>
      </c>
      <c r="C166" s="527">
        <f t="shared" si="185"/>
        <v>1600</v>
      </c>
      <c r="D166" s="234">
        <f>SUM(D167:D170)</f>
        <v>0</v>
      </c>
      <c r="E166" s="119">
        <f t="shared" ref="E166:O166" si="203">SUM(E167:E170)</f>
        <v>0</v>
      </c>
      <c r="F166" s="287">
        <f t="shared" si="203"/>
        <v>0</v>
      </c>
      <c r="G166" s="234">
        <f t="shared" si="203"/>
        <v>0</v>
      </c>
      <c r="H166" s="265">
        <f t="shared" si="203"/>
        <v>0</v>
      </c>
      <c r="I166" s="120">
        <f t="shared" si="203"/>
        <v>0</v>
      </c>
      <c r="J166" s="265">
        <f t="shared" si="203"/>
        <v>1600</v>
      </c>
      <c r="K166" s="119">
        <f t="shared" si="203"/>
        <v>0</v>
      </c>
      <c r="L166" s="287">
        <f t="shared" si="203"/>
        <v>1600</v>
      </c>
      <c r="M166" s="64">
        <f t="shared" si="203"/>
        <v>0</v>
      </c>
      <c r="N166" s="304">
        <f t="shared" si="203"/>
        <v>0</v>
      </c>
      <c r="O166" s="309">
        <f t="shared" si="203"/>
        <v>0</v>
      </c>
      <c r="P166" s="155"/>
    </row>
    <row r="167" spans="1:16" ht="24" x14ac:dyDescent="0.25">
      <c r="A167" s="38">
        <v>2512</v>
      </c>
      <c r="B167" s="57" t="s">
        <v>148</v>
      </c>
      <c r="C167" s="486">
        <f t="shared" si="185"/>
        <v>1600</v>
      </c>
      <c r="D167" s="231"/>
      <c r="E167" s="60"/>
      <c r="F167" s="147">
        <f t="shared" ref="F167:F172" si="204">D167+E167</f>
        <v>0</v>
      </c>
      <c r="G167" s="231"/>
      <c r="H167" s="263"/>
      <c r="I167" s="114">
        <f t="shared" ref="I167:I172" si="205">G167+H167</f>
        <v>0</v>
      </c>
      <c r="J167" s="263">
        <v>1600</v>
      </c>
      <c r="K167" s="60"/>
      <c r="L167" s="147">
        <f t="shared" ref="L167:L172" si="206">J167+K167</f>
        <v>1600</v>
      </c>
      <c r="M167" s="325"/>
      <c r="N167" s="60"/>
      <c r="O167" s="114">
        <f t="shared" ref="O167:O172" si="207">M167+N167</f>
        <v>0</v>
      </c>
      <c r="P167" s="111"/>
    </row>
    <row r="168" spans="1:16" ht="36" hidden="1" x14ac:dyDescent="0.25">
      <c r="A168" s="38">
        <v>2513</v>
      </c>
      <c r="B168" s="57" t="s">
        <v>149</v>
      </c>
      <c r="C168" s="58">
        <f t="shared" si="185"/>
        <v>0</v>
      </c>
      <c r="D168" s="231"/>
      <c r="E168" s="60"/>
      <c r="F168" s="147">
        <f t="shared" si="204"/>
        <v>0</v>
      </c>
      <c r="G168" s="231"/>
      <c r="H168" s="263"/>
      <c r="I168" s="114">
        <f t="shared" si="205"/>
        <v>0</v>
      </c>
      <c r="J168" s="263"/>
      <c r="K168" s="60"/>
      <c r="L168" s="136">
        <f t="shared" si="206"/>
        <v>0</v>
      </c>
      <c r="M168" s="325"/>
      <c r="N168" s="60"/>
      <c r="O168" s="114">
        <f t="shared" si="207"/>
        <v>0</v>
      </c>
      <c r="P168" s="111"/>
    </row>
    <row r="169" spans="1:16" ht="24" hidden="1" x14ac:dyDescent="0.25">
      <c r="A169" s="38">
        <v>2515</v>
      </c>
      <c r="B169" s="57" t="s">
        <v>150</v>
      </c>
      <c r="C169" s="58">
        <f t="shared" si="185"/>
        <v>0</v>
      </c>
      <c r="D169" s="231"/>
      <c r="E169" s="60"/>
      <c r="F169" s="147">
        <f t="shared" si="204"/>
        <v>0</v>
      </c>
      <c r="G169" s="231"/>
      <c r="H169" s="263"/>
      <c r="I169" s="114">
        <f t="shared" si="205"/>
        <v>0</v>
      </c>
      <c r="J169" s="263"/>
      <c r="K169" s="60"/>
      <c r="L169" s="136">
        <f t="shared" si="206"/>
        <v>0</v>
      </c>
      <c r="M169" s="325"/>
      <c r="N169" s="60"/>
      <c r="O169" s="114">
        <f t="shared" si="207"/>
        <v>0</v>
      </c>
      <c r="P169" s="111"/>
    </row>
    <row r="170" spans="1:16" ht="24" hidden="1" x14ac:dyDescent="0.25">
      <c r="A170" s="38">
        <v>2519</v>
      </c>
      <c r="B170" s="57" t="s">
        <v>151</v>
      </c>
      <c r="C170" s="58">
        <f t="shared" si="185"/>
        <v>0</v>
      </c>
      <c r="D170" s="231"/>
      <c r="E170" s="60"/>
      <c r="F170" s="147">
        <f t="shared" si="204"/>
        <v>0</v>
      </c>
      <c r="G170" s="231"/>
      <c r="H170" s="263"/>
      <c r="I170" s="114">
        <f t="shared" si="205"/>
        <v>0</v>
      </c>
      <c r="J170" s="263"/>
      <c r="K170" s="60"/>
      <c r="L170" s="136">
        <f t="shared" si="206"/>
        <v>0</v>
      </c>
      <c r="M170" s="325"/>
      <c r="N170" s="60"/>
      <c r="O170" s="114">
        <f t="shared" si="207"/>
        <v>0</v>
      </c>
      <c r="P170" s="111"/>
    </row>
    <row r="171" spans="1:16" ht="24" hidden="1" x14ac:dyDescent="0.25">
      <c r="A171" s="112">
        <v>2520</v>
      </c>
      <c r="B171" s="57" t="s">
        <v>152</v>
      </c>
      <c r="C171" s="58">
        <f t="shared" si="185"/>
        <v>0</v>
      </c>
      <c r="D171" s="231"/>
      <c r="E171" s="60"/>
      <c r="F171" s="147">
        <f t="shared" si="204"/>
        <v>0</v>
      </c>
      <c r="G171" s="231"/>
      <c r="H171" s="263"/>
      <c r="I171" s="114">
        <f t="shared" si="205"/>
        <v>0</v>
      </c>
      <c r="J171" s="263"/>
      <c r="K171" s="60"/>
      <c r="L171" s="136">
        <f t="shared" si="206"/>
        <v>0</v>
      </c>
      <c r="M171" s="325"/>
      <c r="N171" s="60"/>
      <c r="O171" s="114">
        <f t="shared" si="207"/>
        <v>0</v>
      </c>
      <c r="P171" s="111"/>
    </row>
    <row r="172" spans="1:16" s="124" customFormat="1" ht="36" hidden="1" customHeight="1" x14ac:dyDescent="0.25">
      <c r="A172" s="17">
        <v>2800</v>
      </c>
      <c r="B172" s="52" t="s">
        <v>153</v>
      </c>
      <c r="C172" s="53">
        <f t="shared" si="185"/>
        <v>0</v>
      </c>
      <c r="D172" s="214"/>
      <c r="E172" s="35"/>
      <c r="F172" s="354">
        <f t="shared" si="204"/>
        <v>0</v>
      </c>
      <c r="G172" s="214"/>
      <c r="H172" s="249"/>
      <c r="I172" s="356">
        <f t="shared" si="205"/>
        <v>0</v>
      </c>
      <c r="J172" s="249"/>
      <c r="K172" s="35"/>
      <c r="L172" s="199">
        <f t="shared" si="206"/>
        <v>0</v>
      </c>
      <c r="M172" s="315"/>
      <c r="N172" s="35"/>
      <c r="O172" s="356">
        <f t="shared" si="207"/>
        <v>0</v>
      </c>
      <c r="P172" s="36"/>
    </row>
    <row r="173" spans="1:16" x14ac:dyDescent="0.25">
      <c r="A173" s="101">
        <v>3000</v>
      </c>
      <c r="B173" s="101" t="s">
        <v>154</v>
      </c>
      <c r="C173" s="522">
        <f t="shared" si="185"/>
        <v>4514</v>
      </c>
      <c r="D173" s="228">
        <f>SUM(D174,D184)</f>
        <v>0</v>
      </c>
      <c r="E173" s="103">
        <f t="shared" ref="E173:F173" si="208">SUM(E174,E184)</f>
        <v>4514</v>
      </c>
      <c r="F173" s="284">
        <f t="shared" si="208"/>
        <v>4514</v>
      </c>
      <c r="G173" s="228">
        <f>SUM(G174,G184)</f>
        <v>0</v>
      </c>
      <c r="H173" s="261">
        <f t="shared" ref="H173:I173" si="209">SUM(H174,H184)</f>
        <v>0</v>
      </c>
      <c r="I173" s="104">
        <f t="shared" si="209"/>
        <v>0</v>
      </c>
      <c r="J173" s="261">
        <f>SUM(J174,J184)</f>
        <v>0</v>
      </c>
      <c r="K173" s="103">
        <f t="shared" ref="K173:L173" si="210">SUM(K174,K184)</f>
        <v>0</v>
      </c>
      <c r="L173" s="284">
        <f t="shared" si="210"/>
        <v>0</v>
      </c>
      <c r="M173" s="102">
        <f>SUM(M174,M184)</f>
        <v>0</v>
      </c>
      <c r="N173" s="103">
        <f t="shared" ref="N173:O173" si="211">SUM(N174,N184)</f>
        <v>0</v>
      </c>
      <c r="O173" s="104">
        <f t="shared" si="211"/>
        <v>0</v>
      </c>
      <c r="P173" s="347"/>
    </row>
    <row r="174" spans="1:16" ht="24" x14ac:dyDescent="0.25">
      <c r="A174" s="45">
        <v>3200</v>
      </c>
      <c r="B174" s="125" t="s">
        <v>155</v>
      </c>
      <c r="C174" s="490">
        <f t="shared" si="185"/>
        <v>4514</v>
      </c>
      <c r="D174" s="229">
        <f>SUM(D175,D179)</f>
        <v>0</v>
      </c>
      <c r="E174" s="50">
        <f t="shared" ref="E174:O174" si="212">SUM(E175,E179)</f>
        <v>4514</v>
      </c>
      <c r="F174" s="285">
        <f t="shared" si="212"/>
        <v>4514</v>
      </c>
      <c r="G174" s="229">
        <f t="shared" si="212"/>
        <v>0</v>
      </c>
      <c r="H174" s="106">
        <f t="shared" si="212"/>
        <v>0</v>
      </c>
      <c r="I174" s="117">
        <f t="shared" si="212"/>
        <v>0</v>
      </c>
      <c r="J174" s="106">
        <f t="shared" si="212"/>
        <v>0</v>
      </c>
      <c r="K174" s="50">
        <f t="shared" si="212"/>
        <v>0</v>
      </c>
      <c r="L174" s="285">
        <f t="shared" si="212"/>
        <v>0</v>
      </c>
      <c r="M174" s="130">
        <f t="shared" si="212"/>
        <v>0</v>
      </c>
      <c r="N174" s="131">
        <f t="shared" si="212"/>
        <v>0</v>
      </c>
      <c r="O174" s="294">
        <f t="shared" si="212"/>
        <v>0</v>
      </c>
      <c r="P174" s="348"/>
    </row>
    <row r="175" spans="1:16" ht="36" x14ac:dyDescent="0.25">
      <c r="A175" s="565">
        <v>3260</v>
      </c>
      <c r="B175" s="52" t="s">
        <v>156</v>
      </c>
      <c r="C175" s="527">
        <f t="shared" si="185"/>
        <v>4514</v>
      </c>
      <c r="D175" s="234">
        <f>SUM(D176:D178)</f>
        <v>0</v>
      </c>
      <c r="E175" s="119">
        <f t="shared" ref="E175:F175" si="213">SUM(E176:E178)</f>
        <v>4514</v>
      </c>
      <c r="F175" s="287">
        <f t="shared" si="213"/>
        <v>4514</v>
      </c>
      <c r="G175" s="234">
        <f>SUM(G176:G178)</f>
        <v>0</v>
      </c>
      <c r="H175" s="265">
        <f t="shared" ref="H175:I175" si="214">SUM(H176:H178)</f>
        <v>0</v>
      </c>
      <c r="I175" s="120">
        <f t="shared" si="214"/>
        <v>0</v>
      </c>
      <c r="J175" s="265">
        <f>SUM(J176:J178)</f>
        <v>0</v>
      </c>
      <c r="K175" s="119">
        <f t="shared" ref="K175:L175" si="215">SUM(K176:K178)</f>
        <v>0</v>
      </c>
      <c r="L175" s="287">
        <f t="shared" si="215"/>
        <v>0</v>
      </c>
      <c r="M175" s="53">
        <f>SUM(M176:M178)</f>
        <v>0</v>
      </c>
      <c r="N175" s="119">
        <f t="shared" ref="N175:O175" si="216">SUM(N176:N178)</f>
        <v>0</v>
      </c>
      <c r="O175" s="120">
        <f t="shared" si="216"/>
        <v>0</v>
      </c>
      <c r="P175" s="110"/>
    </row>
    <row r="176" spans="1:16" ht="24" hidden="1" x14ac:dyDescent="0.25">
      <c r="A176" s="38">
        <v>3261</v>
      </c>
      <c r="B176" s="57" t="s">
        <v>157</v>
      </c>
      <c r="C176" s="58">
        <f t="shared" si="185"/>
        <v>0</v>
      </c>
      <c r="D176" s="231"/>
      <c r="E176" s="60"/>
      <c r="F176" s="147">
        <f t="shared" ref="F176:F178" si="217">D176+E176</f>
        <v>0</v>
      </c>
      <c r="G176" s="231"/>
      <c r="H176" s="263"/>
      <c r="I176" s="114">
        <f t="shared" ref="I176:I178" si="218">G176+H176</f>
        <v>0</v>
      </c>
      <c r="J176" s="263"/>
      <c r="K176" s="60"/>
      <c r="L176" s="136">
        <f t="shared" ref="L176:L178" si="219">J176+K176</f>
        <v>0</v>
      </c>
      <c r="M176" s="325"/>
      <c r="N176" s="60"/>
      <c r="O176" s="114">
        <f t="shared" ref="O176:O178" si="220">M176+N176</f>
        <v>0</v>
      </c>
      <c r="P176" s="111"/>
    </row>
    <row r="177" spans="1:16" ht="36" hidden="1" x14ac:dyDescent="0.25">
      <c r="A177" s="38">
        <v>3262</v>
      </c>
      <c r="B177" s="57" t="s">
        <v>158</v>
      </c>
      <c r="C177" s="58">
        <f t="shared" si="185"/>
        <v>0</v>
      </c>
      <c r="D177" s="231"/>
      <c r="E177" s="60"/>
      <c r="F177" s="147">
        <f t="shared" si="217"/>
        <v>0</v>
      </c>
      <c r="G177" s="231"/>
      <c r="H177" s="263"/>
      <c r="I177" s="114">
        <f t="shared" si="218"/>
        <v>0</v>
      </c>
      <c r="J177" s="263"/>
      <c r="K177" s="60"/>
      <c r="L177" s="136">
        <f t="shared" si="219"/>
        <v>0</v>
      </c>
      <c r="M177" s="325"/>
      <c r="N177" s="60"/>
      <c r="O177" s="114">
        <f t="shared" si="220"/>
        <v>0</v>
      </c>
      <c r="P177" s="111"/>
    </row>
    <row r="178" spans="1:16" ht="24" x14ac:dyDescent="0.25">
      <c r="A178" s="38">
        <v>3263</v>
      </c>
      <c r="B178" s="57" t="s">
        <v>159</v>
      </c>
      <c r="C178" s="486">
        <f t="shared" si="185"/>
        <v>4514</v>
      </c>
      <c r="D178" s="231"/>
      <c r="E178" s="60">
        <v>4514</v>
      </c>
      <c r="F178" s="147">
        <f t="shared" si="217"/>
        <v>4514</v>
      </c>
      <c r="G178" s="231"/>
      <c r="H178" s="263"/>
      <c r="I178" s="114">
        <f t="shared" si="218"/>
        <v>0</v>
      </c>
      <c r="J178" s="263"/>
      <c r="K178" s="60"/>
      <c r="L178" s="147">
        <f t="shared" si="219"/>
        <v>0</v>
      </c>
      <c r="M178" s="325"/>
      <c r="N178" s="60"/>
      <c r="O178" s="114">
        <f t="shared" si="220"/>
        <v>0</v>
      </c>
      <c r="P178" s="111"/>
    </row>
    <row r="179" spans="1:16" ht="84" hidden="1" x14ac:dyDescent="0.25">
      <c r="A179" s="565">
        <v>3290</v>
      </c>
      <c r="B179" s="52" t="s">
        <v>286</v>
      </c>
      <c r="C179" s="127">
        <f t="shared" si="185"/>
        <v>0</v>
      </c>
      <c r="D179" s="234">
        <f>SUM(D180:D183)</f>
        <v>0</v>
      </c>
      <c r="E179" s="119">
        <f t="shared" ref="E179:O179" si="221">SUM(E180:E183)</f>
        <v>0</v>
      </c>
      <c r="F179" s="287">
        <f t="shared" si="221"/>
        <v>0</v>
      </c>
      <c r="G179" s="234">
        <f t="shared" si="221"/>
        <v>0</v>
      </c>
      <c r="H179" s="265">
        <f t="shared" si="221"/>
        <v>0</v>
      </c>
      <c r="I179" s="120">
        <f t="shared" si="221"/>
        <v>0</v>
      </c>
      <c r="J179" s="265">
        <f t="shared" si="221"/>
        <v>0</v>
      </c>
      <c r="K179" s="119">
        <f t="shared" si="221"/>
        <v>0</v>
      </c>
      <c r="L179" s="140">
        <f t="shared" si="221"/>
        <v>0</v>
      </c>
      <c r="M179" s="127">
        <f t="shared" si="221"/>
        <v>0</v>
      </c>
      <c r="N179" s="305">
        <f t="shared" si="221"/>
        <v>0</v>
      </c>
      <c r="O179" s="310">
        <f t="shared" si="221"/>
        <v>0</v>
      </c>
      <c r="P179" s="158"/>
    </row>
    <row r="180" spans="1:16" ht="72" hidden="1" x14ac:dyDescent="0.25">
      <c r="A180" s="38">
        <v>3291</v>
      </c>
      <c r="B180" s="57" t="s">
        <v>160</v>
      </c>
      <c r="C180" s="58">
        <f t="shared" si="185"/>
        <v>0</v>
      </c>
      <c r="D180" s="231"/>
      <c r="E180" s="60"/>
      <c r="F180" s="147">
        <f t="shared" ref="F180:F183" si="222">D180+E180</f>
        <v>0</v>
      </c>
      <c r="G180" s="231"/>
      <c r="H180" s="263"/>
      <c r="I180" s="114">
        <f t="shared" ref="I180:I183" si="223">G180+H180</f>
        <v>0</v>
      </c>
      <c r="J180" s="263"/>
      <c r="K180" s="60"/>
      <c r="L180" s="136">
        <f t="shared" ref="L180:L183" si="224">J180+K180</f>
        <v>0</v>
      </c>
      <c r="M180" s="325"/>
      <c r="N180" s="60"/>
      <c r="O180" s="114">
        <f t="shared" ref="O180:O183" si="225">M180+N180</f>
        <v>0</v>
      </c>
      <c r="P180" s="111"/>
    </row>
    <row r="181" spans="1:16" ht="72" hidden="1" x14ac:dyDescent="0.25">
      <c r="A181" s="38">
        <v>3292</v>
      </c>
      <c r="B181" s="57" t="s">
        <v>161</v>
      </c>
      <c r="C181" s="58">
        <f t="shared" si="185"/>
        <v>0</v>
      </c>
      <c r="D181" s="231"/>
      <c r="E181" s="60"/>
      <c r="F181" s="147">
        <f t="shared" si="222"/>
        <v>0</v>
      </c>
      <c r="G181" s="231"/>
      <c r="H181" s="263"/>
      <c r="I181" s="114">
        <f t="shared" si="223"/>
        <v>0</v>
      </c>
      <c r="J181" s="263"/>
      <c r="K181" s="60"/>
      <c r="L181" s="136">
        <f t="shared" si="224"/>
        <v>0</v>
      </c>
      <c r="M181" s="325"/>
      <c r="N181" s="60"/>
      <c r="O181" s="114">
        <f t="shared" si="225"/>
        <v>0</v>
      </c>
      <c r="P181" s="111"/>
    </row>
    <row r="182" spans="1:16" ht="72" hidden="1" x14ac:dyDescent="0.25">
      <c r="A182" s="38">
        <v>3293</v>
      </c>
      <c r="B182" s="57" t="s">
        <v>162</v>
      </c>
      <c r="C182" s="58">
        <f t="shared" si="185"/>
        <v>0</v>
      </c>
      <c r="D182" s="231"/>
      <c r="E182" s="60"/>
      <c r="F182" s="147">
        <f t="shared" si="222"/>
        <v>0</v>
      </c>
      <c r="G182" s="231"/>
      <c r="H182" s="263"/>
      <c r="I182" s="114">
        <f t="shared" si="223"/>
        <v>0</v>
      </c>
      <c r="J182" s="263"/>
      <c r="K182" s="60"/>
      <c r="L182" s="136">
        <f t="shared" si="224"/>
        <v>0</v>
      </c>
      <c r="M182" s="325"/>
      <c r="N182" s="60"/>
      <c r="O182" s="114">
        <f t="shared" si="225"/>
        <v>0</v>
      </c>
      <c r="P182" s="111"/>
    </row>
    <row r="183" spans="1:16" ht="60" hidden="1" x14ac:dyDescent="0.25">
      <c r="A183" s="128">
        <v>3294</v>
      </c>
      <c r="B183" s="57" t="s">
        <v>163</v>
      </c>
      <c r="C183" s="127">
        <f t="shared" si="185"/>
        <v>0</v>
      </c>
      <c r="D183" s="236"/>
      <c r="E183" s="129"/>
      <c r="F183" s="142">
        <f t="shared" si="222"/>
        <v>0</v>
      </c>
      <c r="G183" s="236"/>
      <c r="H183" s="267"/>
      <c r="I183" s="310">
        <f t="shared" si="223"/>
        <v>0</v>
      </c>
      <c r="J183" s="267"/>
      <c r="K183" s="129"/>
      <c r="L183" s="141">
        <f t="shared" si="224"/>
        <v>0</v>
      </c>
      <c r="M183" s="328"/>
      <c r="N183" s="129"/>
      <c r="O183" s="310">
        <f t="shared" si="225"/>
        <v>0</v>
      </c>
      <c r="P183" s="158"/>
    </row>
    <row r="184" spans="1:16" ht="48" hidden="1" x14ac:dyDescent="0.25">
      <c r="A184" s="69">
        <v>3300</v>
      </c>
      <c r="B184" s="125" t="s">
        <v>164</v>
      </c>
      <c r="C184" s="130">
        <f t="shared" si="185"/>
        <v>0</v>
      </c>
      <c r="D184" s="237">
        <f>SUM(D185:D186)</f>
        <v>0</v>
      </c>
      <c r="E184" s="131">
        <f t="shared" ref="E184:O184" si="226">SUM(E185:E186)</f>
        <v>0</v>
      </c>
      <c r="F184" s="288">
        <f t="shared" si="226"/>
        <v>0</v>
      </c>
      <c r="G184" s="237">
        <f t="shared" si="226"/>
        <v>0</v>
      </c>
      <c r="H184" s="268">
        <f t="shared" si="226"/>
        <v>0</v>
      </c>
      <c r="I184" s="294">
        <f t="shared" si="226"/>
        <v>0</v>
      </c>
      <c r="J184" s="268">
        <f t="shared" si="226"/>
        <v>0</v>
      </c>
      <c r="K184" s="131">
        <f t="shared" si="226"/>
        <v>0</v>
      </c>
      <c r="L184" s="139">
        <f t="shared" si="226"/>
        <v>0</v>
      </c>
      <c r="M184" s="130">
        <f t="shared" si="226"/>
        <v>0</v>
      </c>
      <c r="N184" s="131">
        <f t="shared" si="226"/>
        <v>0</v>
      </c>
      <c r="O184" s="294">
        <f t="shared" si="226"/>
        <v>0</v>
      </c>
      <c r="P184" s="348"/>
    </row>
    <row r="185" spans="1:16" ht="48" hidden="1" x14ac:dyDescent="0.25">
      <c r="A185" s="77">
        <v>3310</v>
      </c>
      <c r="B185" s="78" t="s">
        <v>165</v>
      </c>
      <c r="C185" s="84">
        <f t="shared" si="185"/>
        <v>0</v>
      </c>
      <c r="D185" s="233"/>
      <c r="E185" s="115"/>
      <c r="F185" s="286">
        <f t="shared" ref="F185:F186" si="227">D185+E185</f>
        <v>0</v>
      </c>
      <c r="G185" s="233"/>
      <c r="H185" s="264"/>
      <c r="I185" s="109">
        <f t="shared" ref="I185:I186" si="228">G185+H185</f>
        <v>0</v>
      </c>
      <c r="J185" s="264"/>
      <c r="K185" s="115"/>
      <c r="L185" s="137">
        <f t="shared" ref="L185:L186" si="229">J185+K185</f>
        <v>0</v>
      </c>
      <c r="M185" s="326"/>
      <c r="N185" s="115"/>
      <c r="O185" s="109">
        <f t="shared" ref="O185:O186" si="230">M185+N185</f>
        <v>0</v>
      </c>
      <c r="P185" s="116"/>
    </row>
    <row r="186" spans="1:16" ht="48.75" hidden="1" customHeight="1" x14ac:dyDescent="0.25">
      <c r="A186" s="33">
        <v>3320</v>
      </c>
      <c r="B186" s="52" t="s">
        <v>166</v>
      </c>
      <c r="C186" s="53">
        <f t="shared" si="185"/>
        <v>0</v>
      </c>
      <c r="D186" s="230"/>
      <c r="E186" s="55"/>
      <c r="F186" s="287">
        <f t="shared" si="227"/>
        <v>0</v>
      </c>
      <c r="G186" s="230"/>
      <c r="H186" s="262"/>
      <c r="I186" s="120">
        <f t="shared" si="228"/>
        <v>0</v>
      </c>
      <c r="J186" s="262"/>
      <c r="K186" s="55"/>
      <c r="L186" s="140">
        <f t="shared" si="229"/>
        <v>0</v>
      </c>
      <c r="M186" s="324"/>
      <c r="N186" s="55"/>
      <c r="O186" s="120">
        <f t="shared" si="230"/>
        <v>0</v>
      </c>
      <c r="P186" s="110"/>
    </row>
    <row r="187" spans="1:16" hidden="1" x14ac:dyDescent="0.25">
      <c r="A187" s="133">
        <v>4000</v>
      </c>
      <c r="B187" s="101" t="s">
        <v>167</v>
      </c>
      <c r="C187" s="102">
        <f t="shared" si="185"/>
        <v>0</v>
      </c>
      <c r="D187" s="228">
        <f>SUM(D188,D191)</f>
        <v>0</v>
      </c>
      <c r="E187" s="103">
        <f t="shared" ref="E187:F187" si="231">SUM(E188,E191)</f>
        <v>0</v>
      </c>
      <c r="F187" s="284">
        <f t="shared" si="231"/>
        <v>0</v>
      </c>
      <c r="G187" s="228">
        <f>SUM(G188,G191)</f>
        <v>0</v>
      </c>
      <c r="H187" s="261">
        <f t="shared" ref="H187:I187" si="232">SUM(H188,H191)</f>
        <v>0</v>
      </c>
      <c r="I187" s="104">
        <f t="shared" si="232"/>
        <v>0</v>
      </c>
      <c r="J187" s="261">
        <f>SUM(J188,J191)</f>
        <v>0</v>
      </c>
      <c r="K187" s="103">
        <f t="shared" ref="K187:L187" si="233">SUM(K188,K191)</f>
        <v>0</v>
      </c>
      <c r="L187" s="138">
        <f t="shared" si="233"/>
        <v>0</v>
      </c>
      <c r="M187" s="102">
        <f>SUM(M188,M191)</f>
        <v>0</v>
      </c>
      <c r="N187" s="103">
        <f t="shared" ref="N187:O187" si="234">SUM(N188,N191)</f>
        <v>0</v>
      </c>
      <c r="O187" s="104">
        <f t="shared" si="234"/>
        <v>0</v>
      </c>
      <c r="P187" s="347"/>
    </row>
    <row r="188" spans="1:16" ht="24" hidden="1" x14ac:dyDescent="0.25">
      <c r="A188" s="134">
        <v>4200</v>
      </c>
      <c r="B188" s="105" t="s">
        <v>168</v>
      </c>
      <c r="C188" s="46">
        <f t="shared" si="185"/>
        <v>0</v>
      </c>
      <c r="D188" s="229">
        <f>SUM(D189,D190)</f>
        <v>0</v>
      </c>
      <c r="E188" s="50">
        <f t="shared" ref="E188:F188" si="235">SUM(E189,E190)</f>
        <v>0</v>
      </c>
      <c r="F188" s="285">
        <f t="shared" si="235"/>
        <v>0</v>
      </c>
      <c r="G188" s="229">
        <f>SUM(G189,G190)</f>
        <v>0</v>
      </c>
      <c r="H188" s="106">
        <f t="shared" ref="H188:I188" si="236">SUM(H189,H190)</f>
        <v>0</v>
      </c>
      <c r="I188" s="117">
        <f t="shared" si="236"/>
        <v>0</v>
      </c>
      <c r="J188" s="106">
        <f>SUM(J189,J190)</f>
        <v>0</v>
      </c>
      <c r="K188" s="50">
        <f t="shared" ref="K188:L188" si="237">SUM(K189,K190)</f>
        <v>0</v>
      </c>
      <c r="L188" s="126">
        <f t="shared" si="237"/>
        <v>0</v>
      </c>
      <c r="M188" s="46">
        <f>SUM(M189,M190)</f>
        <v>0</v>
      </c>
      <c r="N188" s="50">
        <f t="shared" ref="N188:O188" si="238">SUM(N189,N190)</f>
        <v>0</v>
      </c>
      <c r="O188" s="117">
        <f t="shared" si="238"/>
        <v>0</v>
      </c>
      <c r="P188" s="123"/>
    </row>
    <row r="189" spans="1:16" ht="36" hidden="1" x14ac:dyDescent="0.25">
      <c r="A189" s="565">
        <v>4240</v>
      </c>
      <c r="B189" s="52" t="s">
        <v>169</v>
      </c>
      <c r="C189" s="53">
        <f t="shared" si="185"/>
        <v>0</v>
      </c>
      <c r="D189" s="230"/>
      <c r="E189" s="55"/>
      <c r="F189" s="287">
        <f t="shared" ref="F189:F190" si="239">D189+E189</f>
        <v>0</v>
      </c>
      <c r="G189" s="230"/>
      <c r="H189" s="262"/>
      <c r="I189" s="120">
        <f t="shared" ref="I189:I190" si="240">G189+H189</f>
        <v>0</v>
      </c>
      <c r="J189" s="262"/>
      <c r="K189" s="55"/>
      <c r="L189" s="140">
        <f t="shared" ref="L189:L190" si="241">J189+K189</f>
        <v>0</v>
      </c>
      <c r="M189" s="324"/>
      <c r="N189" s="55"/>
      <c r="O189" s="120">
        <f t="shared" ref="O189:O190" si="242">M189+N189</f>
        <v>0</v>
      </c>
      <c r="P189" s="110"/>
    </row>
    <row r="190" spans="1:16" ht="24" hidden="1" x14ac:dyDescent="0.25">
      <c r="A190" s="112">
        <v>4250</v>
      </c>
      <c r="B190" s="57" t="s">
        <v>170</v>
      </c>
      <c r="C190" s="58">
        <f t="shared" si="185"/>
        <v>0</v>
      </c>
      <c r="D190" s="231"/>
      <c r="E190" s="60"/>
      <c r="F190" s="147">
        <f t="shared" si="239"/>
        <v>0</v>
      </c>
      <c r="G190" s="231"/>
      <c r="H190" s="263"/>
      <c r="I190" s="114">
        <f t="shared" si="240"/>
        <v>0</v>
      </c>
      <c r="J190" s="263"/>
      <c r="K190" s="60"/>
      <c r="L190" s="136">
        <f t="shared" si="241"/>
        <v>0</v>
      </c>
      <c r="M190" s="325"/>
      <c r="N190" s="60"/>
      <c r="O190" s="114">
        <f t="shared" si="242"/>
        <v>0</v>
      </c>
      <c r="P190" s="111"/>
    </row>
    <row r="191" spans="1:16" hidden="1" x14ac:dyDescent="0.25">
      <c r="A191" s="45">
        <v>4300</v>
      </c>
      <c r="B191" s="105" t="s">
        <v>171</v>
      </c>
      <c r="C191" s="46">
        <f t="shared" si="185"/>
        <v>0</v>
      </c>
      <c r="D191" s="229">
        <f>SUM(D192)</f>
        <v>0</v>
      </c>
      <c r="E191" s="50">
        <f t="shared" ref="E191:F191" si="243">SUM(E192)</f>
        <v>0</v>
      </c>
      <c r="F191" s="285">
        <f t="shared" si="243"/>
        <v>0</v>
      </c>
      <c r="G191" s="229">
        <f>SUM(G192)</f>
        <v>0</v>
      </c>
      <c r="H191" s="106">
        <f t="shared" ref="H191:I191" si="244">SUM(H192)</f>
        <v>0</v>
      </c>
      <c r="I191" s="117">
        <f t="shared" si="244"/>
        <v>0</v>
      </c>
      <c r="J191" s="106">
        <f>SUM(J192)</f>
        <v>0</v>
      </c>
      <c r="K191" s="50">
        <f t="shared" ref="K191:L191" si="245">SUM(K192)</f>
        <v>0</v>
      </c>
      <c r="L191" s="126">
        <f t="shared" si="245"/>
        <v>0</v>
      </c>
      <c r="M191" s="46">
        <f>SUM(M192)</f>
        <v>0</v>
      </c>
      <c r="N191" s="50">
        <f t="shared" ref="N191:O191" si="246">SUM(N192)</f>
        <v>0</v>
      </c>
      <c r="O191" s="117">
        <f t="shared" si="246"/>
        <v>0</v>
      </c>
      <c r="P191" s="123"/>
    </row>
    <row r="192" spans="1:16" ht="24" hidden="1" x14ac:dyDescent="0.25">
      <c r="A192" s="565">
        <v>4310</v>
      </c>
      <c r="B192" s="52" t="s">
        <v>172</v>
      </c>
      <c r="C192" s="53">
        <f t="shared" si="185"/>
        <v>0</v>
      </c>
      <c r="D192" s="234">
        <f>SUM(D193:D193)</f>
        <v>0</v>
      </c>
      <c r="E192" s="119">
        <f t="shared" ref="E192:F192" si="247">SUM(E193:E193)</f>
        <v>0</v>
      </c>
      <c r="F192" s="287">
        <f t="shared" si="247"/>
        <v>0</v>
      </c>
      <c r="G192" s="234">
        <f>SUM(G193:G193)</f>
        <v>0</v>
      </c>
      <c r="H192" s="265">
        <f t="shared" ref="H192:I192" si="248">SUM(H193:H193)</f>
        <v>0</v>
      </c>
      <c r="I192" s="120">
        <f t="shared" si="248"/>
        <v>0</v>
      </c>
      <c r="J192" s="265">
        <f>SUM(J193:J193)</f>
        <v>0</v>
      </c>
      <c r="K192" s="119">
        <f t="shared" ref="K192:L192" si="249">SUM(K193:K193)</f>
        <v>0</v>
      </c>
      <c r="L192" s="140">
        <f t="shared" si="249"/>
        <v>0</v>
      </c>
      <c r="M192" s="53">
        <f>SUM(M193:M193)</f>
        <v>0</v>
      </c>
      <c r="N192" s="119">
        <f t="shared" ref="N192:O192" si="250">SUM(N193:N193)</f>
        <v>0</v>
      </c>
      <c r="O192" s="120">
        <f t="shared" si="250"/>
        <v>0</v>
      </c>
      <c r="P192" s="110"/>
    </row>
    <row r="193" spans="1:16" ht="36" hidden="1" x14ac:dyDescent="0.25">
      <c r="A193" s="38">
        <v>4311</v>
      </c>
      <c r="B193" s="57" t="s">
        <v>173</v>
      </c>
      <c r="C193" s="58">
        <f t="shared" si="185"/>
        <v>0</v>
      </c>
      <c r="D193" s="231"/>
      <c r="E193" s="60"/>
      <c r="F193" s="147">
        <f>D193+E193</f>
        <v>0</v>
      </c>
      <c r="G193" s="231"/>
      <c r="H193" s="263"/>
      <c r="I193" s="114">
        <f>G193+H193</f>
        <v>0</v>
      </c>
      <c r="J193" s="263"/>
      <c r="K193" s="60"/>
      <c r="L193" s="136">
        <f>J193+K193</f>
        <v>0</v>
      </c>
      <c r="M193" s="325"/>
      <c r="N193" s="60"/>
      <c r="O193" s="114">
        <f>M193+N193</f>
        <v>0</v>
      </c>
      <c r="P193" s="111"/>
    </row>
    <row r="194" spans="1:16" s="21" customFormat="1" ht="24" x14ac:dyDescent="0.25">
      <c r="A194" s="135"/>
      <c r="B194" s="17" t="s">
        <v>174</v>
      </c>
      <c r="C194" s="520">
        <f t="shared" si="185"/>
        <v>15000</v>
      </c>
      <c r="D194" s="227">
        <f>SUM(D195,D230,D269)</f>
        <v>15000</v>
      </c>
      <c r="E194" s="99">
        <f t="shared" ref="E194:F194" si="251">SUM(E195,E230,E269)</f>
        <v>0</v>
      </c>
      <c r="F194" s="586">
        <f t="shared" si="251"/>
        <v>15000</v>
      </c>
      <c r="G194" s="227">
        <f>SUM(G195,G230,G269)</f>
        <v>0</v>
      </c>
      <c r="H194" s="260">
        <f t="shared" ref="H194:I194" si="252">SUM(H195,H230,H269)</f>
        <v>0</v>
      </c>
      <c r="I194" s="100">
        <f t="shared" si="252"/>
        <v>0</v>
      </c>
      <c r="J194" s="260">
        <f>SUM(J195,J230,J269)</f>
        <v>0</v>
      </c>
      <c r="K194" s="99">
        <f t="shared" ref="K194:L194" si="253">SUM(K195,K230,K269)</f>
        <v>0</v>
      </c>
      <c r="L194" s="586">
        <f t="shared" si="253"/>
        <v>0</v>
      </c>
      <c r="M194" s="329">
        <f>SUM(M195,M230,M269)</f>
        <v>0</v>
      </c>
      <c r="N194" s="306">
        <f t="shared" ref="N194:O194" si="254">SUM(N195,N230,N269)</f>
        <v>0</v>
      </c>
      <c r="O194" s="311">
        <f t="shared" si="254"/>
        <v>0</v>
      </c>
      <c r="P194" s="350"/>
    </row>
    <row r="195" spans="1:16" x14ac:dyDescent="0.25">
      <c r="A195" s="101">
        <v>5000</v>
      </c>
      <c r="B195" s="101" t="s">
        <v>175</v>
      </c>
      <c r="C195" s="522">
        <f t="shared" si="185"/>
        <v>15000</v>
      </c>
      <c r="D195" s="228">
        <f>D196+D204</f>
        <v>15000</v>
      </c>
      <c r="E195" s="103">
        <f t="shared" ref="E195:F195" si="255">E196+E204</f>
        <v>0</v>
      </c>
      <c r="F195" s="284">
        <f t="shared" si="255"/>
        <v>15000</v>
      </c>
      <c r="G195" s="228">
        <f>G196+G204</f>
        <v>0</v>
      </c>
      <c r="H195" s="261">
        <f t="shared" ref="H195:I195" si="256">H196+H204</f>
        <v>0</v>
      </c>
      <c r="I195" s="104">
        <f t="shared" si="256"/>
        <v>0</v>
      </c>
      <c r="J195" s="261">
        <f>J196+J204</f>
        <v>0</v>
      </c>
      <c r="K195" s="103">
        <f t="shared" ref="K195:L195" si="257">K196+K204</f>
        <v>0</v>
      </c>
      <c r="L195" s="284">
        <f t="shared" si="257"/>
        <v>0</v>
      </c>
      <c r="M195" s="102">
        <f>M196+M204</f>
        <v>0</v>
      </c>
      <c r="N195" s="103">
        <f t="shared" ref="N195:O195" si="258">N196+N204</f>
        <v>0</v>
      </c>
      <c r="O195" s="104">
        <f t="shared" si="258"/>
        <v>0</v>
      </c>
      <c r="P195" s="347"/>
    </row>
    <row r="196" spans="1:16" x14ac:dyDescent="0.25">
      <c r="A196" s="45">
        <v>5100</v>
      </c>
      <c r="B196" s="105" t="s">
        <v>176</v>
      </c>
      <c r="C196" s="490">
        <f t="shared" si="185"/>
        <v>5000</v>
      </c>
      <c r="D196" s="229">
        <f>D197+D198+D201+D202+D203</f>
        <v>5000</v>
      </c>
      <c r="E196" s="50">
        <f t="shared" ref="E196:F196" si="259">E197+E198+E201+E202+E203</f>
        <v>0</v>
      </c>
      <c r="F196" s="285">
        <f t="shared" si="259"/>
        <v>5000</v>
      </c>
      <c r="G196" s="229">
        <f>G197+G198+G201+G202+G203</f>
        <v>0</v>
      </c>
      <c r="H196" s="106">
        <f t="shared" ref="H196:I196" si="260">H197+H198+H201+H202+H203</f>
        <v>0</v>
      </c>
      <c r="I196" s="117">
        <f t="shared" si="260"/>
        <v>0</v>
      </c>
      <c r="J196" s="106">
        <f>J197+J198+J201+J202+J203</f>
        <v>0</v>
      </c>
      <c r="K196" s="50">
        <f t="shared" ref="K196:L196" si="261">K197+K198+K201+K202+K203</f>
        <v>0</v>
      </c>
      <c r="L196" s="285">
        <f t="shared" si="261"/>
        <v>0</v>
      </c>
      <c r="M196" s="46">
        <f>M197+M198+M201+M202+M203</f>
        <v>0</v>
      </c>
      <c r="N196" s="50">
        <f t="shared" ref="N196:O196" si="262">N197+N198+N201+N202+N203</f>
        <v>0</v>
      </c>
      <c r="O196" s="117">
        <f t="shared" si="262"/>
        <v>0</v>
      </c>
      <c r="P196" s="123"/>
    </row>
    <row r="197" spans="1:16" hidden="1" x14ac:dyDescent="0.25">
      <c r="A197" s="565">
        <v>5110</v>
      </c>
      <c r="B197" s="52" t="s">
        <v>177</v>
      </c>
      <c r="C197" s="53">
        <f t="shared" si="185"/>
        <v>0</v>
      </c>
      <c r="D197" s="230"/>
      <c r="E197" s="55"/>
      <c r="F197" s="287">
        <f>D197+E197</f>
        <v>0</v>
      </c>
      <c r="G197" s="230"/>
      <c r="H197" s="262"/>
      <c r="I197" s="120">
        <f>G197+H197</f>
        <v>0</v>
      </c>
      <c r="J197" s="262"/>
      <c r="K197" s="55"/>
      <c r="L197" s="140">
        <f>J197+K197</f>
        <v>0</v>
      </c>
      <c r="M197" s="324"/>
      <c r="N197" s="55"/>
      <c r="O197" s="120">
        <f>M197+N197</f>
        <v>0</v>
      </c>
      <c r="P197" s="110"/>
    </row>
    <row r="198" spans="1:16" ht="24" hidden="1" x14ac:dyDescent="0.25">
      <c r="A198" s="112">
        <v>5120</v>
      </c>
      <c r="B198" s="57" t="s">
        <v>178</v>
      </c>
      <c r="C198" s="58">
        <f t="shared" si="185"/>
        <v>0</v>
      </c>
      <c r="D198" s="232">
        <f>D199+D200</f>
        <v>0</v>
      </c>
      <c r="E198" s="113">
        <f t="shared" ref="E198:F198" si="263">E199+E200</f>
        <v>0</v>
      </c>
      <c r="F198" s="147">
        <f t="shared" si="263"/>
        <v>0</v>
      </c>
      <c r="G198" s="232">
        <f>G199+G200</f>
        <v>0</v>
      </c>
      <c r="H198" s="121">
        <f t="shared" ref="H198:I198" si="264">H199+H200</f>
        <v>0</v>
      </c>
      <c r="I198" s="114">
        <f t="shared" si="264"/>
        <v>0</v>
      </c>
      <c r="J198" s="121">
        <f>J199+J200</f>
        <v>0</v>
      </c>
      <c r="K198" s="113">
        <f t="shared" ref="K198:L198" si="265">K199+K200</f>
        <v>0</v>
      </c>
      <c r="L198" s="136">
        <f t="shared" si="265"/>
        <v>0</v>
      </c>
      <c r="M198" s="58">
        <f>M199+M200</f>
        <v>0</v>
      </c>
      <c r="N198" s="113">
        <f t="shared" ref="N198:O198" si="266">N199+N200</f>
        <v>0</v>
      </c>
      <c r="O198" s="114">
        <f t="shared" si="266"/>
        <v>0</v>
      </c>
      <c r="P198" s="111"/>
    </row>
    <row r="199" spans="1:16" hidden="1" x14ac:dyDescent="0.25">
      <c r="A199" s="38">
        <v>5121</v>
      </c>
      <c r="B199" s="57" t="s">
        <v>179</v>
      </c>
      <c r="C199" s="58">
        <f t="shared" si="185"/>
        <v>0</v>
      </c>
      <c r="D199" s="231"/>
      <c r="E199" s="60"/>
      <c r="F199" s="147">
        <f t="shared" ref="F199:F203" si="267">D199+E199</f>
        <v>0</v>
      </c>
      <c r="G199" s="231"/>
      <c r="H199" s="263"/>
      <c r="I199" s="114">
        <f t="shared" ref="I199:I203" si="268">G199+H199</f>
        <v>0</v>
      </c>
      <c r="J199" s="263"/>
      <c r="K199" s="60"/>
      <c r="L199" s="136">
        <f t="shared" ref="L199:L203" si="269">J199+K199</f>
        <v>0</v>
      </c>
      <c r="M199" s="325"/>
      <c r="N199" s="60"/>
      <c r="O199" s="114">
        <f t="shared" ref="O199:O203" si="270">M199+N199</f>
        <v>0</v>
      </c>
      <c r="P199" s="111"/>
    </row>
    <row r="200" spans="1:16" ht="24" hidden="1" x14ac:dyDescent="0.25">
      <c r="A200" s="38">
        <v>5129</v>
      </c>
      <c r="B200" s="57" t="s">
        <v>180</v>
      </c>
      <c r="C200" s="58">
        <f t="shared" si="185"/>
        <v>0</v>
      </c>
      <c r="D200" s="231"/>
      <c r="E200" s="60"/>
      <c r="F200" s="147">
        <f t="shared" si="267"/>
        <v>0</v>
      </c>
      <c r="G200" s="231"/>
      <c r="H200" s="263"/>
      <c r="I200" s="114">
        <f t="shared" si="268"/>
        <v>0</v>
      </c>
      <c r="J200" s="263"/>
      <c r="K200" s="60"/>
      <c r="L200" s="136">
        <f t="shared" si="269"/>
        <v>0</v>
      </c>
      <c r="M200" s="325"/>
      <c r="N200" s="60"/>
      <c r="O200" s="114">
        <f t="shared" si="270"/>
        <v>0</v>
      </c>
      <c r="P200" s="111"/>
    </row>
    <row r="201" spans="1:16" hidden="1" x14ac:dyDescent="0.25">
      <c r="A201" s="112">
        <v>5130</v>
      </c>
      <c r="B201" s="57" t="s">
        <v>181</v>
      </c>
      <c r="C201" s="58">
        <f t="shared" si="185"/>
        <v>0</v>
      </c>
      <c r="D201" s="231"/>
      <c r="E201" s="60"/>
      <c r="F201" s="147">
        <f t="shared" si="267"/>
        <v>0</v>
      </c>
      <c r="G201" s="231"/>
      <c r="H201" s="263"/>
      <c r="I201" s="114">
        <f t="shared" si="268"/>
        <v>0</v>
      </c>
      <c r="J201" s="263"/>
      <c r="K201" s="60"/>
      <c r="L201" s="136">
        <f t="shared" si="269"/>
        <v>0</v>
      </c>
      <c r="M201" s="325"/>
      <c r="N201" s="60"/>
      <c r="O201" s="114">
        <f t="shared" si="270"/>
        <v>0</v>
      </c>
      <c r="P201" s="111"/>
    </row>
    <row r="202" spans="1:16" x14ac:dyDescent="0.25">
      <c r="A202" s="112">
        <v>5140</v>
      </c>
      <c r="B202" s="57" t="s">
        <v>182</v>
      </c>
      <c r="C202" s="486">
        <f t="shared" si="185"/>
        <v>5000</v>
      </c>
      <c r="D202" s="231">
        <v>5000</v>
      </c>
      <c r="E202" s="60"/>
      <c r="F202" s="147">
        <f t="shared" si="267"/>
        <v>5000</v>
      </c>
      <c r="G202" s="231"/>
      <c r="H202" s="263"/>
      <c r="I202" s="114">
        <f t="shared" si="268"/>
        <v>0</v>
      </c>
      <c r="J202" s="263"/>
      <c r="K202" s="60"/>
      <c r="L202" s="147">
        <f t="shared" si="269"/>
        <v>0</v>
      </c>
      <c r="M202" s="325"/>
      <c r="N202" s="60"/>
      <c r="O202" s="114">
        <f t="shared" si="270"/>
        <v>0</v>
      </c>
      <c r="P202" s="111"/>
    </row>
    <row r="203" spans="1:16" ht="24" hidden="1" x14ac:dyDescent="0.25">
      <c r="A203" s="112">
        <v>5170</v>
      </c>
      <c r="B203" s="57" t="s">
        <v>183</v>
      </c>
      <c r="C203" s="58">
        <f t="shared" si="185"/>
        <v>0</v>
      </c>
      <c r="D203" s="231"/>
      <c r="E203" s="60"/>
      <c r="F203" s="147">
        <f t="shared" si="267"/>
        <v>0</v>
      </c>
      <c r="G203" s="231"/>
      <c r="H203" s="263"/>
      <c r="I203" s="114">
        <f t="shared" si="268"/>
        <v>0</v>
      </c>
      <c r="J203" s="263"/>
      <c r="K203" s="60"/>
      <c r="L203" s="136">
        <f t="shared" si="269"/>
        <v>0</v>
      </c>
      <c r="M203" s="325"/>
      <c r="N203" s="60"/>
      <c r="O203" s="114">
        <f t="shared" si="270"/>
        <v>0</v>
      </c>
      <c r="P203" s="111"/>
    </row>
    <row r="204" spans="1:16" x14ac:dyDescent="0.25">
      <c r="A204" s="45">
        <v>5200</v>
      </c>
      <c r="B204" s="105" t="s">
        <v>184</v>
      </c>
      <c r="C204" s="490">
        <f t="shared" si="185"/>
        <v>10000</v>
      </c>
      <c r="D204" s="229">
        <f>D205+D215+D216+D225+D226+D227+D229</f>
        <v>10000</v>
      </c>
      <c r="E204" s="50">
        <f t="shared" ref="E204:F204" si="271">E205+E215+E216+E225+E226+E227+E229</f>
        <v>0</v>
      </c>
      <c r="F204" s="285">
        <f t="shared" si="271"/>
        <v>10000</v>
      </c>
      <c r="G204" s="229">
        <f>G205+G215+G216+G225+G226+G227+G229</f>
        <v>0</v>
      </c>
      <c r="H204" s="106">
        <f t="shared" ref="H204:I204" si="272">H205+H215+H216+H225+H226+H227+H229</f>
        <v>0</v>
      </c>
      <c r="I204" s="117">
        <f t="shared" si="272"/>
        <v>0</v>
      </c>
      <c r="J204" s="106">
        <f>J205+J215+J216+J225+J226+J227+J229</f>
        <v>0</v>
      </c>
      <c r="K204" s="50">
        <f t="shared" ref="K204:L204" si="273">K205+K215+K216+K225+K226+K227+K229</f>
        <v>0</v>
      </c>
      <c r="L204" s="285">
        <f t="shared" si="273"/>
        <v>0</v>
      </c>
      <c r="M204" s="46">
        <f>M205+M215+M216+M225+M226+M227+M229</f>
        <v>0</v>
      </c>
      <c r="N204" s="50">
        <f t="shared" ref="N204:O204" si="274">N205+N215+N216+N225+N226+N227+N229</f>
        <v>0</v>
      </c>
      <c r="O204" s="117">
        <f t="shared" si="274"/>
        <v>0</v>
      </c>
      <c r="P204" s="123"/>
    </row>
    <row r="205" spans="1:16" hidden="1" x14ac:dyDescent="0.25">
      <c r="A205" s="107">
        <v>5210</v>
      </c>
      <c r="B205" s="78" t="s">
        <v>185</v>
      </c>
      <c r="C205" s="84">
        <f t="shared" si="185"/>
        <v>0</v>
      </c>
      <c r="D205" s="132">
        <f>SUM(D206:D214)</f>
        <v>0</v>
      </c>
      <c r="E205" s="108">
        <f t="shared" ref="E205:F205" si="275">SUM(E206:E214)</f>
        <v>0</v>
      </c>
      <c r="F205" s="286">
        <f t="shared" si="275"/>
        <v>0</v>
      </c>
      <c r="G205" s="132">
        <f>SUM(G206:G214)</f>
        <v>0</v>
      </c>
      <c r="H205" s="207">
        <f t="shared" ref="H205:I205" si="276">SUM(H206:H214)</f>
        <v>0</v>
      </c>
      <c r="I205" s="109">
        <f t="shared" si="276"/>
        <v>0</v>
      </c>
      <c r="J205" s="207">
        <f>SUM(J206:J214)</f>
        <v>0</v>
      </c>
      <c r="K205" s="108">
        <f t="shared" ref="K205:L205" si="277">SUM(K206:K214)</f>
        <v>0</v>
      </c>
      <c r="L205" s="137">
        <f t="shared" si="277"/>
        <v>0</v>
      </c>
      <c r="M205" s="84">
        <f>SUM(M206:M214)</f>
        <v>0</v>
      </c>
      <c r="N205" s="108">
        <f t="shared" ref="N205:O205" si="278">SUM(N206:N214)</f>
        <v>0</v>
      </c>
      <c r="O205" s="109">
        <f t="shared" si="278"/>
        <v>0</v>
      </c>
      <c r="P205" s="116"/>
    </row>
    <row r="206" spans="1:16" hidden="1" x14ac:dyDescent="0.25">
      <c r="A206" s="33">
        <v>5211</v>
      </c>
      <c r="B206" s="52" t="s">
        <v>186</v>
      </c>
      <c r="C206" s="53">
        <f t="shared" si="185"/>
        <v>0</v>
      </c>
      <c r="D206" s="230"/>
      <c r="E206" s="55"/>
      <c r="F206" s="287">
        <f t="shared" ref="F206:F215" si="279">D206+E206</f>
        <v>0</v>
      </c>
      <c r="G206" s="230"/>
      <c r="H206" s="262"/>
      <c r="I206" s="120">
        <f t="shared" ref="I206:I215" si="280">G206+H206</f>
        <v>0</v>
      </c>
      <c r="J206" s="262"/>
      <c r="K206" s="55"/>
      <c r="L206" s="140">
        <f t="shared" ref="L206:L215" si="281">J206+K206</f>
        <v>0</v>
      </c>
      <c r="M206" s="324"/>
      <c r="N206" s="55"/>
      <c r="O206" s="120">
        <f t="shared" ref="O206:O215" si="282">M206+N206</f>
        <v>0</v>
      </c>
      <c r="P206" s="110"/>
    </row>
    <row r="207" spans="1:16" hidden="1" x14ac:dyDescent="0.25">
      <c r="A207" s="38">
        <v>5212</v>
      </c>
      <c r="B207" s="57" t="s">
        <v>187</v>
      </c>
      <c r="C207" s="58">
        <f t="shared" si="185"/>
        <v>0</v>
      </c>
      <c r="D207" s="231"/>
      <c r="E207" s="60"/>
      <c r="F207" s="147">
        <f t="shared" si="279"/>
        <v>0</v>
      </c>
      <c r="G207" s="231"/>
      <c r="H207" s="263"/>
      <c r="I207" s="114">
        <f t="shared" si="280"/>
        <v>0</v>
      </c>
      <c r="J207" s="263"/>
      <c r="K207" s="60"/>
      <c r="L207" s="136">
        <f t="shared" si="281"/>
        <v>0</v>
      </c>
      <c r="M207" s="325"/>
      <c r="N207" s="60"/>
      <c r="O207" s="114">
        <f t="shared" si="282"/>
        <v>0</v>
      </c>
      <c r="P207" s="111"/>
    </row>
    <row r="208" spans="1:16" hidden="1" x14ac:dyDescent="0.25">
      <c r="A208" s="38">
        <v>5213</v>
      </c>
      <c r="B208" s="57" t="s">
        <v>188</v>
      </c>
      <c r="C208" s="58">
        <f t="shared" si="185"/>
        <v>0</v>
      </c>
      <c r="D208" s="231"/>
      <c r="E208" s="60"/>
      <c r="F208" s="147">
        <f t="shared" si="279"/>
        <v>0</v>
      </c>
      <c r="G208" s="231"/>
      <c r="H208" s="263"/>
      <c r="I208" s="114">
        <f t="shared" si="280"/>
        <v>0</v>
      </c>
      <c r="J208" s="263"/>
      <c r="K208" s="60"/>
      <c r="L208" s="136">
        <f t="shared" si="281"/>
        <v>0</v>
      </c>
      <c r="M208" s="325"/>
      <c r="N208" s="60"/>
      <c r="O208" s="114">
        <f t="shared" si="282"/>
        <v>0</v>
      </c>
      <c r="P208" s="111"/>
    </row>
    <row r="209" spans="1:16" hidden="1" x14ac:dyDescent="0.25">
      <c r="A209" s="38">
        <v>5214</v>
      </c>
      <c r="B209" s="57" t="s">
        <v>189</v>
      </c>
      <c r="C209" s="58">
        <f t="shared" si="185"/>
        <v>0</v>
      </c>
      <c r="D209" s="231"/>
      <c r="E209" s="60"/>
      <c r="F209" s="147">
        <f t="shared" si="279"/>
        <v>0</v>
      </c>
      <c r="G209" s="231"/>
      <c r="H209" s="263"/>
      <c r="I209" s="114">
        <f t="shared" si="280"/>
        <v>0</v>
      </c>
      <c r="J209" s="263"/>
      <c r="K209" s="60"/>
      <c r="L209" s="136">
        <f t="shared" si="281"/>
        <v>0</v>
      </c>
      <c r="M209" s="325"/>
      <c r="N209" s="60"/>
      <c r="O209" s="114">
        <f t="shared" si="282"/>
        <v>0</v>
      </c>
      <c r="P209" s="111"/>
    </row>
    <row r="210" spans="1:16" hidden="1" x14ac:dyDescent="0.25">
      <c r="A210" s="38">
        <v>5215</v>
      </c>
      <c r="B210" s="57" t="s">
        <v>190</v>
      </c>
      <c r="C210" s="58">
        <f t="shared" si="185"/>
        <v>0</v>
      </c>
      <c r="D210" s="231"/>
      <c r="E210" s="60"/>
      <c r="F210" s="147">
        <f t="shared" si="279"/>
        <v>0</v>
      </c>
      <c r="G210" s="231"/>
      <c r="H210" s="263"/>
      <c r="I210" s="114">
        <f t="shared" si="280"/>
        <v>0</v>
      </c>
      <c r="J210" s="263"/>
      <c r="K210" s="60"/>
      <c r="L210" s="136">
        <f t="shared" si="281"/>
        <v>0</v>
      </c>
      <c r="M210" s="325"/>
      <c r="N210" s="60"/>
      <c r="O210" s="114">
        <f t="shared" si="282"/>
        <v>0</v>
      </c>
      <c r="P210" s="111"/>
    </row>
    <row r="211" spans="1:16" ht="14.25" hidden="1" customHeight="1" x14ac:dyDescent="0.25">
      <c r="A211" s="38">
        <v>5216</v>
      </c>
      <c r="B211" s="57" t="s">
        <v>191</v>
      </c>
      <c r="C211" s="58">
        <f t="shared" si="185"/>
        <v>0</v>
      </c>
      <c r="D211" s="231"/>
      <c r="E211" s="60"/>
      <c r="F211" s="147">
        <f t="shared" si="279"/>
        <v>0</v>
      </c>
      <c r="G211" s="231"/>
      <c r="H211" s="263"/>
      <c r="I211" s="114">
        <f t="shared" si="280"/>
        <v>0</v>
      </c>
      <c r="J211" s="263"/>
      <c r="K211" s="60"/>
      <c r="L211" s="136">
        <f t="shared" si="281"/>
        <v>0</v>
      </c>
      <c r="M211" s="325"/>
      <c r="N211" s="60"/>
      <c r="O211" s="114">
        <f t="shared" si="282"/>
        <v>0</v>
      </c>
      <c r="P211" s="111"/>
    </row>
    <row r="212" spans="1:16" hidden="1" x14ac:dyDescent="0.25">
      <c r="A212" s="38">
        <v>5217</v>
      </c>
      <c r="B212" s="57" t="s">
        <v>192</v>
      </c>
      <c r="C212" s="58">
        <f t="shared" si="185"/>
        <v>0</v>
      </c>
      <c r="D212" s="231"/>
      <c r="E212" s="60"/>
      <c r="F212" s="147">
        <f t="shared" si="279"/>
        <v>0</v>
      </c>
      <c r="G212" s="231"/>
      <c r="H212" s="263"/>
      <c r="I212" s="114">
        <f t="shared" si="280"/>
        <v>0</v>
      </c>
      <c r="J212" s="263"/>
      <c r="K212" s="60"/>
      <c r="L212" s="136">
        <f t="shared" si="281"/>
        <v>0</v>
      </c>
      <c r="M212" s="325"/>
      <c r="N212" s="60"/>
      <c r="O212" s="114">
        <f t="shared" si="282"/>
        <v>0</v>
      </c>
      <c r="P212" s="111"/>
    </row>
    <row r="213" spans="1:16" hidden="1" x14ac:dyDescent="0.25">
      <c r="A213" s="38">
        <v>5218</v>
      </c>
      <c r="B213" s="57" t="s">
        <v>193</v>
      </c>
      <c r="C213" s="58">
        <f t="shared" ref="C213:C276" si="283">F213+I213+L213+O213</f>
        <v>0</v>
      </c>
      <c r="D213" s="231"/>
      <c r="E213" s="60"/>
      <c r="F213" s="147">
        <f t="shared" si="279"/>
        <v>0</v>
      </c>
      <c r="G213" s="231"/>
      <c r="H213" s="263"/>
      <c r="I213" s="114">
        <f t="shared" si="280"/>
        <v>0</v>
      </c>
      <c r="J213" s="263"/>
      <c r="K213" s="60"/>
      <c r="L213" s="136">
        <f t="shared" si="281"/>
        <v>0</v>
      </c>
      <c r="M213" s="325"/>
      <c r="N213" s="60"/>
      <c r="O213" s="114">
        <f t="shared" si="282"/>
        <v>0</v>
      </c>
      <c r="P213" s="111"/>
    </row>
    <row r="214" spans="1:16" hidden="1" x14ac:dyDescent="0.25">
      <c r="A214" s="38">
        <v>5219</v>
      </c>
      <c r="B214" s="57" t="s">
        <v>194</v>
      </c>
      <c r="C214" s="58">
        <f t="shared" si="283"/>
        <v>0</v>
      </c>
      <c r="D214" s="231"/>
      <c r="E214" s="60"/>
      <c r="F214" s="147">
        <f t="shared" si="279"/>
        <v>0</v>
      </c>
      <c r="G214" s="231"/>
      <c r="H214" s="263"/>
      <c r="I214" s="114">
        <f t="shared" si="280"/>
        <v>0</v>
      </c>
      <c r="J214" s="263"/>
      <c r="K214" s="60"/>
      <c r="L214" s="136">
        <f t="shared" si="281"/>
        <v>0</v>
      </c>
      <c r="M214" s="325"/>
      <c r="N214" s="60"/>
      <c r="O214" s="114">
        <f t="shared" si="282"/>
        <v>0</v>
      </c>
      <c r="P214" s="111"/>
    </row>
    <row r="215" spans="1:16" ht="13.5" hidden="1" customHeight="1" x14ac:dyDescent="0.25">
      <c r="A215" s="112">
        <v>5220</v>
      </c>
      <c r="B215" s="57" t="s">
        <v>195</v>
      </c>
      <c r="C215" s="58">
        <f t="shared" si="283"/>
        <v>0</v>
      </c>
      <c r="D215" s="231"/>
      <c r="E215" s="60"/>
      <c r="F215" s="147">
        <f t="shared" si="279"/>
        <v>0</v>
      </c>
      <c r="G215" s="231"/>
      <c r="H215" s="263"/>
      <c r="I215" s="114">
        <f t="shared" si="280"/>
        <v>0</v>
      </c>
      <c r="J215" s="263"/>
      <c r="K215" s="60"/>
      <c r="L215" s="136">
        <f t="shared" si="281"/>
        <v>0</v>
      </c>
      <c r="M215" s="325"/>
      <c r="N215" s="60"/>
      <c r="O215" s="114">
        <f t="shared" si="282"/>
        <v>0</v>
      </c>
      <c r="P215" s="111"/>
    </row>
    <row r="216" spans="1:16" x14ac:dyDescent="0.25">
      <c r="A216" s="112">
        <v>5230</v>
      </c>
      <c r="B216" s="57" t="s">
        <v>196</v>
      </c>
      <c r="C216" s="486">
        <f t="shared" si="283"/>
        <v>10000</v>
      </c>
      <c r="D216" s="232">
        <f>SUM(D217:D224)</f>
        <v>10000</v>
      </c>
      <c r="E216" s="113">
        <f t="shared" ref="E216:F216" si="284">SUM(E217:E224)</f>
        <v>0</v>
      </c>
      <c r="F216" s="147">
        <f t="shared" si="284"/>
        <v>10000</v>
      </c>
      <c r="G216" s="232">
        <f>SUM(G217:G224)</f>
        <v>0</v>
      </c>
      <c r="H216" s="121">
        <f t="shared" ref="H216:I216" si="285">SUM(H217:H224)</f>
        <v>0</v>
      </c>
      <c r="I216" s="114">
        <f t="shared" si="285"/>
        <v>0</v>
      </c>
      <c r="J216" s="121">
        <f>SUM(J217:J224)</f>
        <v>0</v>
      </c>
      <c r="K216" s="113">
        <f t="shared" ref="K216:L216" si="286">SUM(K217:K224)</f>
        <v>0</v>
      </c>
      <c r="L216" s="147">
        <f t="shared" si="286"/>
        <v>0</v>
      </c>
      <c r="M216" s="58">
        <f>SUM(M217:M224)</f>
        <v>0</v>
      </c>
      <c r="N216" s="113">
        <f t="shared" ref="N216:O216" si="287">SUM(N217:N224)</f>
        <v>0</v>
      </c>
      <c r="O216" s="114">
        <f t="shared" si="287"/>
        <v>0</v>
      </c>
      <c r="P216" s="111"/>
    </row>
    <row r="217" spans="1:16" hidden="1" x14ac:dyDescent="0.25">
      <c r="A217" s="38">
        <v>5231</v>
      </c>
      <c r="B217" s="57" t="s">
        <v>197</v>
      </c>
      <c r="C217" s="58">
        <f t="shared" si="283"/>
        <v>0</v>
      </c>
      <c r="D217" s="231"/>
      <c r="E217" s="60"/>
      <c r="F217" s="147">
        <f t="shared" ref="F217:F226" si="288">D217+E217</f>
        <v>0</v>
      </c>
      <c r="G217" s="231"/>
      <c r="H217" s="263"/>
      <c r="I217" s="114">
        <f t="shared" ref="I217:I226" si="289">G217+H217</f>
        <v>0</v>
      </c>
      <c r="J217" s="263"/>
      <c r="K217" s="60"/>
      <c r="L217" s="136">
        <f t="shared" ref="L217:L226" si="290">J217+K217</f>
        <v>0</v>
      </c>
      <c r="M217" s="325"/>
      <c r="N217" s="60"/>
      <c r="O217" s="114">
        <f t="shared" ref="O217:O226" si="291">M217+N217</f>
        <v>0</v>
      </c>
      <c r="P217" s="111"/>
    </row>
    <row r="218" spans="1:16" hidden="1" x14ac:dyDescent="0.25">
      <c r="A218" s="38">
        <v>5232</v>
      </c>
      <c r="B218" s="57" t="s">
        <v>198</v>
      </c>
      <c r="C218" s="58">
        <f t="shared" si="283"/>
        <v>0</v>
      </c>
      <c r="D218" s="231"/>
      <c r="E218" s="60"/>
      <c r="F218" s="147">
        <f t="shared" si="288"/>
        <v>0</v>
      </c>
      <c r="G218" s="231"/>
      <c r="H218" s="263"/>
      <c r="I218" s="114">
        <f t="shared" si="289"/>
        <v>0</v>
      </c>
      <c r="J218" s="263"/>
      <c r="K218" s="60"/>
      <c r="L218" s="136">
        <f t="shared" si="290"/>
        <v>0</v>
      </c>
      <c r="M218" s="325"/>
      <c r="N218" s="60"/>
      <c r="O218" s="114">
        <f t="shared" si="291"/>
        <v>0</v>
      </c>
      <c r="P218" s="111"/>
    </row>
    <row r="219" spans="1:16" hidden="1" x14ac:dyDescent="0.25">
      <c r="A219" s="38">
        <v>5233</v>
      </c>
      <c r="B219" s="57" t="s">
        <v>199</v>
      </c>
      <c r="C219" s="58">
        <f t="shared" si="283"/>
        <v>0</v>
      </c>
      <c r="D219" s="231"/>
      <c r="E219" s="60"/>
      <c r="F219" s="147">
        <f t="shared" si="288"/>
        <v>0</v>
      </c>
      <c r="G219" s="231"/>
      <c r="H219" s="263"/>
      <c r="I219" s="114">
        <f t="shared" si="289"/>
        <v>0</v>
      </c>
      <c r="J219" s="263"/>
      <c r="K219" s="60"/>
      <c r="L219" s="136">
        <f t="shared" si="290"/>
        <v>0</v>
      </c>
      <c r="M219" s="325"/>
      <c r="N219" s="60"/>
      <c r="O219" s="114">
        <f t="shared" si="291"/>
        <v>0</v>
      </c>
      <c r="P219" s="111"/>
    </row>
    <row r="220" spans="1:16" ht="24" x14ac:dyDescent="0.25">
      <c r="A220" s="38">
        <v>5234</v>
      </c>
      <c r="B220" s="57" t="s">
        <v>200</v>
      </c>
      <c r="C220" s="486">
        <f t="shared" si="283"/>
        <v>10000</v>
      </c>
      <c r="D220" s="231">
        <v>10000</v>
      </c>
      <c r="E220" s="60"/>
      <c r="F220" s="147">
        <f t="shared" si="288"/>
        <v>10000</v>
      </c>
      <c r="G220" s="231"/>
      <c r="H220" s="263"/>
      <c r="I220" s="114">
        <f t="shared" si="289"/>
        <v>0</v>
      </c>
      <c r="J220" s="263"/>
      <c r="K220" s="60"/>
      <c r="L220" s="147">
        <f t="shared" si="290"/>
        <v>0</v>
      </c>
      <c r="M220" s="325"/>
      <c r="N220" s="60"/>
      <c r="O220" s="114">
        <f t="shared" si="291"/>
        <v>0</v>
      </c>
      <c r="P220" s="111"/>
    </row>
    <row r="221" spans="1:16" ht="14.25" hidden="1" customHeight="1" x14ac:dyDescent="0.25">
      <c r="A221" s="38">
        <v>5236</v>
      </c>
      <c r="B221" s="57" t="s">
        <v>201</v>
      </c>
      <c r="C221" s="58">
        <f t="shared" si="283"/>
        <v>0</v>
      </c>
      <c r="D221" s="231"/>
      <c r="E221" s="60"/>
      <c r="F221" s="147">
        <f t="shared" si="288"/>
        <v>0</v>
      </c>
      <c r="G221" s="231"/>
      <c r="H221" s="263"/>
      <c r="I221" s="114">
        <f t="shared" si="289"/>
        <v>0</v>
      </c>
      <c r="J221" s="263"/>
      <c r="K221" s="60"/>
      <c r="L221" s="136">
        <f t="shared" si="290"/>
        <v>0</v>
      </c>
      <c r="M221" s="325"/>
      <c r="N221" s="60"/>
      <c r="O221" s="114">
        <f t="shared" si="291"/>
        <v>0</v>
      </c>
      <c r="P221" s="111"/>
    </row>
    <row r="222" spans="1:16" ht="14.25" hidden="1" customHeight="1" x14ac:dyDescent="0.25">
      <c r="A222" s="38">
        <v>5237</v>
      </c>
      <c r="B222" s="57" t="s">
        <v>202</v>
      </c>
      <c r="C222" s="58">
        <f t="shared" si="283"/>
        <v>0</v>
      </c>
      <c r="D222" s="231"/>
      <c r="E222" s="60"/>
      <c r="F222" s="147">
        <f t="shared" si="288"/>
        <v>0</v>
      </c>
      <c r="G222" s="231"/>
      <c r="H222" s="263"/>
      <c r="I222" s="114">
        <f t="shared" si="289"/>
        <v>0</v>
      </c>
      <c r="J222" s="263"/>
      <c r="K222" s="60"/>
      <c r="L222" s="136">
        <f t="shared" si="290"/>
        <v>0</v>
      </c>
      <c r="M222" s="325"/>
      <c r="N222" s="60"/>
      <c r="O222" s="114">
        <f t="shared" si="291"/>
        <v>0</v>
      </c>
      <c r="P222" s="111"/>
    </row>
    <row r="223" spans="1:16" ht="24" hidden="1" x14ac:dyDescent="0.25">
      <c r="A223" s="38">
        <v>5238</v>
      </c>
      <c r="B223" s="57" t="s">
        <v>203</v>
      </c>
      <c r="C223" s="58">
        <f t="shared" si="283"/>
        <v>0</v>
      </c>
      <c r="D223" s="231"/>
      <c r="E223" s="60"/>
      <c r="F223" s="147">
        <f t="shared" si="288"/>
        <v>0</v>
      </c>
      <c r="G223" s="231"/>
      <c r="H223" s="263"/>
      <c r="I223" s="114">
        <f t="shared" si="289"/>
        <v>0</v>
      </c>
      <c r="J223" s="263"/>
      <c r="K223" s="60"/>
      <c r="L223" s="136">
        <f t="shared" si="290"/>
        <v>0</v>
      </c>
      <c r="M223" s="325"/>
      <c r="N223" s="60"/>
      <c r="O223" s="114">
        <f t="shared" si="291"/>
        <v>0</v>
      </c>
      <c r="P223" s="111"/>
    </row>
    <row r="224" spans="1:16" ht="24" hidden="1" x14ac:dyDescent="0.25">
      <c r="A224" s="38">
        <v>5239</v>
      </c>
      <c r="B224" s="57" t="s">
        <v>204</v>
      </c>
      <c r="C224" s="58">
        <f t="shared" si="283"/>
        <v>0</v>
      </c>
      <c r="D224" s="231"/>
      <c r="E224" s="60"/>
      <c r="F224" s="147">
        <f t="shared" si="288"/>
        <v>0</v>
      </c>
      <c r="G224" s="231"/>
      <c r="H224" s="263"/>
      <c r="I224" s="114">
        <f t="shared" si="289"/>
        <v>0</v>
      </c>
      <c r="J224" s="263"/>
      <c r="K224" s="60"/>
      <c r="L224" s="136">
        <f t="shared" si="290"/>
        <v>0</v>
      </c>
      <c r="M224" s="325"/>
      <c r="N224" s="60"/>
      <c r="O224" s="114">
        <f t="shared" si="291"/>
        <v>0</v>
      </c>
      <c r="P224" s="111"/>
    </row>
    <row r="225" spans="1:16" ht="24" hidden="1" x14ac:dyDescent="0.25">
      <c r="A225" s="112">
        <v>5240</v>
      </c>
      <c r="B225" s="57" t="s">
        <v>205</v>
      </c>
      <c r="C225" s="58">
        <f t="shared" si="283"/>
        <v>0</v>
      </c>
      <c r="D225" s="231"/>
      <c r="E225" s="60"/>
      <c r="F225" s="147">
        <f t="shared" si="288"/>
        <v>0</v>
      </c>
      <c r="G225" s="231"/>
      <c r="H225" s="263"/>
      <c r="I225" s="114">
        <f t="shared" si="289"/>
        <v>0</v>
      </c>
      <c r="J225" s="263"/>
      <c r="K225" s="60"/>
      <c r="L225" s="136">
        <f t="shared" si="290"/>
        <v>0</v>
      </c>
      <c r="M225" s="325"/>
      <c r="N225" s="60"/>
      <c r="O225" s="114">
        <f t="shared" si="291"/>
        <v>0</v>
      </c>
      <c r="P225" s="111"/>
    </row>
    <row r="226" spans="1:16" hidden="1" x14ac:dyDescent="0.25">
      <c r="A226" s="112">
        <v>5250</v>
      </c>
      <c r="B226" s="57" t="s">
        <v>206</v>
      </c>
      <c r="C226" s="58">
        <f t="shared" si="283"/>
        <v>0</v>
      </c>
      <c r="D226" s="231"/>
      <c r="E226" s="60"/>
      <c r="F226" s="147">
        <f t="shared" si="288"/>
        <v>0</v>
      </c>
      <c r="G226" s="231"/>
      <c r="H226" s="263"/>
      <c r="I226" s="114">
        <f t="shared" si="289"/>
        <v>0</v>
      </c>
      <c r="J226" s="263"/>
      <c r="K226" s="60"/>
      <c r="L226" s="136">
        <f t="shared" si="290"/>
        <v>0</v>
      </c>
      <c r="M226" s="325"/>
      <c r="N226" s="60"/>
      <c r="O226" s="114">
        <f t="shared" si="291"/>
        <v>0</v>
      </c>
      <c r="P226" s="111"/>
    </row>
    <row r="227" spans="1:16" hidden="1" x14ac:dyDescent="0.25">
      <c r="A227" s="112">
        <v>5260</v>
      </c>
      <c r="B227" s="57" t="s">
        <v>207</v>
      </c>
      <c r="C227" s="58">
        <f t="shared" si="283"/>
        <v>0</v>
      </c>
      <c r="D227" s="232">
        <f>SUM(D228)</f>
        <v>0</v>
      </c>
      <c r="E227" s="113">
        <f t="shared" ref="E227:F227" si="292">SUM(E228)</f>
        <v>0</v>
      </c>
      <c r="F227" s="147">
        <f t="shared" si="292"/>
        <v>0</v>
      </c>
      <c r="G227" s="232">
        <f>SUM(G228)</f>
        <v>0</v>
      </c>
      <c r="H227" s="121">
        <f t="shared" ref="H227:I227" si="293">SUM(H228)</f>
        <v>0</v>
      </c>
      <c r="I227" s="114">
        <f t="shared" si="293"/>
        <v>0</v>
      </c>
      <c r="J227" s="121">
        <f>SUM(J228)</f>
        <v>0</v>
      </c>
      <c r="K227" s="113">
        <f t="shared" ref="K227:L227" si="294">SUM(K228)</f>
        <v>0</v>
      </c>
      <c r="L227" s="136">
        <f t="shared" si="294"/>
        <v>0</v>
      </c>
      <c r="M227" s="58">
        <f>SUM(M228)</f>
        <v>0</v>
      </c>
      <c r="N227" s="113">
        <f t="shared" ref="N227:O227" si="295">SUM(N228)</f>
        <v>0</v>
      </c>
      <c r="O227" s="114">
        <f t="shared" si="295"/>
        <v>0</v>
      </c>
      <c r="P227" s="111"/>
    </row>
    <row r="228" spans="1:16" ht="24" hidden="1" x14ac:dyDescent="0.25">
      <c r="A228" s="38">
        <v>5269</v>
      </c>
      <c r="B228" s="57" t="s">
        <v>208</v>
      </c>
      <c r="C228" s="58">
        <f t="shared" si="283"/>
        <v>0</v>
      </c>
      <c r="D228" s="231"/>
      <c r="E228" s="60"/>
      <c r="F228" s="147">
        <f t="shared" ref="F228:F229" si="296">D228+E228</f>
        <v>0</v>
      </c>
      <c r="G228" s="231"/>
      <c r="H228" s="263"/>
      <c r="I228" s="114">
        <f t="shared" ref="I228:I229" si="297">G228+H228</f>
        <v>0</v>
      </c>
      <c r="J228" s="263"/>
      <c r="K228" s="60"/>
      <c r="L228" s="136">
        <f t="shared" ref="L228:L229" si="298">J228+K228</f>
        <v>0</v>
      </c>
      <c r="M228" s="325"/>
      <c r="N228" s="60"/>
      <c r="O228" s="114">
        <f t="shared" ref="O228:O229" si="299">M228+N228</f>
        <v>0</v>
      </c>
      <c r="P228" s="111"/>
    </row>
    <row r="229" spans="1:16" ht="24" hidden="1" x14ac:dyDescent="0.25">
      <c r="A229" s="107">
        <v>5270</v>
      </c>
      <c r="B229" s="78" t="s">
        <v>209</v>
      </c>
      <c r="C229" s="84">
        <f t="shared" si="283"/>
        <v>0</v>
      </c>
      <c r="D229" s="233"/>
      <c r="E229" s="115"/>
      <c r="F229" s="286">
        <f t="shared" si="296"/>
        <v>0</v>
      </c>
      <c r="G229" s="233"/>
      <c r="H229" s="264"/>
      <c r="I229" s="109">
        <f t="shared" si="297"/>
        <v>0</v>
      </c>
      <c r="J229" s="264"/>
      <c r="K229" s="115"/>
      <c r="L229" s="137">
        <f t="shared" si="298"/>
        <v>0</v>
      </c>
      <c r="M229" s="326"/>
      <c r="N229" s="115"/>
      <c r="O229" s="109">
        <f t="shared" si="299"/>
        <v>0</v>
      </c>
      <c r="P229" s="116"/>
    </row>
    <row r="230" spans="1:16" hidden="1" x14ac:dyDescent="0.25">
      <c r="A230" s="101">
        <v>6000</v>
      </c>
      <c r="B230" s="101" t="s">
        <v>210</v>
      </c>
      <c r="C230" s="102">
        <f t="shared" si="283"/>
        <v>0</v>
      </c>
      <c r="D230" s="228">
        <f>D231+D251+D259</f>
        <v>0</v>
      </c>
      <c r="E230" s="103">
        <f t="shared" ref="E230:F230" si="300">E231+E251+E259</f>
        <v>0</v>
      </c>
      <c r="F230" s="284">
        <f t="shared" si="300"/>
        <v>0</v>
      </c>
      <c r="G230" s="228">
        <f>G231+G251+G259</f>
        <v>0</v>
      </c>
      <c r="H230" s="261">
        <f t="shared" ref="H230:I230" si="301">H231+H251+H259</f>
        <v>0</v>
      </c>
      <c r="I230" s="104">
        <f t="shared" si="301"/>
        <v>0</v>
      </c>
      <c r="J230" s="261">
        <f>J231+J251+J259</f>
        <v>0</v>
      </c>
      <c r="K230" s="103">
        <f t="shared" ref="K230:L230" si="302">K231+K251+K259</f>
        <v>0</v>
      </c>
      <c r="L230" s="138">
        <f t="shared" si="302"/>
        <v>0</v>
      </c>
      <c r="M230" s="102">
        <f>M231+M251+M259</f>
        <v>0</v>
      </c>
      <c r="N230" s="103">
        <f t="shared" ref="N230:O230" si="303">N231+N251+N259</f>
        <v>0</v>
      </c>
      <c r="O230" s="104">
        <f t="shared" si="303"/>
        <v>0</v>
      </c>
      <c r="P230" s="347"/>
    </row>
    <row r="231" spans="1:16" ht="14.25" hidden="1" customHeight="1" x14ac:dyDescent="0.25">
      <c r="A231" s="69">
        <v>6200</v>
      </c>
      <c r="B231" s="125" t="s">
        <v>211</v>
      </c>
      <c r="C231" s="130">
        <f t="shared" si="283"/>
        <v>0</v>
      </c>
      <c r="D231" s="237">
        <f>SUM(D232,D233,D235,D238,D244,D245,D246)</f>
        <v>0</v>
      </c>
      <c r="E231" s="131">
        <f t="shared" ref="E231:F231" si="304">SUM(E232,E233,E235,E238,E244,E245,E246)</f>
        <v>0</v>
      </c>
      <c r="F231" s="288">
        <f t="shared" si="304"/>
        <v>0</v>
      </c>
      <c r="G231" s="237">
        <f>SUM(G232,G233,G235,G238,G244,G245,G246)</f>
        <v>0</v>
      </c>
      <c r="H231" s="268">
        <f t="shared" ref="H231:I231" si="305">SUM(H232,H233,H235,H238,H244,H245,H246)</f>
        <v>0</v>
      </c>
      <c r="I231" s="294">
        <f t="shared" si="305"/>
        <v>0</v>
      </c>
      <c r="J231" s="268">
        <f>SUM(J232,J233,J235,J238,J244,J245,J246)</f>
        <v>0</v>
      </c>
      <c r="K231" s="131">
        <f t="shared" ref="K231:L231" si="306">SUM(K232,K233,K235,K238,K244,K245,K246)</f>
        <v>0</v>
      </c>
      <c r="L231" s="139">
        <f t="shared" si="306"/>
        <v>0</v>
      </c>
      <c r="M231" s="130">
        <f>SUM(M232,M233,M235,M238,M244,M245,M246)</f>
        <v>0</v>
      </c>
      <c r="N231" s="131">
        <f t="shared" ref="N231:O231" si="307">SUM(N232,N233,N235,N238,N244,N245,N246)</f>
        <v>0</v>
      </c>
      <c r="O231" s="294">
        <f t="shared" si="307"/>
        <v>0</v>
      </c>
      <c r="P231" s="348"/>
    </row>
    <row r="232" spans="1:16" ht="24" hidden="1" x14ac:dyDescent="0.25">
      <c r="A232" s="565">
        <v>6220</v>
      </c>
      <c r="B232" s="52" t="s">
        <v>212</v>
      </c>
      <c r="C232" s="53">
        <f t="shared" si="283"/>
        <v>0</v>
      </c>
      <c r="D232" s="230"/>
      <c r="E232" s="55"/>
      <c r="F232" s="287">
        <f>D232+E232</f>
        <v>0</v>
      </c>
      <c r="G232" s="230"/>
      <c r="H232" s="262"/>
      <c r="I232" s="120">
        <f>G232+H232</f>
        <v>0</v>
      </c>
      <c r="J232" s="262"/>
      <c r="K232" s="55"/>
      <c r="L232" s="140">
        <f>J232+K232</f>
        <v>0</v>
      </c>
      <c r="M232" s="324"/>
      <c r="N232" s="55"/>
      <c r="O232" s="120">
        <f>M232+N232</f>
        <v>0</v>
      </c>
      <c r="P232" s="110"/>
    </row>
    <row r="233" spans="1:16" hidden="1" x14ac:dyDescent="0.25">
      <c r="A233" s="112">
        <v>6230</v>
      </c>
      <c r="B233" s="57" t="s">
        <v>213</v>
      </c>
      <c r="C233" s="58">
        <f t="shared" si="283"/>
        <v>0</v>
      </c>
      <c r="D233" s="232">
        <f t="shared" ref="D233:O233" si="308">SUM(D234)</f>
        <v>0</v>
      </c>
      <c r="E233" s="113">
        <f t="shared" si="308"/>
        <v>0</v>
      </c>
      <c r="F233" s="147">
        <f t="shared" si="308"/>
        <v>0</v>
      </c>
      <c r="G233" s="232">
        <f t="shared" si="308"/>
        <v>0</v>
      </c>
      <c r="H233" s="121">
        <f t="shared" si="308"/>
        <v>0</v>
      </c>
      <c r="I233" s="114">
        <f t="shared" si="308"/>
        <v>0</v>
      </c>
      <c r="J233" s="121">
        <f t="shared" si="308"/>
        <v>0</v>
      </c>
      <c r="K233" s="113">
        <f t="shared" si="308"/>
        <v>0</v>
      </c>
      <c r="L233" s="136">
        <f t="shared" si="308"/>
        <v>0</v>
      </c>
      <c r="M233" s="58">
        <f t="shared" si="308"/>
        <v>0</v>
      </c>
      <c r="N233" s="113">
        <f t="shared" si="308"/>
        <v>0</v>
      </c>
      <c r="O233" s="114">
        <f t="shared" si="308"/>
        <v>0</v>
      </c>
      <c r="P233" s="111"/>
    </row>
    <row r="234" spans="1:16" ht="24" hidden="1" x14ac:dyDescent="0.25">
      <c r="A234" s="38">
        <v>6239</v>
      </c>
      <c r="B234" s="52" t="s">
        <v>214</v>
      </c>
      <c r="C234" s="58">
        <f t="shared" si="283"/>
        <v>0</v>
      </c>
      <c r="D234" s="230"/>
      <c r="E234" s="55"/>
      <c r="F234" s="287">
        <f>D234+E234</f>
        <v>0</v>
      </c>
      <c r="G234" s="230"/>
      <c r="H234" s="262"/>
      <c r="I234" s="120">
        <f>G234+H234</f>
        <v>0</v>
      </c>
      <c r="J234" s="262"/>
      <c r="K234" s="55"/>
      <c r="L234" s="140">
        <f>J234+K234</f>
        <v>0</v>
      </c>
      <c r="M234" s="324"/>
      <c r="N234" s="55"/>
      <c r="O234" s="120">
        <f>M234+N234</f>
        <v>0</v>
      </c>
      <c r="P234" s="110"/>
    </row>
    <row r="235" spans="1:16" ht="24" hidden="1" x14ac:dyDescent="0.25">
      <c r="A235" s="112">
        <v>6240</v>
      </c>
      <c r="B235" s="57" t="s">
        <v>215</v>
      </c>
      <c r="C235" s="58">
        <f t="shared" si="283"/>
        <v>0</v>
      </c>
      <c r="D235" s="232">
        <f>SUM(D236:D237)</f>
        <v>0</v>
      </c>
      <c r="E235" s="113">
        <f t="shared" ref="E235:F235" si="309">SUM(E236:E237)</f>
        <v>0</v>
      </c>
      <c r="F235" s="147">
        <f t="shared" si="309"/>
        <v>0</v>
      </c>
      <c r="G235" s="232">
        <f>SUM(G236:G237)</f>
        <v>0</v>
      </c>
      <c r="H235" s="121">
        <f t="shared" ref="H235:I235" si="310">SUM(H236:H237)</f>
        <v>0</v>
      </c>
      <c r="I235" s="114">
        <f t="shared" si="310"/>
        <v>0</v>
      </c>
      <c r="J235" s="121">
        <f>SUM(J236:J237)</f>
        <v>0</v>
      </c>
      <c r="K235" s="113">
        <f t="shared" ref="K235:L235" si="311">SUM(K236:K237)</f>
        <v>0</v>
      </c>
      <c r="L235" s="136">
        <f t="shared" si="311"/>
        <v>0</v>
      </c>
      <c r="M235" s="58">
        <f>SUM(M236:M237)</f>
        <v>0</v>
      </c>
      <c r="N235" s="113">
        <f t="shared" ref="N235:O235" si="312">SUM(N236:N237)</f>
        <v>0</v>
      </c>
      <c r="O235" s="114">
        <f t="shared" si="312"/>
        <v>0</v>
      </c>
      <c r="P235" s="111"/>
    </row>
    <row r="236" spans="1:16" hidden="1" x14ac:dyDescent="0.25">
      <c r="A236" s="38">
        <v>6241</v>
      </c>
      <c r="B236" s="57" t="s">
        <v>216</v>
      </c>
      <c r="C236" s="58">
        <f t="shared" si="283"/>
        <v>0</v>
      </c>
      <c r="D236" s="231"/>
      <c r="E236" s="60"/>
      <c r="F236" s="147">
        <f t="shared" ref="F236:F237" si="313">D236+E236</f>
        <v>0</v>
      </c>
      <c r="G236" s="231"/>
      <c r="H236" s="263"/>
      <c r="I236" s="114">
        <f t="shared" ref="I236:I237" si="314">G236+H236</f>
        <v>0</v>
      </c>
      <c r="J236" s="263"/>
      <c r="K236" s="60"/>
      <c r="L236" s="136">
        <f t="shared" ref="L236:L237" si="315">J236+K236</f>
        <v>0</v>
      </c>
      <c r="M236" s="325"/>
      <c r="N236" s="60"/>
      <c r="O236" s="114">
        <f t="shared" ref="O236:O237" si="316">M236+N236</f>
        <v>0</v>
      </c>
      <c r="P236" s="111"/>
    </row>
    <row r="237" spans="1:16" hidden="1" x14ac:dyDescent="0.25">
      <c r="A237" s="38">
        <v>6242</v>
      </c>
      <c r="B237" s="57" t="s">
        <v>217</v>
      </c>
      <c r="C237" s="58">
        <f t="shared" si="283"/>
        <v>0</v>
      </c>
      <c r="D237" s="231"/>
      <c r="E237" s="60"/>
      <c r="F237" s="147">
        <f t="shared" si="313"/>
        <v>0</v>
      </c>
      <c r="G237" s="231"/>
      <c r="H237" s="263"/>
      <c r="I237" s="114">
        <f t="shared" si="314"/>
        <v>0</v>
      </c>
      <c r="J237" s="263"/>
      <c r="K237" s="60"/>
      <c r="L237" s="136">
        <f t="shared" si="315"/>
        <v>0</v>
      </c>
      <c r="M237" s="325"/>
      <c r="N237" s="60"/>
      <c r="O237" s="114">
        <f t="shared" si="316"/>
        <v>0</v>
      </c>
      <c r="P237" s="111"/>
    </row>
    <row r="238" spans="1:16" ht="25.5" hidden="1" customHeight="1" x14ac:dyDescent="0.25">
      <c r="A238" s="112">
        <v>6250</v>
      </c>
      <c r="B238" s="57" t="s">
        <v>218</v>
      </c>
      <c r="C238" s="58">
        <f t="shared" si="283"/>
        <v>0</v>
      </c>
      <c r="D238" s="232">
        <f>SUM(D239:D243)</f>
        <v>0</v>
      </c>
      <c r="E238" s="113">
        <f t="shared" ref="E238:F238" si="317">SUM(E239:E243)</f>
        <v>0</v>
      </c>
      <c r="F238" s="147">
        <f t="shared" si="317"/>
        <v>0</v>
      </c>
      <c r="G238" s="232">
        <f>SUM(G239:G243)</f>
        <v>0</v>
      </c>
      <c r="H238" s="121">
        <f t="shared" ref="H238:I238" si="318">SUM(H239:H243)</f>
        <v>0</v>
      </c>
      <c r="I238" s="114">
        <f t="shared" si="318"/>
        <v>0</v>
      </c>
      <c r="J238" s="121">
        <f>SUM(J239:J243)</f>
        <v>0</v>
      </c>
      <c r="K238" s="113">
        <f t="shared" ref="K238:L238" si="319">SUM(K239:K243)</f>
        <v>0</v>
      </c>
      <c r="L238" s="136">
        <f t="shared" si="319"/>
        <v>0</v>
      </c>
      <c r="M238" s="58">
        <f>SUM(M239:M243)</f>
        <v>0</v>
      </c>
      <c r="N238" s="113">
        <f t="shared" ref="N238:O238" si="320">SUM(N239:N243)</f>
        <v>0</v>
      </c>
      <c r="O238" s="114">
        <f t="shared" si="320"/>
        <v>0</v>
      </c>
      <c r="P238" s="111"/>
    </row>
    <row r="239" spans="1:16" ht="14.25" hidden="1" customHeight="1" x14ac:dyDescent="0.25">
      <c r="A239" s="38">
        <v>6252</v>
      </c>
      <c r="B239" s="57" t="s">
        <v>219</v>
      </c>
      <c r="C239" s="58">
        <f t="shared" si="283"/>
        <v>0</v>
      </c>
      <c r="D239" s="231"/>
      <c r="E239" s="60"/>
      <c r="F239" s="147">
        <f t="shared" ref="F239:F245" si="321">D239+E239</f>
        <v>0</v>
      </c>
      <c r="G239" s="231"/>
      <c r="H239" s="263"/>
      <c r="I239" s="114">
        <f t="shared" ref="I239:I245" si="322">G239+H239</f>
        <v>0</v>
      </c>
      <c r="J239" s="263"/>
      <c r="K239" s="60"/>
      <c r="L239" s="136">
        <f t="shared" ref="L239:L245" si="323">J239+K239</f>
        <v>0</v>
      </c>
      <c r="M239" s="325"/>
      <c r="N239" s="60"/>
      <c r="O239" s="114">
        <f t="shared" ref="O239:O245" si="324">M239+N239</f>
        <v>0</v>
      </c>
      <c r="P239" s="111"/>
    </row>
    <row r="240" spans="1:16" ht="14.25" hidden="1" customHeight="1" x14ac:dyDescent="0.25">
      <c r="A240" s="38">
        <v>6253</v>
      </c>
      <c r="B240" s="57" t="s">
        <v>220</v>
      </c>
      <c r="C240" s="58">
        <f t="shared" si="283"/>
        <v>0</v>
      </c>
      <c r="D240" s="231"/>
      <c r="E240" s="60"/>
      <c r="F240" s="147">
        <f t="shared" si="321"/>
        <v>0</v>
      </c>
      <c r="G240" s="231"/>
      <c r="H240" s="263"/>
      <c r="I240" s="114">
        <f t="shared" si="322"/>
        <v>0</v>
      </c>
      <c r="J240" s="263"/>
      <c r="K240" s="60"/>
      <c r="L240" s="136">
        <f t="shared" si="323"/>
        <v>0</v>
      </c>
      <c r="M240" s="325"/>
      <c r="N240" s="60"/>
      <c r="O240" s="114">
        <f t="shared" si="324"/>
        <v>0</v>
      </c>
      <c r="P240" s="111"/>
    </row>
    <row r="241" spans="1:16" ht="24" hidden="1" x14ac:dyDescent="0.25">
      <c r="A241" s="38">
        <v>6254</v>
      </c>
      <c r="B241" s="57" t="s">
        <v>221</v>
      </c>
      <c r="C241" s="58">
        <f t="shared" si="283"/>
        <v>0</v>
      </c>
      <c r="D241" s="231"/>
      <c r="E241" s="60"/>
      <c r="F241" s="147">
        <f t="shared" si="321"/>
        <v>0</v>
      </c>
      <c r="G241" s="231"/>
      <c r="H241" s="263"/>
      <c r="I241" s="114">
        <f t="shared" si="322"/>
        <v>0</v>
      </c>
      <c r="J241" s="263"/>
      <c r="K241" s="60"/>
      <c r="L241" s="136">
        <f t="shared" si="323"/>
        <v>0</v>
      </c>
      <c r="M241" s="325"/>
      <c r="N241" s="60"/>
      <c r="O241" s="114">
        <f t="shared" si="324"/>
        <v>0</v>
      </c>
      <c r="P241" s="111"/>
    </row>
    <row r="242" spans="1:16" ht="24" hidden="1" x14ac:dyDescent="0.25">
      <c r="A242" s="38">
        <v>6255</v>
      </c>
      <c r="B242" s="57" t="s">
        <v>222</v>
      </c>
      <c r="C242" s="58">
        <f t="shared" si="283"/>
        <v>0</v>
      </c>
      <c r="D242" s="231"/>
      <c r="E242" s="60"/>
      <c r="F242" s="147">
        <f t="shared" si="321"/>
        <v>0</v>
      </c>
      <c r="G242" s="231"/>
      <c r="H242" s="263"/>
      <c r="I242" s="114">
        <f t="shared" si="322"/>
        <v>0</v>
      </c>
      <c r="J242" s="263"/>
      <c r="K242" s="60"/>
      <c r="L242" s="136">
        <f t="shared" si="323"/>
        <v>0</v>
      </c>
      <c r="M242" s="325"/>
      <c r="N242" s="60"/>
      <c r="O242" s="114">
        <f t="shared" si="324"/>
        <v>0</v>
      </c>
      <c r="P242" s="111"/>
    </row>
    <row r="243" spans="1:16" hidden="1" x14ac:dyDescent="0.25">
      <c r="A243" s="38">
        <v>6259</v>
      </c>
      <c r="B243" s="57" t="s">
        <v>223</v>
      </c>
      <c r="C243" s="58">
        <f t="shared" si="283"/>
        <v>0</v>
      </c>
      <c r="D243" s="231"/>
      <c r="E243" s="60"/>
      <c r="F243" s="147">
        <f t="shared" si="321"/>
        <v>0</v>
      </c>
      <c r="G243" s="231"/>
      <c r="H243" s="263"/>
      <c r="I243" s="114">
        <f t="shared" si="322"/>
        <v>0</v>
      </c>
      <c r="J243" s="263"/>
      <c r="K243" s="60"/>
      <c r="L243" s="136">
        <f t="shared" si="323"/>
        <v>0</v>
      </c>
      <c r="M243" s="325"/>
      <c r="N243" s="60"/>
      <c r="O243" s="114">
        <f t="shared" si="324"/>
        <v>0</v>
      </c>
      <c r="P243" s="111"/>
    </row>
    <row r="244" spans="1:16" ht="24" hidden="1" x14ac:dyDescent="0.25">
      <c r="A244" s="112">
        <v>6260</v>
      </c>
      <c r="B244" s="57" t="s">
        <v>224</v>
      </c>
      <c r="C244" s="58">
        <f t="shared" si="283"/>
        <v>0</v>
      </c>
      <c r="D244" s="231"/>
      <c r="E244" s="60"/>
      <c r="F244" s="147">
        <f t="shared" si="321"/>
        <v>0</v>
      </c>
      <c r="G244" s="231"/>
      <c r="H244" s="263"/>
      <c r="I244" s="114">
        <f t="shared" si="322"/>
        <v>0</v>
      </c>
      <c r="J244" s="263"/>
      <c r="K244" s="60"/>
      <c r="L244" s="136">
        <f t="shared" si="323"/>
        <v>0</v>
      </c>
      <c r="M244" s="325"/>
      <c r="N244" s="60"/>
      <c r="O244" s="114">
        <f t="shared" si="324"/>
        <v>0</v>
      </c>
      <c r="P244" s="111"/>
    </row>
    <row r="245" spans="1:16" hidden="1" x14ac:dyDescent="0.25">
      <c r="A245" s="112">
        <v>6270</v>
      </c>
      <c r="B245" s="57" t="s">
        <v>225</v>
      </c>
      <c r="C245" s="58">
        <f t="shared" si="283"/>
        <v>0</v>
      </c>
      <c r="D245" s="231"/>
      <c r="E245" s="60"/>
      <c r="F245" s="147">
        <f t="shared" si="321"/>
        <v>0</v>
      </c>
      <c r="G245" s="231"/>
      <c r="H245" s="263"/>
      <c r="I245" s="114">
        <f t="shared" si="322"/>
        <v>0</v>
      </c>
      <c r="J245" s="263"/>
      <c r="K245" s="60"/>
      <c r="L245" s="136">
        <f t="shared" si="323"/>
        <v>0</v>
      </c>
      <c r="M245" s="325"/>
      <c r="N245" s="60"/>
      <c r="O245" s="114">
        <f t="shared" si="324"/>
        <v>0</v>
      </c>
      <c r="P245" s="111"/>
    </row>
    <row r="246" spans="1:16" ht="24" hidden="1" x14ac:dyDescent="0.25">
      <c r="A246" s="565">
        <v>6290</v>
      </c>
      <c r="B246" s="52" t="s">
        <v>226</v>
      </c>
      <c r="C246" s="127">
        <f t="shared" si="283"/>
        <v>0</v>
      </c>
      <c r="D246" s="234">
        <f>SUM(D247:D250)</f>
        <v>0</v>
      </c>
      <c r="E246" s="119">
        <f t="shared" ref="E246:O246" si="325">SUM(E247:E250)</f>
        <v>0</v>
      </c>
      <c r="F246" s="287">
        <f t="shared" si="325"/>
        <v>0</v>
      </c>
      <c r="G246" s="234">
        <f t="shared" si="325"/>
        <v>0</v>
      </c>
      <c r="H246" s="265">
        <f t="shared" si="325"/>
        <v>0</v>
      </c>
      <c r="I246" s="120">
        <f t="shared" si="325"/>
        <v>0</v>
      </c>
      <c r="J246" s="265">
        <f t="shared" si="325"/>
        <v>0</v>
      </c>
      <c r="K246" s="119">
        <f t="shared" si="325"/>
        <v>0</v>
      </c>
      <c r="L246" s="140">
        <f t="shared" si="325"/>
        <v>0</v>
      </c>
      <c r="M246" s="127">
        <f t="shared" si="325"/>
        <v>0</v>
      </c>
      <c r="N246" s="305">
        <f t="shared" si="325"/>
        <v>0</v>
      </c>
      <c r="O246" s="310">
        <f t="shared" si="325"/>
        <v>0</v>
      </c>
      <c r="P246" s="158"/>
    </row>
    <row r="247" spans="1:16" hidden="1" x14ac:dyDescent="0.25">
      <c r="A247" s="38">
        <v>6291</v>
      </c>
      <c r="B247" s="57" t="s">
        <v>227</v>
      </c>
      <c r="C247" s="58">
        <f t="shared" si="283"/>
        <v>0</v>
      </c>
      <c r="D247" s="231"/>
      <c r="E247" s="60"/>
      <c r="F247" s="147">
        <f t="shared" ref="F247:F250" si="326">D247+E247</f>
        <v>0</v>
      </c>
      <c r="G247" s="231"/>
      <c r="H247" s="263"/>
      <c r="I247" s="114">
        <f t="shared" ref="I247:I250" si="327">G247+H247</f>
        <v>0</v>
      </c>
      <c r="J247" s="263"/>
      <c r="K247" s="60"/>
      <c r="L247" s="136">
        <f t="shared" ref="L247:L250" si="328">J247+K247</f>
        <v>0</v>
      </c>
      <c r="M247" s="325"/>
      <c r="N247" s="60"/>
      <c r="O247" s="114">
        <f t="shared" ref="O247:O250" si="329">M247+N247</f>
        <v>0</v>
      </c>
      <c r="P247" s="111"/>
    </row>
    <row r="248" spans="1:16" hidden="1" x14ac:dyDescent="0.25">
      <c r="A248" s="38">
        <v>6292</v>
      </c>
      <c r="B248" s="57" t="s">
        <v>228</v>
      </c>
      <c r="C248" s="58">
        <f t="shared" si="283"/>
        <v>0</v>
      </c>
      <c r="D248" s="231"/>
      <c r="E248" s="60"/>
      <c r="F248" s="147">
        <f t="shared" si="326"/>
        <v>0</v>
      </c>
      <c r="G248" s="231"/>
      <c r="H248" s="263"/>
      <c r="I248" s="114">
        <f t="shared" si="327"/>
        <v>0</v>
      </c>
      <c r="J248" s="263"/>
      <c r="K248" s="60"/>
      <c r="L248" s="136">
        <f t="shared" si="328"/>
        <v>0</v>
      </c>
      <c r="M248" s="325"/>
      <c r="N248" s="60"/>
      <c r="O248" s="114">
        <f t="shared" si="329"/>
        <v>0</v>
      </c>
      <c r="P248" s="111"/>
    </row>
    <row r="249" spans="1:16" ht="72" hidden="1" x14ac:dyDescent="0.25">
      <c r="A249" s="38">
        <v>6296</v>
      </c>
      <c r="B249" s="57" t="s">
        <v>229</v>
      </c>
      <c r="C249" s="58">
        <f t="shared" si="283"/>
        <v>0</v>
      </c>
      <c r="D249" s="231"/>
      <c r="E249" s="60"/>
      <c r="F249" s="147">
        <f t="shared" si="326"/>
        <v>0</v>
      </c>
      <c r="G249" s="231"/>
      <c r="H249" s="263"/>
      <c r="I249" s="114">
        <f t="shared" si="327"/>
        <v>0</v>
      </c>
      <c r="J249" s="263"/>
      <c r="K249" s="60"/>
      <c r="L249" s="136">
        <f t="shared" si="328"/>
        <v>0</v>
      </c>
      <c r="M249" s="325"/>
      <c r="N249" s="60"/>
      <c r="O249" s="114">
        <f t="shared" si="329"/>
        <v>0</v>
      </c>
      <c r="P249" s="111"/>
    </row>
    <row r="250" spans="1:16" ht="39.75" hidden="1" customHeight="1" x14ac:dyDescent="0.25">
      <c r="A250" s="38">
        <v>6299</v>
      </c>
      <c r="B250" s="57" t="s">
        <v>230</v>
      </c>
      <c r="C250" s="58">
        <f t="shared" si="283"/>
        <v>0</v>
      </c>
      <c r="D250" s="231"/>
      <c r="E250" s="60"/>
      <c r="F250" s="147">
        <f t="shared" si="326"/>
        <v>0</v>
      </c>
      <c r="G250" s="231"/>
      <c r="H250" s="263"/>
      <c r="I250" s="114">
        <f t="shared" si="327"/>
        <v>0</v>
      </c>
      <c r="J250" s="263"/>
      <c r="K250" s="60"/>
      <c r="L250" s="136">
        <f t="shared" si="328"/>
        <v>0</v>
      </c>
      <c r="M250" s="325"/>
      <c r="N250" s="60"/>
      <c r="O250" s="114">
        <f t="shared" si="329"/>
        <v>0</v>
      </c>
      <c r="P250" s="111"/>
    </row>
    <row r="251" spans="1:16" hidden="1" x14ac:dyDescent="0.25">
      <c r="A251" s="45">
        <v>6300</v>
      </c>
      <c r="B251" s="105" t="s">
        <v>231</v>
      </c>
      <c r="C251" s="46">
        <f t="shared" si="283"/>
        <v>0</v>
      </c>
      <c r="D251" s="229">
        <f>SUM(D252,D257,D258)</f>
        <v>0</v>
      </c>
      <c r="E251" s="50">
        <f t="shared" ref="E251:O251" si="330">SUM(E252,E257,E258)</f>
        <v>0</v>
      </c>
      <c r="F251" s="285">
        <f t="shared" si="330"/>
        <v>0</v>
      </c>
      <c r="G251" s="229">
        <f t="shared" si="330"/>
        <v>0</v>
      </c>
      <c r="H251" s="106">
        <f t="shared" si="330"/>
        <v>0</v>
      </c>
      <c r="I251" s="117">
        <f t="shared" si="330"/>
        <v>0</v>
      </c>
      <c r="J251" s="106">
        <f t="shared" si="330"/>
        <v>0</v>
      </c>
      <c r="K251" s="50">
        <f t="shared" si="330"/>
        <v>0</v>
      </c>
      <c r="L251" s="126">
        <f t="shared" si="330"/>
        <v>0</v>
      </c>
      <c r="M251" s="166">
        <f t="shared" si="330"/>
        <v>0</v>
      </c>
      <c r="N251" s="167">
        <f t="shared" si="330"/>
        <v>0</v>
      </c>
      <c r="O251" s="168">
        <f t="shared" si="330"/>
        <v>0</v>
      </c>
      <c r="P251" s="349"/>
    </row>
    <row r="252" spans="1:16" ht="24" hidden="1" x14ac:dyDescent="0.25">
      <c r="A252" s="565">
        <v>6320</v>
      </c>
      <c r="B252" s="52" t="s">
        <v>303</v>
      </c>
      <c r="C252" s="127">
        <f t="shared" si="283"/>
        <v>0</v>
      </c>
      <c r="D252" s="234">
        <f>SUM(D253:D256)</f>
        <v>0</v>
      </c>
      <c r="E252" s="119">
        <f t="shared" ref="E252:O252" si="331">SUM(E253:E256)</f>
        <v>0</v>
      </c>
      <c r="F252" s="287">
        <f t="shared" si="331"/>
        <v>0</v>
      </c>
      <c r="G252" s="234">
        <f t="shared" si="331"/>
        <v>0</v>
      </c>
      <c r="H252" s="265">
        <f t="shared" si="331"/>
        <v>0</v>
      </c>
      <c r="I252" s="120">
        <f t="shared" si="331"/>
        <v>0</v>
      </c>
      <c r="J252" s="265">
        <f t="shared" si="331"/>
        <v>0</v>
      </c>
      <c r="K252" s="119">
        <f t="shared" si="331"/>
        <v>0</v>
      </c>
      <c r="L252" s="140">
        <f t="shared" si="331"/>
        <v>0</v>
      </c>
      <c r="M252" s="53">
        <f t="shared" si="331"/>
        <v>0</v>
      </c>
      <c r="N252" s="119">
        <f t="shared" si="331"/>
        <v>0</v>
      </c>
      <c r="O252" s="120">
        <f t="shared" si="331"/>
        <v>0</v>
      </c>
      <c r="P252" s="110"/>
    </row>
    <row r="253" spans="1:16" hidden="1" x14ac:dyDescent="0.25">
      <c r="A253" s="38">
        <v>6322</v>
      </c>
      <c r="B253" s="57" t="s">
        <v>232</v>
      </c>
      <c r="C253" s="58">
        <f t="shared" si="283"/>
        <v>0</v>
      </c>
      <c r="D253" s="231"/>
      <c r="E253" s="60"/>
      <c r="F253" s="147">
        <f t="shared" ref="F253:F258" si="332">D253+E253</f>
        <v>0</v>
      </c>
      <c r="G253" s="231"/>
      <c r="H253" s="263"/>
      <c r="I253" s="114">
        <f t="shared" ref="I253:I258" si="333">G253+H253</f>
        <v>0</v>
      </c>
      <c r="J253" s="263"/>
      <c r="K253" s="60"/>
      <c r="L253" s="136">
        <f t="shared" ref="L253:L258" si="334">J253+K253</f>
        <v>0</v>
      </c>
      <c r="M253" s="325"/>
      <c r="N253" s="60"/>
      <c r="O253" s="114">
        <f t="shared" ref="O253:O258" si="335">M253+N253</f>
        <v>0</v>
      </c>
      <c r="P253" s="111"/>
    </row>
    <row r="254" spans="1:16" ht="24" hidden="1" x14ac:dyDescent="0.25">
      <c r="A254" s="38">
        <v>6323</v>
      </c>
      <c r="B254" s="57" t="s">
        <v>233</v>
      </c>
      <c r="C254" s="58">
        <f t="shared" si="283"/>
        <v>0</v>
      </c>
      <c r="D254" s="231"/>
      <c r="E254" s="60"/>
      <c r="F254" s="147">
        <f t="shared" si="332"/>
        <v>0</v>
      </c>
      <c r="G254" s="231"/>
      <c r="H254" s="263"/>
      <c r="I254" s="114">
        <f t="shared" si="333"/>
        <v>0</v>
      </c>
      <c r="J254" s="263"/>
      <c r="K254" s="60"/>
      <c r="L254" s="136">
        <f t="shared" si="334"/>
        <v>0</v>
      </c>
      <c r="M254" s="325"/>
      <c r="N254" s="60"/>
      <c r="O254" s="114">
        <f t="shared" si="335"/>
        <v>0</v>
      </c>
      <c r="P254" s="111"/>
    </row>
    <row r="255" spans="1:16" ht="24" hidden="1" x14ac:dyDescent="0.25">
      <c r="A255" s="38">
        <v>6324</v>
      </c>
      <c r="B255" s="57" t="s">
        <v>287</v>
      </c>
      <c r="C255" s="58">
        <f t="shared" si="283"/>
        <v>0</v>
      </c>
      <c r="D255" s="231"/>
      <c r="E255" s="60"/>
      <c r="F255" s="147">
        <f t="shared" si="332"/>
        <v>0</v>
      </c>
      <c r="G255" s="231"/>
      <c r="H255" s="263"/>
      <c r="I255" s="114">
        <f t="shared" si="333"/>
        <v>0</v>
      </c>
      <c r="J255" s="263"/>
      <c r="K255" s="60"/>
      <c r="L255" s="136">
        <f t="shared" si="334"/>
        <v>0</v>
      </c>
      <c r="M255" s="325"/>
      <c r="N255" s="60"/>
      <c r="O255" s="114">
        <f t="shared" si="335"/>
        <v>0</v>
      </c>
      <c r="P255" s="111"/>
    </row>
    <row r="256" spans="1:16" hidden="1" x14ac:dyDescent="0.25">
      <c r="A256" s="33">
        <v>6329</v>
      </c>
      <c r="B256" s="52" t="s">
        <v>288</v>
      </c>
      <c r="C256" s="53">
        <f t="shared" si="283"/>
        <v>0</v>
      </c>
      <c r="D256" s="230"/>
      <c r="E256" s="55"/>
      <c r="F256" s="287">
        <f t="shared" si="332"/>
        <v>0</v>
      </c>
      <c r="G256" s="230"/>
      <c r="H256" s="262"/>
      <c r="I256" s="120">
        <f t="shared" si="333"/>
        <v>0</v>
      </c>
      <c r="J256" s="262"/>
      <c r="K256" s="55"/>
      <c r="L256" s="140">
        <f t="shared" si="334"/>
        <v>0</v>
      </c>
      <c r="M256" s="324"/>
      <c r="N256" s="55"/>
      <c r="O256" s="120">
        <f t="shared" si="335"/>
        <v>0</v>
      </c>
      <c r="P256" s="110"/>
    </row>
    <row r="257" spans="1:16" ht="24" hidden="1" x14ac:dyDescent="0.25">
      <c r="A257" s="143">
        <v>6330</v>
      </c>
      <c r="B257" s="144" t="s">
        <v>234</v>
      </c>
      <c r="C257" s="127">
        <f t="shared" si="283"/>
        <v>0</v>
      </c>
      <c r="D257" s="236"/>
      <c r="E257" s="129"/>
      <c r="F257" s="142">
        <f t="shared" si="332"/>
        <v>0</v>
      </c>
      <c r="G257" s="236"/>
      <c r="H257" s="267"/>
      <c r="I257" s="310">
        <f t="shared" si="333"/>
        <v>0</v>
      </c>
      <c r="J257" s="267"/>
      <c r="K257" s="129"/>
      <c r="L257" s="141">
        <f t="shared" si="334"/>
        <v>0</v>
      </c>
      <c r="M257" s="328"/>
      <c r="N257" s="129"/>
      <c r="O257" s="310">
        <f t="shared" si="335"/>
        <v>0</v>
      </c>
      <c r="P257" s="158"/>
    </row>
    <row r="258" spans="1:16" hidden="1" x14ac:dyDescent="0.25">
      <c r="A258" s="112">
        <v>6360</v>
      </c>
      <c r="B258" s="57" t="s">
        <v>235</v>
      </c>
      <c r="C258" s="58">
        <f t="shared" si="283"/>
        <v>0</v>
      </c>
      <c r="D258" s="231"/>
      <c r="E258" s="60"/>
      <c r="F258" s="147">
        <f t="shared" si="332"/>
        <v>0</v>
      </c>
      <c r="G258" s="231"/>
      <c r="H258" s="263"/>
      <c r="I258" s="114">
        <f t="shared" si="333"/>
        <v>0</v>
      </c>
      <c r="J258" s="263"/>
      <c r="K258" s="60"/>
      <c r="L258" s="136">
        <f t="shared" si="334"/>
        <v>0</v>
      </c>
      <c r="M258" s="325"/>
      <c r="N258" s="60"/>
      <c r="O258" s="114">
        <f t="shared" si="335"/>
        <v>0</v>
      </c>
      <c r="P258" s="111"/>
    </row>
    <row r="259" spans="1:16" ht="36" hidden="1" x14ac:dyDescent="0.25">
      <c r="A259" s="45">
        <v>6400</v>
      </c>
      <c r="B259" s="105" t="s">
        <v>236</v>
      </c>
      <c r="C259" s="46">
        <f t="shared" si="283"/>
        <v>0</v>
      </c>
      <c r="D259" s="229">
        <f>SUM(D260,D264)</f>
        <v>0</v>
      </c>
      <c r="E259" s="50">
        <f t="shared" ref="E259:O259" si="336">SUM(E260,E264)</f>
        <v>0</v>
      </c>
      <c r="F259" s="285">
        <f t="shared" si="336"/>
        <v>0</v>
      </c>
      <c r="G259" s="229">
        <f t="shared" si="336"/>
        <v>0</v>
      </c>
      <c r="H259" s="106">
        <f t="shared" si="336"/>
        <v>0</v>
      </c>
      <c r="I259" s="117">
        <f t="shared" si="336"/>
        <v>0</v>
      </c>
      <c r="J259" s="106">
        <f t="shared" si="336"/>
        <v>0</v>
      </c>
      <c r="K259" s="50">
        <f t="shared" si="336"/>
        <v>0</v>
      </c>
      <c r="L259" s="126">
        <f t="shared" si="336"/>
        <v>0</v>
      </c>
      <c r="M259" s="166">
        <f t="shared" si="336"/>
        <v>0</v>
      </c>
      <c r="N259" s="167">
        <f t="shared" si="336"/>
        <v>0</v>
      </c>
      <c r="O259" s="168">
        <f t="shared" si="336"/>
        <v>0</v>
      </c>
      <c r="P259" s="349"/>
    </row>
    <row r="260" spans="1:16" ht="24" hidden="1" x14ac:dyDescent="0.25">
      <c r="A260" s="565">
        <v>6410</v>
      </c>
      <c r="B260" s="52" t="s">
        <v>237</v>
      </c>
      <c r="C260" s="53">
        <f t="shared" si="283"/>
        <v>0</v>
      </c>
      <c r="D260" s="234">
        <f>SUM(D261:D263)</f>
        <v>0</v>
      </c>
      <c r="E260" s="119">
        <f t="shared" ref="E260:O260" si="337">SUM(E261:E263)</f>
        <v>0</v>
      </c>
      <c r="F260" s="287">
        <f t="shared" si="337"/>
        <v>0</v>
      </c>
      <c r="G260" s="234">
        <f t="shared" si="337"/>
        <v>0</v>
      </c>
      <c r="H260" s="265">
        <f t="shared" si="337"/>
        <v>0</v>
      </c>
      <c r="I260" s="120">
        <f t="shared" si="337"/>
        <v>0</v>
      </c>
      <c r="J260" s="265">
        <f t="shared" si="337"/>
        <v>0</v>
      </c>
      <c r="K260" s="119">
        <f t="shared" si="337"/>
        <v>0</v>
      </c>
      <c r="L260" s="140">
        <f t="shared" si="337"/>
        <v>0</v>
      </c>
      <c r="M260" s="64">
        <f t="shared" si="337"/>
        <v>0</v>
      </c>
      <c r="N260" s="304">
        <f t="shared" si="337"/>
        <v>0</v>
      </c>
      <c r="O260" s="309">
        <f t="shared" si="337"/>
        <v>0</v>
      </c>
      <c r="P260" s="155"/>
    </row>
    <row r="261" spans="1:16" hidden="1" x14ac:dyDescent="0.25">
      <c r="A261" s="38">
        <v>6411</v>
      </c>
      <c r="B261" s="146" t="s">
        <v>238</v>
      </c>
      <c r="C261" s="58">
        <f t="shared" si="283"/>
        <v>0</v>
      </c>
      <c r="D261" s="231"/>
      <c r="E261" s="60"/>
      <c r="F261" s="147">
        <f t="shared" ref="F261:F263" si="338">D261+E261</f>
        <v>0</v>
      </c>
      <c r="G261" s="231"/>
      <c r="H261" s="263"/>
      <c r="I261" s="114">
        <f t="shared" ref="I261:I263" si="339">G261+H261</f>
        <v>0</v>
      </c>
      <c r="J261" s="263"/>
      <c r="K261" s="60"/>
      <c r="L261" s="136">
        <f t="shared" ref="L261:L263" si="340">J261+K261</f>
        <v>0</v>
      </c>
      <c r="M261" s="325"/>
      <c r="N261" s="60"/>
      <c r="O261" s="114">
        <f t="shared" ref="O261:O263" si="341">M261+N261</f>
        <v>0</v>
      </c>
      <c r="P261" s="111"/>
    </row>
    <row r="262" spans="1:16" ht="36" hidden="1" x14ac:dyDescent="0.25">
      <c r="A262" s="38">
        <v>6412</v>
      </c>
      <c r="B262" s="57" t="s">
        <v>239</v>
      </c>
      <c r="C262" s="58">
        <f t="shared" si="283"/>
        <v>0</v>
      </c>
      <c r="D262" s="231"/>
      <c r="E262" s="60"/>
      <c r="F262" s="147">
        <f t="shared" si="338"/>
        <v>0</v>
      </c>
      <c r="G262" s="231"/>
      <c r="H262" s="263"/>
      <c r="I262" s="114">
        <f t="shared" si="339"/>
        <v>0</v>
      </c>
      <c r="J262" s="263"/>
      <c r="K262" s="60"/>
      <c r="L262" s="136">
        <f t="shared" si="340"/>
        <v>0</v>
      </c>
      <c r="M262" s="325"/>
      <c r="N262" s="60"/>
      <c r="O262" s="114">
        <f t="shared" si="341"/>
        <v>0</v>
      </c>
      <c r="P262" s="111"/>
    </row>
    <row r="263" spans="1:16" ht="36" hidden="1" x14ac:dyDescent="0.25">
      <c r="A263" s="38">
        <v>6419</v>
      </c>
      <c r="B263" s="57" t="s">
        <v>240</v>
      </c>
      <c r="C263" s="58">
        <f t="shared" si="283"/>
        <v>0</v>
      </c>
      <c r="D263" s="231"/>
      <c r="E263" s="60"/>
      <c r="F263" s="147">
        <f t="shared" si="338"/>
        <v>0</v>
      </c>
      <c r="G263" s="231"/>
      <c r="H263" s="263"/>
      <c r="I263" s="114">
        <f t="shared" si="339"/>
        <v>0</v>
      </c>
      <c r="J263" s="263"/>
      <c r="K263" s="60"/>
      <c r="L263" s="136">
        <f t="shared" si="340"/>
        <v>0</v>
      </c>
      <c r="M263" s="325"/>
      <c r="N263" s="60"/>
      <c r="O263" s="114">
        <f t="shared" si="341"/>
        <v>0</v>
      </c>
      <c r="P263" s="111"/>
    </row>
    <row r="264" spans="1:16" ht="36" hidden="1" x14ac:dyDescent="0.25">
      <c r="A264" s="112">
        <v>6420</v>
      </c>
      <c r="B264" s="57" t="s">
        <v>241</v>
      </c>
      <c r="C264" s="58">
        <f t="shared" si="283"/>
        <v>0</v>
      </c>
      <c r="D264" s="232">
        <f>SUM(D265:D268)</f>
        <v>0</v>
      </c>
      <c r="E264" s="113">
        <f t="shared" ref="E264:F264" si="342">SUM(E265:E268)</f>
        <v>0</v>
      </c>
      <c r="F264" s="147">
        <f t="shared" si="342"/>
        <v>0</v>
      </c>
      <c r="G264" s="232">
        <f>SUM(G265:G268)</f>
        <v>0</v>
      </c>
      <c r="H264" s="121">
        <f t="shared" ref="H264:I264" si="343">SUM(H265:H268)</f>
        <v>0</v>
      </c>
      <c r="I264" s="114">
        <f t="shared" si="343"/>
        <v>0</v>
      </c>
      <c r="J264" s="121">
        <f>SUM(J265:J268)</f>
        <v>0</v>
      </c>
      <c r="K264" s="113">
        <f t="shared" ref="K264:L264" si="344">SUM(K265:K268)</f>
        <v>0</v>
      </c>
      <c r="L264" s="136">
        <f t="shared" si="344"/>
        <v>0</v>
      </c>
      <c r="M264" s="58">
        <f>SUM(M265:M268)</f>
        <v>0</v>
      </c>
      <c r="N264" s="113">
        <f t="shared" ref="N264:O264" si="345">SUM(N265:N268)</f>
        <v>0</v>
      </c>
      <c r="O264" s="114">
        <f t="shared" si="345"/>
        <v>0</v>
      </c>
      <c r="P264" s="111"/>
    </row>
    <row r="265" spans="1:16" hidden="1" x14ac:dyDescent="0.25">
      <c r="A265" s="38">
        <v>6421</v>
      </c>
      <c r="B265" s="57" t="s">
        <v>242</v>
      </c>
      <c r="C265" s="58">
        <f t="shared" si="283"/>
        <v>0</v>
      </c>
      <c r="D265" s="231"/>
      <c r="E265" s="60"/>
      <c r="F265" s="147">
        <f t="shared" ref="F265:F268" si="346">D265+E265</f>
        <v>0</v>
      </c>
      <c r="G265" s="231"/>
      <c r="H265" s="263"/>
      <c r="I265" s="114">
        <f t="shared" ref="I265:I268" si="347">G265+H265</f>
        <v>0</v>
      </c>
      <c r="J265" s="263"/>
      <c r="K265" s="60"/>
      <c r="L265" s="136">
        <f t="shared" ref="L265:L268" si="348">J265+K265</f>
        <v>0</v>
      </c>
      <c r="M265" s="325"/>
      <c r="N265" s="60"/>
      <c r="O265" s="114">
        <f t="shared" ref="O265:O268" si="349">M265+N265</f>
        <v>0</v>
      </c>
      <c r="P265" s="111"/>
    </row>
    <row r="266" spans="1:16" hidden="1" x14ac:dyDescent="0.25">
      <c r="A266" s="38">
        <v>6422</v>
      </c>
      <c r="B266" s="57" t="s">
        <v>243</v>
      </c>
      <c r="C266" s="58">
        <f t="shared" si="283"/>
        <v>0</v>
      </c>
      <c r="D266" s="231"/>
      <c r="E266" s="60"/>
      <c r="F266" s="147">
        <f t="shared" si="346"/>
        <v>0</v>
      </c>
      <c r="G266" s="231"/>
      <c r="H266" s="263"/>
      <c r="I266" s="114">
        <f t="shared" si="347"/>
        <v>0</v>
      </c>
      <c r="J266" s="263"/>
      <c r="K266" s="60"/>
      <c r="L266" s="136">
        <f t="shared" si="348"/>
        <v>0</v>
      </c>
      <c r="M266" s="325"/>
      <c r="N266" s="60"/>
      <c r="O266" s="114">
        <f t="shared" si="349"/>
        <v>0</v>
      </c>
      <c r="P266" s="111"/>
    </row>
    <row r="267" spans="1:16" ht="13.5" hidden="1" customHeight="1" x14ac:dyDescent="0.25">
      <c r="A267" s="38">
        <v>6423</v>
      </c>
      <c r="B267" s="57" t="s">
        <v>244</v>
      </c>
      <c r="C267" s="58">
        <f t="shared" si="283"/>
        <v>0</v>
      </c>
      <c r="D267" s="231"/>
      <c r="E267" s="60"/>
      <c r="F267" s="147">
        <f t="shared" si="346"/>
        <v>0</v>
      </c>
      <c r="G267" s="231"/>
      <c r="H267" s="263"/>
      <c r="I267" s="114">
        <f t="shared" si="347"/>
        <v>0</v>
      </c>
      <c r="J267" s="263"/>
      <c r="K267" s="60"/>
      <c r="L267" s="136">
        <f t="shared" si="348"/>
        <v>0</v>
      </c>
      <c r="M267" s="325"/>
      <c r="N267" s="60"/>
      <c r="O267" s="114">
        <f t="shared" si="349"/>
        <v>0</v>
      </c>
      <c r="P267" s="111"/>
    </row>
    <row r="268" spans="1:16" ht="36" hidden="1" x14ac:dyDescent="0.25">
      <c r="A268" s="38">
        <v>6424</v>
      </c>
      <c r="B268" s="57" t="s">
        <v>245</v>
      </c>
      <c r="C268" s="58">
        <f t="shared" si="283"/>
        <v>0</v>
      </c>
      <c r="D268" s="231"/>
      <c r="E268" s="60"/>
      <c r="F268" s="147">
        <f t="shared" si="346"/>
        <v>0</v>
      </c>
      <c r="G268" s="231"/>
      <c r="H268" s="263"/>
      <c r="I268" s="114">
        <f t="shared" si="347"/>
        <v>0</v>
      </c>
      <c r="J268" s="263"/>
      <c r="K268" s="60"/>
      <c r="L268" s="136">
        <f t="shared" si="348"/>
        <v>0</v>
      </c>
      <c r="M268" s="325"/>
      <c r="N268" s="60"/>
      <c r="O268" s="114">
        <f t="shared" si="349"/>
        <v>0</v>
      </c>
      <c r="P268" s="111"/>
    </row>
    <row r="269" spans="1:16" ht="36" hidden="1" x14ac:dyDescent="0.25">
      <c r="A269" s="149">
        <v>7000</v>
      </c>
      <c r="B269" s="149" t="s">
        <v>246</v>
      </c>
      <c r="C269" s="152">
        <f t="shared" si="283"/>
        <v>0</v>
      </c>
      <c r="D269" s="238">
        <f>SUM(D270,D281)</f>
        <v>0</v>
      </c>
      <c r="E269" s="151">
        <f t="shared" ref="E269:F269" si="350">SUM(E270,E281)</f>
        <v>0</v>
      </c>
      <c r="F269" s="289">
        <f t="shared" si="350"/>
        <v>0</v>
      </c>
      <c r="G269" s="238">
        <f>SUM(G270,G281)</f>
        <v>0</v>
      </c>
      <c r="H269" s="269">
        <f t="shared" ref="H269:I269" si="351">SUM(H270,H281)</f>
        <v>0</v>
      </c>
      <c r="I269" s="295">
        <f t="shared" si="351"/>
        <v>0</v>
      </c>
      <c r="J269" s="269">
        <f>SUM(J270,J281)</f>
        <v>0</v>
      </c>
      <c r="K269" s="151">
        <f t="shared" ref="K269:L269" si="352">SUM(K270,K281)</f>
        <v>0</v>
      </c>
      <c r="L269" s="150">
        <f t="shared" si="352"/>
        <v>0</v>
      </c>
      <c r="M269" s="330">
        <f>SUM(M270,M281)</f>
        <v>0</v>
      </c>
      <c r="N269" s="307">
        <f t="shared" ref="N269:O269" si="353">SUM(N270,N281)</f>
        <v>0</v>
      </c>
      <c r="O269" s="312">
        <f t="shared" si="353"/>
        <v>0</v>
      </c>
      <c r="P269" s="351"/>
    </row>
    <row r="270" spans="1:16" ht="24" hidden="1" x14ac:dyDescent="0.25">
      <c r="A270" s="45">
        <v>7200</v>
      </c>
      <c r="B270" s="105" t="s">
        <v>247</v>
      </c>
      <c r="C270" s="46">
        <f t="shared" si="283"/>
        <v>0</v>
      </c>
      <c r="D270" s="229">
        <f>SUM(D271,D272,D275,D276,D280)</f>
        <v>0</v>
      </c>
      <c r="E270" s="50">
        <f t="shared" ref="E270:F270" si="354">SUM(E271,E272,E275,E276,E280)</f>
        <v>0</v>
      </c>
      <c r="F270" s="285">
        <f t="shared" si="354"/>
        <v>0</v>
      </c>
      <c r="G270" s="229">
        <f>SUM(G271,G272,G275,G276,G280)</f>
        <v>0</v>
      </c>
      <c r="H270" s="106">
        <f t="shared" ref="H270:I270" si="355">SUM(H271,H272,H275,H276,H280)</f>
        <v>0</v>
      </c>
      <c r="I270" s="117">
        <f t="shared" si="355"/>
        <v>0</v>
      </c>
      <c r="J270" s="106">
        <f>SUM(J271,J272,J275,J276,J280)</f>
        <v>0</v>
      </c>
      <c r="K270" s="50">
        <f t="shared" ref="K270:L270" si="356">SUM(K271,K272,K275,K276,K280)</f>
        <v>0</v>
      </c>
      <c r="L270" s="126">
        <f t="shared" si="356"/>
        <v>0</v>
      </c>
      <c r="M270" s="130">
        <f>SUM(M271,M272,M275,M276,M280)</f>
        <v>0</v>
      </c>
      <c r="N270" s="131">
        <f t="shared" ref="N270:O270" si="357">SUM(N271,N272,N275,N276,N280)</f>
        <v>0</v>
      </c>
      <c r="O270" s="294">
        <f t="shared" si="357"/>
        <v>0</v>
      </c>
      <c r="P270" s="348"/>
    </row>
    <row r="271" spans="1:16" ht="24" hidden="1" x14ac:dyDescent="0.25">
      <c r="A271" s="565">
        <v>7210</v>
      </c>
      <c r="B271" s="52" t="s">
        <v>248</v>
      </c>
      <c r="C271" s="53">
        <f t="shared" si="283"/>
        <v>0</v>
      </c>
      <c r="D271" s="230"/>
      <c r="E271" s="55"/>
      <c r="F271" s="287">
        <f>D271+E271</f>
        <v>0</v>
      </c>
      <c r="G271" s="230"/>
      <c r="H271" s="262"/>
      <c r="I271" s="120">
        <f>G271+H271</f>
        <v>0</v>
      </c>
      <c r="J271" s="262"/>
      <c r="K271" s="55"/>
      <c r="L271" s="140">
        <f>J271+K271</f>
        <v>0</v>
      </c>
      <c r="M271" s="324"/>
      <c r="N271" s="55"/>
      <c r="O271" s="120">
        <f>M271+N271</f>
        <v>0</v>
      </c>
      <c r="P271" s="110"/>
    </row>
    <row r="272" spans="1:16" s="148" customFormat="1" ht="36" hidden="1" x14ac:dyDescent="0.25">
      <c r="A272" s="112">
        <v>7220</v>
      </c>
      <c r="B272" s="57" t="s">
        <v>249</v>
      </c>
      <c r="C272" s="58">
        <f t="shared" si="283"/>
        <v>0</v>
      </c>
      <c r="D272" s="232">
        <f>SUM(D273:D274)</f>
        <v>0</v>
      </c>
      <c r="E272" s="113">
        <f t="shared" ref="E272:F272" si="358">SUM(E273:E274)</f>
        <v>0</v>
      </c>
      <c r="F272" s="147">
        <f t="shared" si="358"/>
        <v>0</v>
      </c>
      <c r="G272" s="232">
        <f>SUM(G273:G274)</f>
        <v>0</v>
      </c>
      <c r="H272" s="121">
        <f t="shared" ref="H272:I272" si="359">SUM(H273:H274)</f>
        <v>0</v>
      </c>
      <c r="I272" s="114">
        <f t="shared" si="359"/>
        <v>0</v>
      </c>
      <c r="J272" s="121">
        <f>SUM(J273:J274)</f>
        <v>0</v>
      </c>
      <c r="K272" s="113">
        <f t="shared" ref="K272:L272" si="360">SUM(K273:K274)</f>
        <v>0</v>
      </c>
      <c r="L272" s="136">
        <f t="shared" si="360"/>
        <v>0</v>
      </c>
      <c r="M272" s="58">
        <f>SUM(M273:M274)</f>
        <v>0</v>
      </c>
      <c r="N272" s="113">
        <f t="shared" ref="N272:O272" si="361">SUM(N273:N274)</f>
        <v>0</v>
      </c>
      <c r="O272" s="114">
        <f t="shared" si="361"/>
        <v>0</v>
      </c>
      <c r="P272" s="111"/>
    </row>
    <row r="273" spans="1:16" s="148" customFormat="1" ht="36" hidden="1" x14ac:dyDescent="0.25">
      <c r="A273" s="38">
        <v>7221</v>
      </c>
      <c r="B273" s="57" t="s">
        <v>250</v>
      </c>
      <c r="C273" s="58">
        <f t="shared" si="283"/>
        <v>0</v>
      </c>
      <c r="D273" s="231"/>
      <c r="E273" s="60"/>
      <c r="F273" s="147">
        <f t="shared" ref="F273:F275" si="362">D273+E273</f>
        <v>0</v>
      </c>
      <c r="G273" s="231"/>
      <c r="H273" s="263"/>
      <c r="I273" s="114">
        <f t="shared" ref="I273:I275" si="363">G273+H273</f>
        <v>0</v>
      </c>
      <c r="J273" s="263"/>
      <c r="K273" s="60"/>
      <c r="L273" s="136">
        <f t="shared" ref="L273:L275" si="364">J273+K273</f>
        <v>0</v>
      </c>
      <c r="M273" s="325"/>
      <c r="N273" s="60"/>
      <c r="O273" s="114">
        <f t="shared" ref="O273:O275" si="365">M273+N273</f>
        <v>0</v>
      </c>
      <c r="P273" s="111"/>
    </row>
    <row r="274" spans="1:16" s="148" customFormat="1" ht="36" hidden="1" x14ac:dyDescent="0.25">
      <c r="A274" s="38">
        <v>7222</v>
      </c>
      <c r="B274" s="57" t="s">
        <v>251</v>
      </c>
      <c r="C274" s="58">
        <f t="shared" si="283"/>
        <v>0</v>
      </c>
      <c r="D274" s="231"/>
      <c r="E274" s="60"/>
      <c r="F274" s="147">
        <f t="shared" si="362"/>
        <v>0</v>
      </c>
      <c r="G274" s="231"/>
      <c r="H274" s="263"/>
      <c r="I274" s="114">
        <f t="shared" si="363"/>
        <v>0</v>
      </c>
      <c r="J274" s="263"/>
      <c r="K274" s="60"/>
      <c r="L274" s="136">
        <f t="shared" si="364"/>
        <v>0</v>
      </c>
      <c r="M274" s="325"/>
      <c r="N274" s="60"/>
      <c r="O274" s="114">
        <f t="shared" si="365"/>
        <v>0</v>
      </c>
      <c r="P274" s="111"/>
    </row>
    <row r="275" spans="1:16" ht="24" hidden="1" x14ac:dyDescent="0.25">
      <c r="A275" s="112">
        <v>7230</v>
      </c>
      <c r="B275" s="57" t="s">
        <v>292</v>
      </c>
      <c r="C275" s="58">
        <f t="shared" si="283"/>
        <v>0</v>
      </c>
      <c r="D275" s="231"/>
      <c r="E275" s="60"/>
      <c r="F275" s="147">
        <f t="shared" si="362"/>
        <v>0</v>
      </c>
      <c r="G275" s="231"/>
      <c r="H275" s="263"/>
      <c r="I275" s="114">
        <f t="shared" si="363"/>
        <v>0</v>
      </c>
      <c r="J275" s="263"/>
      <c r="K275" s="60"/>
      <c r="L275" s="136">
        <f t="shared" si="364"/>
        <v>0</v>
      </c>
      <c r="M275" s="325"/>
      <c r="N275" s="60"/>
      <c r="O275" s="114">
        <f t="shared" si="365"/>
        <v>0</v>
      </c>
      <c r="P275" s="111"/>
    </row>
    <row r="276" spans="1:16" ht="24" hidden="1" x14ac:dyDescent="0.25">
      <c r="A276" s="112">
        <v>7240</v>
      </c>
      <c r="B276" s="57" t="s">
        <v>252</v>
      </c>
      <c r="C276" s="58">
        <f t="shared" si="283"/>
        <v>0</v>
      </c>
      <c r="D276" s="232">
        <f t="shared" ref="D276:O276" si="366">SUM(D277:D279)</f>
        <v>0</v>
      </c>
      <c r="E276" s="113">
        <f t="shared" si="366"/>
        <v>0</v>
      </c>
      <c r="F276" s="147">
        <f t="shared" si="366"/>
        <v>0</v>
      </c>
      <c r="G276" s="232">
        <f t="shared" si="366"/>
        <v>0</v>
      </c>
      <c r="H276" s="121">
        <f t="shared" si="366"/>
        <v>0</v>
      </c>
      <c r="I276" s="114">
        <f t="shared" si="366"/>
        <v>0</v>
      </c>
      <c r="J276" s="121">
        <f>SUM(J277:J279)</f>
        <v>0</v>
      </c>
      <c r="K276" s="113">
        <f t="shared" ref="K276:L276" si="367">SUM(K277:K279)</f>
        <v>0</v>
      </c>
      <c r="L276" s="136">
        <f t="shared" si="367"/>
        <v>0</v>
      </c>
      <c r="M276" s="58">
        <f t="shared" si="366"/>
        <v>0</v>
      </c>
      <c r="N276" s="113">
        <f t="shared" si="366"/>
        <v>0</v>
      </c>
      <c r="O276" s="114">
        <f t="shared" si="366"/>
        <v>0</v>
      </c>
      <c r="P276" s="111"/>
    </row>
    <row r="277" spans="1:16" ht="48" hidden="1" x14ac:dyDescent="0.25">
      <c r="A277" s="38">
        <v>7245</v>
      </c>
      <c r="B277" s="57" t="s">
        <v>253</v>
      </c>
      <c r="C277" s="58">
        <f t="shared" ref="C277:C298" si="368">F277+I277+L277+O277</f>
        <v>0</v>
      </c>
      <c r="D277" s="231"/>
      <c r="E277" s="60"/>
      <c r="F277" s="147">
        <f t="shared" ref="F277:F280" si="369">D277+E277</f>
        <v>0</v>
      </c>
      <c r="G277" s="231"/>
      <c r="H277" s="263"/>
      <c r="I277" s="114">
        <f t="shared" ref="I277:I280" si="370">G277+H277</f>
        <v>0</v>
      </c>
      <c r="J277" s="263"/>
      <c r="K277" s="60"/>
      <c r="L277" s="136">
        <f t="shared" ref="L277:L280" si="371">J277+K277</f>
        <v>0</v>
      </c>
      <c r="M277" s="325"/>
      <c r="N277" s="60"/>
      <c r="O277" s="114">
        <f t="shared" ref="O277:O280" si="372">M277+N277</f>
        <v>0</v>
      </c>
      <c r="P277" s="111"/>
    </row>
    <row r="278" spans="1:16" ht="84.75" hidden="1" customHeight="1" x14ac:dyDescent="0.25">
      <c r="A278" s="38">
        <v>7246</v>
      </c>
      <c r="B278" s="57" t="s">
        <v>254</v>
      </c>
      <c r="C278" s="58">
        <f t="shared" si="368"/>
        <v>0</v>
      </c>
      <c r="D278" s="231"/>
      <c r="E278" s="60"/>
      <c r="F278" s="147">
        <f t="shared" si="369"/>
        <v>0</v>
      </c>
      <c r="G278" s="231"/>
      <c r="H278" s="263"/>
      <c r="I278" s="114">
        <f t="shared" si="370"/>
        <v>0</v>
      </c>
      <c r="J278" s="263"/>
      <c r="K278" s="60"/>
      <c r="L278" s="136">
        <f t="shared" si="371"/>
        <v>0</v>
      </c>
      <c r="M278" s="325"/>
      <c r="N278" s="60"/>
      <c r="O278" s="114">
        <f t="shared" si="372"/>
        <v>0</v>
      </c>
      <c r="P278" s="111"/>
    </row>
    <row r="279" spans="1:16" ht="36" hidden="1" x14ac:dyDescent="0.25">
      <c r="A279" s="38">
        <v>7247</v>
      </c>
      <c r="B279" s="57" t="s">
        <v>309</v>
      </c>
      <c r="C279" s="58">
        <f t="shared" si="368"/>
        <v>0</v>
      </c>
      <c r="D279" s="231"/>
      <c r="E279" s="60"/>
      <c r="F279" s="147">
        <f t="shared" si="369"/>
        <v>0</v>
      </c>
      <c r="G279" s="231"/>
      <c r="H279" s="263"/>
      <c r="I279" s="114">
        <f t="shared" si="370"/>
        <v>0</v>
      </c>
      <c r="J279" s="263"/>
      <c r="K279" s="60"/>
      <c r="L279" s="136">
        <f t="shared" si="371"/>
        <v>0</v>
      </c>
      <c r="M279" s="325"/>
      <c r="N279" s="60"/>
      <c r="O279" s="114">
        <f t="shared" si="372"/>
        <v>0</v>
      </c>
      <c r="P279" s="111"/>
    </row>
    <row r="280" spans="1:16" ht="24" hidden="1" x14ac:dyDescent="0.25">
      <c r="A280" s="565">
        <v>7260</v>
      </c>
      <c r="B280" s="52" t="s">
        <v>255</v>
      </c>
      <c r="C280" s="53">
        <f t="shared" si="368"/>
        <v>0</v>
      </c>
      <c r="D280" s="230"/>
      <c r="E280" s="55"/>
      <c r="F280" s="287">
        <f t="shared" si="369"/>
        <v>0</v>
      </c>
      <c r="G280" s="230"/>
      <c r="H280" s="262"/>
      <c r="I280" s="120">
        <f t="shared" si="370"/>
        <v>0</v>
      </c>
      <c r="J280" s="262"/>
      <c r="K280" s="55"/>
      <c r="L280" s="140">
        <f t="shared" si="371"/>
        <v>0</v>
      </c>
      <c r="M280" s="324"/>
      <c r="N280" s="55"/>
      <c r="O280" s="120">
        <f t="shared" si="372"/>
        <v>0</v>
      </c>
      <c r="P280" s="110"/>
    </row>
    <row r="281" spans="1:16" hidden="1" x14ac:dyDescent="0.25">
      <c r="A281" s="73">
        <v>7700</v>
      </c>
      <c r="B281" s="165" t="s">
        <v>284</v>
      </c>
      <c r="C281" s="166">
        <f t="shared" si="368"/>
        <v>0</v>
      </c>
      <c r="D281" s="239">
        <f t="shared" ref="D281:O281" si="373">D282</f>
        <v>0</v>
      </c>
      <c r="E281" s="167">
        <f t="shared" si="373"/>
        <v>0</v>
      </c>
      <c r="F281" s="290">
        <f t="shared" si="373"/>
        <v>0</v>
      </c>
      <c r="G281" s="239">
        <f t="shared" si="373"/>
        <v>0</v>
      </c>
      <c r="H281" s="270">
        <f t="shared" si="373"/>
        <v>0</v>
      </c>
      <c r="I281" s="168">
        <f t="shared" si="373"/>
        <v>0</v>
      </c>
      <c r="J281" s="270">
        <f t="shared" si="373"/>
        <v>0</v>
      </c>
      <c r="K281" s="167">
        <f t="shared" si="373"/>
        <v>0</v>
      </c>
      <c r="L281" s="202">
        <f t="shared" si="373"/>
        <v>0</v>
      </c>
      <c r="M281" s="166">
        <f t="shared" si="373"/>
        <v>0</v>
      </c>
      <c r="N281" s="167">
        <f t="shared" si="373"/>
        <v>0</v>
      </c>
      <c r="O281" s="168">
        <f t="shared" si="373"/>
        <v>0</v>
      </c>
      <c r="P281" s="349"/>
    </row>
    <row r="282" spans="1:16" hidden="1" x14ac:dyDescent="0.25">
      <c r="A282" s="107">
        <v>7720</v>
      </c>
      <c r="B282" s="52" t="s">
        <v>285</v>
      </c>
      <c r="C282" s="64">
        <f t="shared" si="368"/>
        <v>0</v>
      </c>
      <c r="D282" s="240"/>
      <c r="E282" s="66"/>
      <c r="F282" s="145">
        <f>D282+E282</f>
        <v>0</v>
      </c>
      <c r="G282" s="240"/>
      <c r="H282" s="271"/>
      <c r="I282" s="309">
        <f>G282+H282</f>
        <v>0</v>
      </c>
      <c r="J282" s="271"/>
      <c r="K282" s="66"/>
      <c r="L282" s="201">
        <f>J282+K282</f>
        <v>0</v>
      </c>
      <c r="M282" s="331"/>
      <c r="N282" s="66"/>
      <c r="O282" s="309">
        <f>M282+N282</f>
        <v>0</v>
      </c>
      <c r="P282" s="155"/>
    </row>
    <row r="283" spans="1:16" x14ac:dyDescent="0.25">
      <c r="A283" s="146"/>
      <c r="B283" s="57" t="s">
        <v>256</v>
      </c>
      <c r="C283" s="486">
        <f t="shared" si="368"/>
        <v>1462</v>
      </c>
      <c r="D283" s="232">
        <f>SUM(D284:D285)</f>
        <v>0</v>
      </c>
      <c r="E283" s="113">
        <f t="shared" ref="E283:F283" si="374">SUM(E284:E285)</f>
        <v>0</v>
      </c>
      <c r="F283" s="147">
        <f t="shared" si="374"/>
        <v>0</v>
      </c>
      <c r="G283" s="232">
        <f>SUM(G284:G285)</f>
        <v>0</v>
      </c>
      <c r="H283" s="121">
        <f t="shared" ref="H283:I283" si="375">SUM(H284:H285)</f>
        <v>0</v>
      </c>
      <c r="I283" s="114">
        <f t="shared" si="375"/>
        <v>0</v>
      </c>
      <c r="J283" s="121">
        <f>SUM(J284:J285)</f>
        <v>1462</v>
      </c>
      <c r="K283" s="113">
        <f t="shared" ref="K283:L283" si="376">SUM(K284:K285)</f>
        <v>0</v>
      </c>
      <c r="L283" s="147">
        <f t="shared" si="376"/>
        <v>1462</v>
      </c>
      <c r="M283" s="58">
        <f>SUM(M284:M285)</f>
        <v>0</v>
      </c>
      <c r="N283" s="113">
        <f t="shared" ref="N283:O283" si="377">SUM(N284:N285)</f>
        <v>0</v>
      </c>
      <c r="O283" s="114">
        <f t="shared" si="377"/>
        <v>0</v>
      </c>
      <c r="P283" s="111"/>
    </row>
    <row r="284" spans="1:16" x14ac:dyDescent="0.25">
      <c r="A284" s="146" t="s">
        <v>257</v>
      </c>
      <c r="B284" s="38" t="s">
        <v>258</v>
      </c>
      <c r="C284" s="486">
        <f t="shared" si="368"/>
        <v>1462</v>
      </c>
      <c r="D284" s="231"/>
      <c r="E284" s="60"/>
      <c r="F284" s="147">
        <f t="shared" ref="F284:F285" si="378">D284+E284</f>
        <v>0</v>
      </c>
      <c r="G284" s="231"/>
      <c r="H284" s="263"/>
      <c r="I284" s="114">
        <f t="shared" ref="I284:I285" si="379">G284+H284</f>
        <v>0</v>
      </c>
      <c r="J284" s="263">
        <v>1462</v>
      </c>
      <c r="K284" s="60"/>
      <c r="L284" s="147">
        <f t="shared" ref="L284:L285" si="380">J284+K284</f>
        <v>1462</v>
      </c>
      <c r="M284" s="325"/>
      <c r="N284" s="60"/>
      <c r="O284" s="114">
        <f t="shared" ref="O284:O285" si="381">M284+N284</f>
        <v>0</v>
      </c>
      <c r="P284" s="111"/>
    </row>
    <row r="285" spans="1:16" ht="24" hidden="1" x14ac:dyDescent="0.25">
      <c r="A285" s="146" t="s">
        <v>259</v>
      </c>
      <c r="B285" s="153" t="s">
        <v>260</v>
      </c>
      <c r="C285" s="53">
        <f t="shared" si="368"/>
        <v>0</v>
      </c>
      <c r="D285" s="230"/>
      <c r="E285" s="55"/>
      <c r="F285" s="287">
        <f t="shared" si="378"/>
        <v>0</v>
      </c>
      <c r="G285" s="230"/>
      <c r="H285" s="262"/>
      <c r="I285" s="120">
        <f t="shared" si="379"/>
        <v>0</v>
      </c>
      <c r="J285" s="262"/>
      <c r="K285" s="55"/>
      <c r="L285" s="140">
        <f t="shared" si="380"/>
        <v>0</v>
      </c>
      <c r="M285" s="324"/>
      <c r="N285" s="55"/>
      <c r="O285" s="120">
        <f t="shared" si="381"/>
        <v>0</v>
      </c>
      <c r="P285" s="110"/>
    </row>
    <row r="286" spans="1:16" ht="12.75" thickBot="1" x14ac:dyDescent="0.3">
      <c r="A286" s="174"/>
      <c r="B286" s="174" t="s">
        <v>261</v>
      </c>
      <c r="C286" s="542">
        <f t="shared" si="368"/>
        <v>240242</v>
      </c>
      <c r="D286" s="241">
        <f t="shared" ref="D286:O286" si="382">SUM(D283,D269,D230,D195,D187,D173,D75,D53)</f>
        <v>227904</v>
      </c>
      <c r="E286" s="175">
        <f t="shared" si="382"/>
        <v>4514</v>
      </c>
      <c r="F286" s="669">
        <f t="shared" si="382"/>
        <v>232418</v>
      </c>
      <c r="G286" s="241">
        <f t="shared" si="382"/>
        <v>0</v>
      </c>
      <c r="H286" s="176">
        <f t="shared" si="382"/>
        <v>0</v>
      </c>
      <c r="I286" s="296">
        <f t="shared" si="382"/>
        <v>0</v>
      </c>
      <c r="J286" s="176">
        <f t="shared" si="382"/>
        <v>7824</v>
      </c>
      <c r="K286" s="175">
        <f t="shared" si="382"/>
        <v>0</v>
      </c>
      <c r="L286" s="669">
        <f t="shared" si="382"/>
        <v>7824</v>
      </c>
      <c r="M286" s="313">
        <f t="shared" si="382"/>
        <v>0</v>
      </c>
      <c r="N286" s="175">
        <f t="shared" si="382"/>
        <v>0</v>
      </c>
      <c r="O286" s="296">
        <f t="shared" si="382"/>
        <v>0</v>
      </c>
      <c r="P286" s="352"/>
    </row>
    <row r="287" spans="1:16" s="21" customFormat="1" ht="13.5" thickTop="1" thickBot="1" x14ac:dyDescent="0.3">
      <c r="A287" s="989" t="s">
        <v>262</v>
      </c>
      <c r="B287" s="990"/>
      <c r="C287" s="544">
        <f t="shared" si="368"/>
        <v>-2200</v>
      </c>
      <c r="D287" s="242">
        <f>SUM(D24,D25,D41)-D51</f>
        <v>0</v>
      </c>
      <c r="E287" s="178">
        <f t="shared" ref="E287:F287" si="383">SUM(E24,E25,E41)-E51</f>
        <v>0</v>
      </c>
      <c r="F287" s="179">
        <f t="shared" si="383"/>
        <v>0</v>
      </c>
      <c r="G287" s="242">
        <f>SUM(G24,G25,G41)-G51</f>
        <v>0</v>
      </c>
      <c r="H287" s="272">
        <f t="shared" ref="H287:I287" si="384">SUM(H24,H25,H41)-H51</f>
        <v>0</v>
      </c>
      <c r="I287" s="297">
        <f t="shared" si="384"/>
        <v>0</v>
      </c>
      <c r="J287" s="272">
        <f>(J26+J43)-J51</f>
        <v>-2200</v>
      </c>
      <c r="K287" s="178">
        <f t="shared" ref="K287:L287" si="385">(K26+K43)-K51</f>
        <v>0</v>
      </c>
      <c r="L287" s="179">
        <f t="shared" si="385"/>
        <v>-2200</v>
      </c>
      <c r="M287" s="183">
        <f>M45-M51</f>
        <v>0</v>
      </c>
      <c r="N287" s="178">
        <f t="shared" ref="N287:O287" si="386">N45-N51</f>
        <v>0</v>
      </c>
      <c r="O287" s="297">
        <f t="shared" si="386"/>
        <v>0</v>
      </c>
      <c r="P287" s="185"/>
    </row>
    <row r="288" spans="1:16" s="21" customFormat="1" ht="12.75" thickTop="1" x14ac:dyDescent="0.25">
      <c r="A288" s="991" t="s">
        <v>263</v>
      </c>
      <c r="B288" s="992"/>
      <c r="C288" s="546">
        <f t="shared" si="368"/>
        <v>2200</v>
      </c>
      <c r="D288" s="243">
        <f t="shared" ref="D288:O288" si="387">SUM(D289,D290)-D297+D298</f>
        <v>0</v>
      </c>
      <c r="E288" s="160">
        <f t="shared" si="387"/>
        <v>0</v>
      </c>
      <c r="F288" s="173">
        <f t="shared" si="387"/>
        <v>0</v>
      </c>
      <c r="G288" s="243">
        <f t="shared" si="387"/>
        <v>0</v>
      </c>
      <c r="H288" s="273">
        <f t="shared" si="387"/>
        <v>0</v>
      </c>
      <c r="I288" s="161">
        <f t="shared" si="387"/>
        <v>0</v>
      </c>
      <c r="J288" s="273">
        <f t="shared" si="387"/>
        <v>2200</v>
      </c>
      <c r="K288" s="160">
        <f t="shared" si="387"/>
        <v>0</v>
      </c>
      <c r="L288" s="173">
        <f t="shared" si="387"/>
        <v>2200</v>
      </c>
      <c r="M288" s="163">
        <f t="shared" si="387"/>
        <v>0</v>
      </c>
      <c r="N288" s="160">
        <f t="shared" si="387"/>
        <v>0</v>
      </c>
      <c r="O288" s="161">
        <f t="shared" si="387"/>
        <v>0</v>
      </c>
      <c r="P288" s="353"/>
    </row>
    <row r="289" spans="1:16" s="21" customFormat="1" ht="12.75" thickBot="1" x14ac:dyDescent="0.3">
      <c r="A289" s="88" t="s">
        <v>264</v>
      </c>
      <c r="B289" s="88" t="s">
        <v>265</v>
      </c>
      <c r="C289" s="516">
        <f t="shared" si="368"/>
        <v>2200</v>
      </c>
      <c r="D289" s="225">
        <f t="shared" ref="D289:O289" si="388">D21-D283</f>
        <v>0</v>
      </c>
      <c r="E289" s="90">
        <f t="shared" si="388"/>
        <v>0</v>
      </c>
      <c r="F289" s="283">
        <f t="shared" si="388"/>
        <v>0</v>
      </c>
      <c r="G289" s="225">
        <f t="shared" si="388"/>
        <v>0</v>
      </c>
      <c r="H289" s="258">
        <f t="shared" si="388"/>
        <v>0</v>
      </c>
      <c r="I289" s="91">
        <f t="shared" si="388"/>
        <v>0</v>
      </c>
      <c r="J289" s="258">
        <f t="shared" si="388"/>
        <v>2200</v>
      </c>
      <c r="K289" s="90">
        <f t="shared" si="388"/>
        <v>0</v>
      </c>
      <c r="L289" s="283">
        <f t="shared" si="388"/>
        <v>2200</v>
      </c>
      <c r="M289" s="89">
        <f t="shared" si="388"/>
        <v>0</v>
      </c>
      <c r="N289" s="90">
        <f t="shared" si="388"/>
        <v>0</v>
      </c>
      <c r="O289" s="91">
        <f t="shared" si="388"/>
        <v>0</v>
      </c>
      <c r="P289" s="344"/>
    </row>
    <row r="290" spans="1:16" s="21" customFormat="1" ht="12.75" hidden="1" thickTop="1" x14ac:dyDescent="0.25">
      <c r="A290" s="180" t="s">
        <v>266</v>
      </c>
      <c r="B290" s="180" t="s">
        <v>267</v>
      </c>
      <c r="C290" s="163">
        <f t="shared" si="368"/>
        <v>0</v>
      </c>
      <c r="D290" s="243">
        <f t="shared" ref="D290:O290" si="389">SUM(D291,D293,D295)-SUM(D292,D294,D296)</f>
        <v>0</v>
      </c>
      <c r="E290" s="160">
        <f t="shared" si="389"/>
        <v>0</v>
      </c>
      <c r="F290" s="173">
        <f t="shared" si="389"/>
        <v>0</v>
      </c>
      <c r="G290" s="243">
        <f t="shared" si="389"/>
        <v>0</v>
      </c>
      <c r="H290" s="273">
        <f t="shared" si="389"/>
        <v>0</v>
      </c>
      <c r="I290" s="161">
        <f t="shared" si="389"/>
        <v>0</v>
      </c>
      <c r="J290" s="273">
        <f t="shared" si="389"/>
        <v>0</v>
      </c>
      <c r="K290" s="160">
        <f t="shared" si="389"/>
        <v>0</v>
      </c>
      <c r="L290" s="159">
        <f t="shared" si="389"/>
        <v>0</v>
      </c>
      <c r="M290" s="163">
        <f t="shared" si="389"/>
        <v>0</v>
      </c>
      <c r="N290" s="160">
        <f t="shared" si="389"/>
        <v>0</v>
      </c>
      <c r="O290" s="161">
        <f t="shared" si="389"/>
        <v>0</v>
      </c>
      <c r="P290" s="353"/>
    </row>
    <row r="291" spans="1:16" ht="12.75" hidden="1" thickTop="1" x14ac:dyDescent="0.25">
      <c r="A291" s="154" t="s">
        <v>268</v>
      </c>
      <c r="B291" s="83" t="s">
        <v>269</v>
      </c>
      <c r="C291" s="64">
        <f t="shared" si="368"/>
        <v>0</v>
      </c>
      <c r="D291" s="240"/>
      <c r="E291" s="66"/>
      <c r="F291" s="145">
        <f t="shared" ref="F291:F298" si="390">D291+E291</f>
        <v>0</v>
      </c>
      <c r="G291" s="240"/>
      <c r="H291" s="271"/>
      <c r="I291" s="309">
        <f t="shared" ref="I291:I298" si="391">G291+H291</f>
        <v>0</v>
      </c>
      <c r="J291" s="271"/>
      <c r="K291" s="66"/>
      <c r="L291" s="201">
        <f t="shared" ref="L291:L298" si="392">J291+K291</f>
        <v>0</v>
      </c>
      <c r="M291" s="331"/>
      <c r="N291" s="66"/>
      <c r="O291" s="309">
        <f t="shared" ref="O291:O298" si="393">M291+N291</f>
        <v>0</v>
      </c>
      <c r="P291" s="155"/>
    </row>
    <row r="292" spans="1:16" ht="24.75" hidden="1" thickTop="1" x14ac:dyDescent="0.25">
      <c r="A292" s="146" t="s">
        <v>270</v>
      </c>
      <c r="B292" s="37" t="s">
        <v>271</v>
      </c>
      <c r="C292" s="58">
        <f t="shared" si="368"/>
        <v>0</v>
      </c>
      <c r="D292" s="231"/>
      <c r="E292" s="60"/>
      <c r="F292" s="147">
        <f t="shared" si="390"/>
        <v>0</v>
      </c>
      <c r="G292" s="231"/>
      <c r="H292" s="263"/>
      <c r="I292" s="114">
        <f t="shared" si="391"/>
        <v>0</v>
      </c>
      <c r="J292" s="263"/>
      <c r="K292" s="60"/>
      <c r="L292" s="136">
        <f t="shared" si="392"/>
        <v>0</v>
      </c>
      <c r="M292" s="325"/>
      <c r="N292" s="60"/>
      <c r="O292" s="114">
        <f t="shared" si="393"/>
        <v>0</v>
      </c>
      <c r="P292" s="111"/>
    </row>
    <row r="293" spans="1:16" ht="12.75" hidden="1" thickTop="1" x14ac:dyDescent="0.25">
      <c r="A293" s="146" t="s">
        <v>272</v>
      </c>
      <c r="B293" s="37" t="s">
        <v>273</v>
      </c>
      <c r="C293" s="58">
        <f t="shared" si="368"/>
        <v>0</v>
      </c>
      <c r="D293" s="231"/>
      <c r="E293" s="60"/>
      <c r="F293" s="147">
        <f t="shared" si="390"/>
        <v>0</v>
      </c>
      <c r="G293" s="231"/>
      <c r="H293" s="263"/>
      <c r="I293" s="114">
        <f t="shared" si="391"/>
        <v>0</v>
      </c>
      <c r="J293" s="263"/>
      <c r="K293" s="60"/>
      <c r="L293" s="136">
        <f t="shared" si="392"/>
        <v>0</v>
      </c>
      <c r="M293" s="325"/>
      <c r="N293" s="60"/>
      <c r="O293" s="114">
        <f t="shared" si="393"/>
        <v>0</v>
      </c>
      <c r="P293" s="111"/>
    </row>
    <row r="294" spans="1:16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60"/>
      <c r="F294" s="147">
        <f t="shared" si="390"/>
        <v>0</v>
      </c>
      <c r="G294" s="231"/>
      <c r="H294" s="263"/>
      <c r="I294" s="114">
        <f t="shared" si="391"/>
        <v>0</v>
      </c>
      <c r="J294" s="263"/>
      <c r="K294" s="60"/>
      <c r="L294" s="136">
        <f t="shared" si="392"/>
        <v>0</v>
      </c>
      <c r="M294" s="325"/>
      <c r="N294" s="60"/>
      <c r="O294" s="114">
        <f t="shared" si="393"/>
        <v>0</v>
      </c>
      <c r="P294" s="111"/>
    </row>
    <row r="295" spans="1:16" ht="12.75" hidden="1" thickTop="1" x14ac:dyDescent="0.25">
      <c r="A295" s="146" t="s">
        <v>276</v>
      </c>
      <c r="B295" s="37" t="s">
        <v>277</v>
      </c>
      <c r="C295" s="58">
        <f t="shared" si="368"/>
        <v>0</v>
      </c>
      <c r="D295" s="231"/>
      <c r="E295" s="60"/>
      <c r="F295" s="147">
        <f t="shared" si="390"/>
        <v>0</v>
      </c>
      <c r="G295" s="231"/>
      <c r="H295" s="263"/>
      <c r="I295" s="114">
        <f t="shared" si="391"/>
        <v>0</v>
      </c>
      <c r="J295" s="263"/>
      <c r="K295" s="60"/>
      <c r="L295" s="136">
        <f t="shared" si="392"/>
        <v>0</v>
      </c>
      <c r="M295" s="325"/>
      <c r="N295" s="60"/>
      <c r="O295" s="114">
        <f t="shared" si="393"/>
        <v>0</v>
      </c>
      <c r="P295" s="111"/>
    </row>
    <row r="296" spans="1:16" ht="24.75" hidden="1" thickTop="1" x14ac:dyDescent="0.25">
      <c r="A296" s="156" t="s">
        <v>278</v>
      </c>
      <c r="B296" s="157" t="s">
        <v>279</v>
      </c>
      <c r="C296" s="127">
        <f t="shared" si="368"/>
        <v>0</v>
      </c>
      <c r="D296" s="236"/>
      <c r="E296" s="129"/>
      <c r="F296" s="142">
        <f t="shared" si="390"/>
        <v>0</v>
      </c>
      <c r="G296" s="236"/>
      <c r="H296" s="267"/>
      <c r="I296" s="310">
        <f t="shared" si="391"/>
        <v>0</v>
      </c>
      <c r="J296" s="267"/>
      <c r="K296" s="129"/>
      <c r="L296" s="141">
        <f t="shared" si="392"/>
        <v>0</v>
      </c>
      <c r="M296" s="328"/>
      <c r="N296" s="129"/>
      <c r="O296" s="310">
        <f t="shared" si="393"/>
        <v>0</v>
      </c>
      <c r="P296" s="158"/>
    </row>
    <row r="297" spans="1:16" s="21" customFormat="1" ht="13.5" hidden="1" thickTop="1" thickBot="1" x14ac:dyDescent="0.3">
      <c r="A297" s="182" t="s">
        <v>280</v>
      </c>
      <c r="B297" s="182" t="s">
        <v>281</v>
      </c>
      <c r="C297" s="183">
        <f t="shared" si="368"/>
        <v>0</v>
      </c>
      <c r="D297" s="244"/>
      <c r="E297" s="184"/>
      <c r="F297" s="179">
        <f t="shared" si="390"/>
        <v>0</v>
      </c>
      <c r="G297" s="244"/>
      <c r="H297" s="274"/>
      <c r="I297" s="297">
        <f t="shared" si="391"/>
        <v>0</v>
      </c>
      <c r="J297" s="274"/>
      <c r="K297" s="184"/>
      <c r="L297" s="177">
        <f t="shared" si="392"/>
        <v>0</v>
      </c>
      <c r="M297" s="332"/>
      <c r="N297" s="184"/>
      <c r="O297" s="297">
        <f t="shared" si="393"/>
        <v>0</v>
      </c>
      <c r="P297" s="185"/>
    </row>
    <row r="298" spans="1:16" s="21" customFormat="1" ht="48.75" hidden="1" thickTop="1" x14ac:dyDescent="0.25">
      <c r="A298" s="180" t="s">
        <v>282</v>
      </c>
      <c r="B298" s="162" t="s">
        <v>283</v>
      </c>
      <c r="C298" s="163">
        <f t="shared" si="368"/>
        <v>0</v>
      </c>
      <c r="D298" s="235"/>
      <c r="E298" s="122"/>
      <c r="F298" s="285">
        <f t="shared" si="390"/>
        <v>0</v>
      </c>
      <c r="G298" s="235"/>
      <c r="H298" s="266"/>
      <c r="I298" s="117">
        <f t="shared" si="391"/>
        <v>0</v>
      </c>
      <c r="J298" s="266"/>
      <c r="K298" s="122"/>
      <c r="L298" s="126">
        <f t="shared" si="392"/>
        <v>0</v>
      </c>
      <c r="M298" s="327"/>
      <c r="N298" s="122"/>
      <c r="O298" s="117">
        <f t="shared" si="393"/>
        <v>0</v>
      </c>
      <c r="P298" s="123"/>
    </row>
    <row r="299" spans="1:16" ht="12.75" hidden="1" thickTop="1" x14ac:dyDescent="0.25">
      <c r="A299" s="670"/>
      <c r="B299" s="671"/>
      <c r="C299" s="671"/>
      <c r="D299" s="671"/>
      <c r="E299" s="671"/>
      <c r="F299" s="671"/>
      <c r="G299" s="671"/>
      <c r="H299" s="671"/>
      <c r="I299" s="671"/>
      <c r="J299" s="671"/>
      <c r="K299" s="671"/>
      <c r="L299" s="671"/>
      <c r="M299" s="671"/>
      <c r="N299" s="671"/>
      <c r="O299" s="671"/>
      <c r="P299" s="672"/>
    </row>
    <row r="300" spans="1:16" ht="12.75" hidden="1" thickTop="1" x14ac:dyDescent="0.25">
      <c r="A300" s="673"/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674"/>
    </row>
    <row r="301" spans="1:16" ht="12.75" hidden="1" thickTop="1" x14ac:dyDescent="0.25">
      <c r="A301" s="673"/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674"/>
    </row>
    <row r="302" spans="1:16" ht="12.75" hidden="1" thickTop="1" x14ac:dyDescent="0.25">
      <c r="A302" s="673"/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674"/>
    </row>
    <row r="303" spans="1:16" ht="12.75" hidden="1" customHeight="1" x14ac:dyDescent="0.25">
      <c r="A303" s="673"/>
      <c r="B303" s="675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674"/>
    </row>
    <row r="304" spans="1:16" ht="12.75" hidden="1" thickTop="1" x14ac:dyDescent="0.25">
      <c r="A304" s="673"/>
      <c r="B304" s="164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674"/>
    </row>
    <row r="305" spans="1:16" ht="12.75" hidden="1" thickTop="1" x14ac:dyDescent="0.25">
      <c r="A305" s="673"/>
      <c r="B305" s="675"/>
      <c r="C305" s="164"/>
      <c r="D305" s="164"/>
      <c r="E305" s="164"/>
      <c r="F305" s="164"/>
      <c r="G305" s="164"/>
      <c r="H305" s="164"/>
      <c r="I305" s="164"/>
      <c r="J305" s="164"/>
      <c r="K305" s="164"/>
      <c r="L305" s="164"/>
      <c r="M305" s="164"/>
      <c r="N305" s="164"/>
      <c r="O305" s="164"/>
      <c r="P305" s="674"/>
    </row>
    <row r="306" spans="1:16" ht="12.75" hidden="1" thickTop="1" x14ac:dyDescent="0.25">
      <c r="A306" s="673"/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674"/>
    </row>
    <row r="307" spans="1:16" ht="12.75" hidden="1" thickTop="1" x14ac:dyDescent="0.25">
      <c r="A307" s="676"/>
      <c r="B307" s="677"/>
      <c r="C307" s="677"/>
      <c r="D307" s="677"/>
      <c r="E307" s="677"/>
      <c r="F307" s="677"/>
      <c r="G307" s="677"/>
      <c r="H307" s="677"/>
      <c r="I307" s="677"/>
      <c r="J307" s="677"/>
      <c r="K307" s="677"/>
      <c r="L307" s="677"/>
      <c r="M307" s="677"/>
      <c r="N307" s="677"/>
      <c r="O307" s="677"/>
      <c r="P307" s="678"/>
    </row>
    <row r="308" spans="1:16" ht="12.75" thickTop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1:1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1:1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1:1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1:1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1:1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1:1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1:1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</sheetData>
  <sheetProtection algorithmName="SHA-512" hashValue="9VbDPQi+lWk/TbNtvsIgRICDpOYAv+6iRUFFschnNrI5pcanoge8S765aXVDwZrQ/Rfme0Ux720AvwGOC9Mgqw==" saltValue="zLbMqNCBauBtPMdS0s5/iA==" spinCount="100000" sheet="1" objects="1" scenarios="1" formatCells="0" formatColumns="0" formatRows="0"/>
  <autoFilter ref="A18:P298">
    <filterColumn colId="2">
      <filters blank="1">
        <filter val="1 462"/>
        <filter val="1 600"/>
        <filter val="1 915"/>
        <filter val="10 000"/>
        <filter val="11 959"/>
        <filter val="110"/>
        <filter val="127 161"/>
        <filter val="148 620"/>
        <filter val="15 000"/>
        <filter val="175 228"/>
        <filter val="2 200"/>
        <filter val="-2 200"/>
        <filter val="2 500"/>
        <filter val="21 498"/>
        <filter val="219 266"/>
        <filter val="223 780"/>
        <filter val="232 418"/>
        <filter val="238 780"/>
        <filter val="240 242"/>
        <filter val="3 662"/>
        <filter val="3 908"/>
        <filter val="33 300"/>
        <filter val="35 800"/>
        <filter val="37 715"/>
        <filter val="4 162"/>
        <filter val="4 514"/>
        <filter val="4 723"/>
        <filter val="5 000"/>
        <filter val="815"/>
        <filter val="9 500"/>
      </filters>
    </filterColumn>
  </autoFilter>
  <mergeCells count="32">
    <mergeCell ref="A287:B287"/>
    <mergeCell ref="A288:B288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38.pielikums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4"/>
  <sheetViews>
    <sheetView view="pageLayout" zoomScaleNormal="100" workbookViewId="0">
      <selection activeCell="U9" sqref="T8:U9"/>
    </sheetView>
  </sheetViews>
  <sheetFormatPr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164"/>
      <c r="O1" s="369" t="s">
        <v>442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443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 t="s">
        <v>444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445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446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15" customHeight="1" x14ac:dyDescent="0.25">
      <c r="A7" s="2" t="s">
        <v>4</v>
      </c>
      <c r="B7" s="3"/>
      <c r="C7" s="956" t="s">
        <v>447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25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 t="s">
        <v>448</v>
      </c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/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/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98" t="s">
        <v>13</v>
      </c>
      <c r="D16" s="972" t="s">
        <v>311</v>
      </c>
      <c r="E16" s="1000" t="s">
        <v>312</v>
      </c>
      <c r="F16" s="970" t="s">
        <v>14</v>
      </c>
      <c r="G16" s="978" t="s">
        <v>313</v>
      </c>
      <c r="H16" s="1008" t="s">
        <v>319</v>
      </c>
      <c r="I16" s="1005" t="s">
        <v>308</v>
      </c>
      <c r="J16" s="994" t="s">
        <v>314</v>
      </c>
      <c r="K16" s="1006" t="s">
        <v>317</v>
      </c>
      <c r="L16" s="1009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16" s="11" customFormat="1" ht="71.25" customHeight="1" thickBot="1" x14ac:dyDescent="0.3">
      <c r="A17" s="964"/>
      <c r="B17" s="966"/>
      <c r="C17" s="999"/>
      <c r="D17" s="973"/>
      <c r="E17" s="1001"/>
      <c r="F17" s="971"/>
      <c r="G17" s="978"/>
      <c r="H17" s="1008"/>
      <c r="I17" s="1005"/>
      <c r="J17" s="995"/>
      <c r="K17" s="1007"/>
      <c r="L17" s="1010"/>
      <c r="M17" s="987"/>
      <c r="N17" s="975"/>
      <c r="O17" s="981"/>
      <c r="P17" s="983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210">
        <v>4</v>
      </c>
      <c r="E18" s="477">
        <v>5</v>
      </c>
      <c r="F18" s="12">
        <v>6</v>
      </c>
      <c r="G18" s="210">
        <v>7</v>
      </c>
      <c r="H18" s="196">
        <v>8</v>
      </c>
      <c r="I18" s="12">
        <v>9</v>
      </c>
      <c r="J18" s="245">
        <v>10</v>
      </c>
      <c r="K18" s="477">
        <v>11</v>
      </c>
      <c r="L18" s="12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21" customFormat="1" x14ac:dyDescent="0.25">
      <c r="A19" s="16"/>
      <c r="B19" s="17" t="s">
        <v>18</v>
      </c>
      <c r="C19" s="18"/>
      <c r="D19" s="211"/>
      <c r="E19" s="478"/>
      <c r="F19" s="97"/>
      <c r="G19" s="211"/>
      <c r="H19" s="553"/>
      <c r="I19" s="97"/>
      <c r="J19" s="246"/>
      <c r="K19" s="478"/>
      <c r="L19" s="97"/>
      <c r="M19" s="314"/>
      <c r="N19" s="19"/>
      <c r="O19" s="355"/>
      <c r="P19" s="20"/>
    </row>
    <row r="20" spans="1:16" s="21" customFormat="1" ht="12.75" thickBot="1" x14ac:dyDescent="0.3">
      <c r="A20" s="22"/>
      <c r="B20" s="23" t="s">
        <v>19</v>
      </c>
      <c r="C20" s="24">
        <f>F20+I20+L20+O20</f>
        <v>1132374</v>
      </c>
      <c r="D20" s="212">
        <f>SUM(D21,D24,D25,D41,D43)</f>
        <v>1126984</v>
      </c>
      <c r="E20" s="479">
        <f t="shared" ref="E20:F20" si="0">SUM(E21,E24,E25,E41,E43)</f>
        <v>5390</v>
      </c>
      <c r="F20" s="480">
        <f t="shared" si="0"/>
        <v>1132374</v>
      </c>
      <c r="G20" s="212">
        <f>SUM(G21,G24,G43)</f>
        <v>0</v>
      </c>
      <c r="H20" s="197">
        <f t="shared" ref="H20:I20" si="1">SUM(H21,H24,H43)</f>
        <v>0</v>
      </c>
      <c r="I20" s="480">
        <f t="shared" si="1"/>
        <v>0</v>
      </c>
      <c r="J20" s="247">
        <f>SUM(J21,J26,J43)</f>
        <v>0</v>
      </c>
      <c r="K20" s="479">
        <f t="shared" ref="K20:L20" si="2">SUM(K21,K26,K43)</f>
        <v>0</v>
      </c>
      <c r="L20" s="480">
        <f t="shared" si="2"/>
        <v>0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</row>
    <row r="21" spans="1:16" ht="12.75" hidden="1" thickTop="1" x14ac:dyDescent="0.25">
      <c r="A21" s="27"/>
      <c r="B21" s="28" t="s">
        <v>20</v>
      </c>
      <c r="C21" s="29">
        <f t="shared" ref="C21:C84" si="4">F21+I21+L21+O21</f>
        <v>0</v>
      </c>
      <c r="D21" s="213">
        <f>SUM(D22:D23)</f>
        <v>0</v>
      </c>
      <c r="E21" s="30">
        <f t="shared" ref="E21" si="5">SUM(E22:E23)</f>
        <v>0</v>
      </c>
      <c r="F21" s="275">
        <f>SUM(F22:F23)</f>
        <v>0</v>
      </c>
      <c r="G21" s="213">
        <f>SUM(G22:G23)</f>
        <v>0</v>
      </c>
      <c r="H21" s="248">
        <f t="shared" ref="H21:I21" si="6">SUM(H22:H23)</f>
        <v>0</v>
      </c>
      <c r="I21" s="31">
        <f t="shared" si="6"/>
        <v>0</v>
      </c>
      <c r="J21" s="248">
        <f>SUM(J22:J23)</f>
        <v>0</v>
      </c>
      <c r="K21" s="30">
        <f t="shared" ref="K21:L21" si="7">SUM(K22:K23)</f>
        <v>0</v>
      </c>
      <c r="L21" s="198">
        <f t="shared" si="7"/>
        <v>0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</row>
    <row r="22" spans="1:16" ht="12.75" hidden="1" thickTop="1" x14ac:dyDescent="0.25">
      <c r="A22" s="32"/>
      <c r="B22" s="33" t="s">
        <v>21</v>
      </c>
      <c r="C22" s="34">
        <f t="shared" si="4"/>
        <v>0</v>
      </c>
      <c r="D22" s="214"/>
      <c r="E22" s="35"/>
      <c r="F22" s="354">
        <f>D22+E22</f>
        <v>0</v>
      </c>
      <c r="G22" s="214"/>
      <c r="H22" s="249"/>
      <c r="I22" s="356">
        <f>G22+H22</f>
        <v>0</v>
      </c>
      <c r="J22" s="249"/>
      <c r="K22" s="35"/>
      <c r="L22" s="199">
        <f>J22+K22</f>
        <v>0</v>
      </c>
      <c r="M22" s="315"/>
      <c r="N22" s="35"/>
      <c r="O22" s="356">
        <f>M22+N22</f>
        <v>0</v>
      </c>
      <c r="P22" s="36"/>
    </row>
    <row r="23" spans="1:16" ht="12.75" hidden="1" thickTop="1" x14ac:dyDescent="0.25">
      <c r="A23" s="37"/>
      <c r="B23" s="38" t="s">
        <v>22</v>
      </c>
      <c r="C23" s="39">
        <f t="shared" si="4"/>
        <v>0</v>
      </c>
      <c r="D23" s="215"/>
      <c r="E23" s="40"/>
      <c r="F23" s="147">
        <f>D23+E23</f>
        <v>0</v>
      </c>
      <c r="G23" s="215"/>
      <c r="H23" s="250"/>
      <c r="I23" s="308">
        <f>G23+H23</f>
        <v>0</v>
      </c>
      <c r="J23" s="250"/>
      <c r="K23" s="40"/>
      <c r="L23" s="200">
        <f>J23+K23</f>
        <v>0</v>
      </c>
      <c r="M23" s="367"/>
      <c r="N23" s="40"/>
      <c r="O23" s="308">
        <f>M23+N23</f>
        <v>0</v>
      </c>
      <c r="P23" s="169"/>
    </row>
    <row r="24" spans="1:16" s="21" customFormat="1" ht="25.5" thickTop="1" thickBot="1" x14ac:dyDescent="0.3">
      <c r="A24" s="41">
        <v>19300</v>
      </c>
      <c r="B24" s="41" t="s">
        <v>304</v>
      </c>
      <c r="C24" s="42">
        <f>F24+I24</f>
        <v>1132374</v>
      </c>
      <c r="D24" s="216">
        <f>1125738+1246</f>
        <v>1126984</v>
      </c>
      <c r="E24" s="487">
        <v>5390</v>
      </c>
      <c r="F24" s="488">
        <f>D24+E24</f>
        <v>1132374</v>
      </c>
      <c r="G24" s="216"/>
      <c r="H24" s="554"/>
      <c r="I24" s="488">
        <f>G24+H24</f>
        <v>0</v>
      </c>
      <c r="J24" s="291" t="s">
        <v>23</v>
      </c>
      <c r="K24" s="555" t="s">
        <v>23</v>
      </c>
      <c r="L24" s="562" t="s">
        <v>23</v>
      </c>
      <c r="M24" s="316" t="s">
        <v>23</v>
      </c>
      <c r="N24" s="43" t="s">
        <v>23</v>
      </c>
      <c r="O24" s="44" t="s">
        <v>23</v>
      </c>
      <c r="P24" s="442"/>
    </row>
    <row r="25" spans="1:16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7"/>
      <c r="F25" s="285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298" t="s">
        <v>23</v>
      </c>
      <c r="M25" s="317" t="s">
        <v>23</v>
      </c>
      <c r="N25" s="48" t="s">
        <v>23</v>
      </c>
      <c r="O25" s="49" t="s">
        <v>23</v>
      </c>
      <c r="P25" s="336"/>
    </row>
    <row r="26" spans="1:16" s="21" customFormat="1" ht="36.75" hidden="1" thickTop="1" x14ac:dyDescent="0.25">
      <c r="A26" s="45">
        <v>21300</v>
      </c>
      <c r="B26" s="45" t="s">
        <v>305</v>
      </c>
      <c r="C26" s="46">
        <f>L26</f>
        <v>0</v>
      </c>
      <c r="D26" s="218" t="s">
        <v>23</v>
      </c>
      <c r="E26" s="48" t="s">
        <v>23</v>
      </c>
      <c r="F26" s="276" t="s">
        <v>23</v>
      </c>
      <c r="G26" s="218" t="s">
        <v>23</v>
      </c>
      <c r="H26" s="252" t="s">
        <v>23</v>
      </c>
      <c r="I26" s="49" t="s">
        <v>23</v>
      </c>
      <c r="J26" s="106">
        <f>SUM(J27,J31,J33,J36)</f>
        <v>0</v>
      </c>
      <c r="K26" s="50">
        <f t="shared" ref="K26:L26" si="9">SUM(K27,K31,K33,K36)</f>
        <v>0</v>
      </c>
      <c r="L26" s="126">
        <f t="shared" si="9"/>
        <v>0</v>
      </c>
      <c r="M26" s="317" t="s">
        <v>23</v>
      </c>
      <c r="N26" s="48" t="s">
        <v>23</v>
      </c>
      <c r="O26" s="49" t="s">
        <v>23</v>
      </c>
      <c r="P26" s="336"/>
    </row>
    <row r="27" spans="1:16" s="21" customFormat="1" ht="24.75" hidden="1" thickTop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8" t="s">
        <v>23</v>
      </c>
      <c r="F27" s="276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26">
        <f t="shared" si="11"/>
        <v>0</v>
      </c>
      <c r="M27" s="317" t="s">
        <v>23</v>
      </c>
      <c r="N27" s="48" t="s">
        <v>23</v>
      </c>
      <c r="O27" s="49" t="s">
        <v>23</v>
      </c>
      <c r="P27" s="336"/>
    </row>
    <row r="28" spans="1:16" ht="12.75" hidden="1" thickTop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54" t="s">
        <v>23</v>
      </c>
      <c r="F28" s="277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199">
        <f>J28+K28</f>
        <v>0</v>
      </c>
      <c r="M28" s="318" t="s">
        <v>23</v>
      </c>
      <c r="N28" s="54" t="s">
        <v>23</v>
      </c>
      <c r="O28" s="56" t="s">
        <v>23</v>
      </c>
      <c r="P28" s="337"/>
    </row>
    <row r="29" spans="1:16" ht="12.75" hidden="1" thickTop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59" t="s">
        <v>23</v>
      </c>
      <c r="F29" s="278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200">
        <f>J29+K29</f>
        <v>0</v>
      </c>
      <c r="M29" s="319" t="s">
        <v>23</v>
      </c>
      <c r="N29" s="59" t="s">
        <v>23</v>
      </c>
      <c r="O29" s="61" t="s">
        <v>23</v>
      </c>
      <c r="P29" s="338"/>
    </row>
    <row r="30" spans="1:16" ht="24.75" hidden="1" thickTop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59" t="s">
        <v>23</v>
      </c>
      <c r="F30" s="278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200">
        <f>J30+K30</f>
        <v>0</v>
      </c>
      <c r="M30" s="319" t="s">
        <v>23</v>
      </c>
      <c r="N30" s="59" t="s">
        <v>23</v>
      </c>
      <c r="O30" s="61" t="s">
        <v>23</v>
      </c>
      <c r="P30" s="338"/>
    </row>
    <row r="31" spans="1:16" s="21" customFormat="1" ht="36.75" hidden="1" thickTop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8" t="s">
        <v>23</v>
      </c>
      <c r="F31" s="276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26">
        <f t="shared" si="12"/>
        <v>0</v>
      </c>
      <c r="M31" s="317" t="s">
        <v>23</v>
      </c>
      <c r="N31" s="48" t="s">
        <v>23</v>
      </c>
      <c r="O31" s="49" t="s">
        <v>23</v>
      </c>
      <c r="P31" s="336"/>
    </row>
    <row r="32" spans="1:16" ht="36.75" hidden="1" thickTop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65" t="s">
        <v>23</v>
      </c>
      <c r="F32" s="71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9">
        <f>J32+K32</f>
        <v>0</v>
      </c>
      <c r="M32" s="320" t="s">
        <v>23</v>
      </c>
      <c r="N32" s="65" t="s">
        <v>23</v>
      </c>
      <c r="O32" s="67" t="s">
        <v>23</v>
      </c>
      <c r="P32" s="339"/>
    </row>
    <row r="33" spans="1:16" s="21" customFormat="1" ht="12.75" hidden="1" thickTop="1" x14ac:dyDescent="0.25">
      <c r="A33" s="51">
        <v>21380</v>
      </c>
      <c r="B33" s="45" t="s">
        <v>31</v>
      </c>
      <c r="C33" s="46">
        <f t="shared" si="10"/>
        <v>0</v>
      </c>
      <c r="D33" s="218" t="s">
        <v>23</v>
      </c>
      <c r="E33" s="48" t="s">
        <v>23</v>
      </c>
      <c r="F33" s="276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0</v>
      </c>
      <c r="K33" s="50">
        <f t="shared" ref="K33:L33" si="13">SUM(K34:K35)</f>
        <v>0</v>
      </c>
      <c r="L33" s="126">
        <f t="shared" si="13"/>
        <v>0</v>
      </c>
      <c r="M33" s="317" t="s">
        <v>23</v>
      </c>
      <c r="N33" s="48" t="s">
        <v>23</v>
      </c>
      <c r="O33" s="49" t="s">
        <v>23</v>
      </c>
      <c r="P33" s="336"/>
    </row>
    <row r="34" spans="1:16" ht="12.75" hidden="1" thickTop="1" x14ac:dyDescent="0.25">
      <c r="A34" s="33">
        <v>21381</v>
      </c>
      <c r="B34" s="52" t="s">
        <v>306</v>
      </c>
      <c r="C34" s="53">
        <f t="shared" si="10"/>
        <v>0</v>
      </c>
      <c r="D34" s="219" t="s">
        <v>23</v>
      </c>
      <c r="E34" s="54" t="s">
        <v>23</v>
      </c>
      <c r="F34" s="277" t="s">
        <v>23</v>
      </c>
      <c r="G34" s="219" t="s">
        <v>23</v>
      </c>
      <c r="H34" s="253" t="s">
        <v>23</v>
      </c>
      <c r="I34" s="56" t="s">
        <v>23</v>
      </c>
      <c r="J34" s="262"/>
      <c r="K34" s="55"/>
      <c r="L34" s="199">
        <f>J34+K34</f>
        <v>0</v>
      </c>
      <c r="M34" s="318" t="s">
        <v>23</v>
      </c>
      <c r="N34" s="54" t="s">
        <v>23</v>
      </c>
      <c r="O34" s="56" t="s">
        <v>23</v>
      </c>
      <c r="P34" s="337"/>
    </row>
    <row r="35" spans="1:16" ht="24.75" hidden="1" thickTop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59" t="s">
        <v>23</v>
      </c>
      <c r="F35" s="278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200">
        <f>J35+K35</f>
        <v>0</v>
      </c>
      <c r="M35" s="319" t="s">
        <v>23</v>
      </c>
      <c r="N35" s="59" t="s">
        <v>23</v>
      </c>
      <c r="O35" s="61" t="s">
        <v>23</v>
      </c>
      <c r="P35" s="338"/>
    </row>
    <row r="36" spans="1:16" s="21" customFormat="1" ht="25.5" hidden="1" customHeight="1" x14ac:dyDescent="0.25">
      <c r="A36" s="51">
        <v>21390</v>
      </c>
      <c r="B36" s="45" t="s">
        <v>307</v>
      </c>
      <c r="C36" s="46">
        <f t="shared" si="10"/>
        <v>0</v>
      </c>
      <c r="D36" s="218" t="s">
        <v>23</v>
      </c>
      <c r="E36" s="48" t="s">
        <v>23</v>
      </c>
      <c r="F36" s="276" t="s">
        <v>23</v>
      </c>
      <c r="G36" s="218" t="s">
        <v>23</v>
      </c>
      <c r="H36" s="252" t="s">
        <v>23</v>
      </c>
      <c r="I36" s="49" t="s">
        <v>23</v>
      </c>
      <c r="J36" s="106">
        <f>SUM(J37:J40)</f>
        <v>0</v>
      </c>
      <c r="K36" s="50">
        <f t="shared" ref="K36:L36" si="14">SUM(K37:K40)</f>
        <v>0</v>
      </c>
      <c r="L36" s="126">
        <f t="shared" si="14"/>
        <v>0</v>
      </c>
      <c r="M36" s="317" t="s">
        <v>23</v>
      </c>
      <c r="N36" s="48" t="s">
        <v>23</v>
      </c>
      <c r="O36" s="49" t="s">
        <v>23</v>
      </c>
      <c r="P36" s="336"/>
    </row>
    <row r="37" spans="1:16" ht="24.75" hidden="1" thickTop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54" t="s">
        <v>23</v>
      </c>
      <c r="F37" s="277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199">
        <f>J37+K37</f>
        <v>0</v>
      </c>
      <c r="M37" s="318" t="s">
        <v>23</v>
      </c>
      <c r="N37" s="54" t="s">
        <v>23</v>
      </c>
      <c r="O37" s="56" t="s">
        <v>23</v>
      </c>
      <c r="P37" s="337"/>
    </row>
    <row r="38" spans="1:16" ht="12.75" hidden="1" thickTop="1" x14ac:dyDescent="0.25">
      <c r="A38" s="38">
        <v>21393</v>
      </c>
      <c r="B38" s="57" t="s">
        <v>34</v>
      </c>
      <c r="C38" s="58">
        <f t="shared" si="10"/>
        <v>0</v>
      </c>
      <c r="D38" s="220" t="s">
        <v>23</v>
      </c>
      <c r="E38" s="59" t="s">
        <v>23</v>
      </c>
      <c r="F38" s="278" t="s">
        <v>23</v>
      </c>
      <c r="G38" s="220" t="s">
        <v>23</v>
      </c>
      <c r="H38" s="254" t="s">
        <v>23</v>
      </c>
      <c r="I38" s="61" t="s">
        <v>23</v>
      </c>
      <c r="J38" s="263"/>
      <c r="K38" s="60"/>
      <c r="L38" s="200">
        <f>J38+K38</f>
        <v>0</v>
      </c>
      <c r="M38" s="319" t="s">
        <v>23</v>
      </c>
      <c r="N38" s="59" t="s">
        <v>23</v>
      </c>
      <c r="O38" s="61" t="s">
        <v>23</v>
      </c>
      <c r="P38" s="338"/>
    </row>
    <row r="39" spans="1:16" ht="12.75" hidden="1" thickTop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59" t="s">
        <v>23</v>
      </c>
      <c r="F39" s="278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200">
        <f>J39+K39</f>
        <v>0</v>
      </c>
      <c r="M39" s="319" t="s">
        <v>23</v>
      </c>
      <c r="N39" s="59" t="s">
        <v>23</v>
      </c>
      <c r="O39" s="61" t="s">
        <v>23</v>
      </c>
      <c r="P39" s="338"/>
    </row>
    <row r="40" spans="1:16" ht="24.75" hidden="1" thickTop="1" x14ac:dyDescent="0.25">
      <c r="A40" s="190">
        <v>21399</v>
      </c>
      <c r="B40" s="165" t="s">
        <v>36</v>
      </c>
      <c r="C40" s="166">
        <f t="shared" si="10"/>
        <v>0</v>
      </c>
      <c r="D40" s="222" t="s">
        <v>23</v>
      </c>
      <c r="E40" s="76" t="s">
        <v>23</v>
      </c>
      <c r="F40" s="279" t="s">
        <v>23</v>
      </c>
      <c r="G40" s="222" t="s">
        <v>23</v>
      </c>
      <c r="H40" s="256" t="s">
        <v>23</v>
      </c>
      <c r="I40" s="192" t="s">
        <v>23</v>
      </c>
      <c r="J40" s="292"/>
      <c r="K40" s="191"/>
      <c r="L40" s="360">
        <f>J40+K40</f>
        <v>0</v>
      </c>
      <c r="M40" s="321" t="s">
        <v>23</v>
      </c>
      <c r="N40" s="76" t="s">
        <v>23</v>
      </c>
      <c r="O40" s="192" t="s">
        <v>23</v>
      </c>
      <c r="P40" s="340"/>
    </row>
    <row r="41" spans="1:16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170">
        <f t="shared" ref="E41:F41" si="15">SUM(E42)</f>
        <v>0</v>
      </c>
      <c r="F41" s="280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299" t="s">
        <v>23</v>
      </c>
      <c r="M41" s="322" t="s">
        <v>23</v>
      </c>
      <c r="N41" s="80" t="s">
        <v>23</v>
      </c>
      <c r="O41" s="189" t="s">
        <v>23</v>
      </c>
      <c r="P41" s="341"/>
    </row>
    <row r="42" spans="1:16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195"/>
      <c r="F42" s="290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300" t="s">
        <v>23</v>
      </c>
      <c r="M42" s="321" t="s">
        <v>23</v>
      </c>
      <c r="N42" s="76" t="s">
        <v>23</v>
      </c>
      <c r="O42" s="192" t="s">
        <v>23</v>
      </c>
      <c r="P42" s="340"/>
    </row>
    <row r="43" spans="1:16" s="21" customFormat="1" ht="24.75" hidden="1" thickTop="1" x14ac:dyDescent="0.25">
      <c r="A43" s="51">
        <v>21490</v>
      </c>
      <c r="B43" s="45" t="s">
        <v>38</v>
      </c>
      <c r="C43" s="68">
        <f>F43+I43+L43</f>
        <v>0</v>
      </c>
      <c r="D43" s="74">
        <f>D44</f>
        <v>0</v>
      </c>
      <c r="E43" s="75">
        <f t="shared" ref="E43:L43" si="16">E44</f>
        <v>0</v>
      </c>
      <c r="F43" s="281">
        <f t="shared" si="16"/>
        <v>0</v>
      </c>
      <c r="G43" s="74">
        <f t="shared" si="16"/>
        <v>0</v>
      </c>
      <c r="H43" s="204">
        <f t="shared" si="16"/>
        <v>0</v>
      </c>
      <c r="I43" s="293">
        <f t="shared" si="16"/>
        <v>0</v>
      </c>
      <c r="J43" s="204">
        <f t="shared" si="16"/>
        <v>0</v>
      </c>
      <c r="K43" s="75">
        <f t="shared" si="16"/>
        <v>0</v>
      </c>
      <c r="L43" s="203">
        <f t="shared" si="16"/>
        <v>0</v>
      </c>
      <c r="M43" s="317" t="s">
        <v>23</v>
      </c>
      <c r="N43" s="48" t="s">
        <v>23</v>
      </c>
      <c r="O43" s="49" t="s">
        <v>23</v>
      </c>
      <c r="P43" s="336"/>
    </row>
    <row r="44" spans="1:16" s="21" customFormat="1" ht="24.75" hidden="1" thickTop="1" x14ac:dyDescent="0.25">
      <c r="A44" s="38">
        <v>21499</v>
      </c>
      <c r="B44" s="57" t="s">
        <v>39</v>
      </c>
      <c r="C44" s="208">
        <f>F44+I44+L44</f>
        <v>0</v>
      </c>
      <c r="D44" s="301"/>
      <c r="E44" s="70"/>
      <c r="F44" s="145">
        <f>D44+E44</f>
        <v>0</v>
      </c>
      <c r="G44" s="301"/>
      <c r="H44" s="302"/>
      <c r="I44" s="358">
        <f>G44+H44</f>
        <v>0</v>
      </c>
      <c r="J44" s="302"/>
      <c r="K44" s="70"/>
      <c r="L44" s="359">
        <f>J44+K44</f>
        <v>0</v>
      </c>
      <c r="M44" s="320" t="s">
        <v>23</v>
      </c>
      <c r="N44" s="65" t="s">
        <v>23</v>
      </c>
      <c r="O44" s="67" t="s">
        <v>23</v>
      </c>
      <c r="P44" s="339"/>
    </row>
    <row r="45" spans="1:16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8" t="s">
        <v>23</v>
      </c>
      <c r="F45" s="276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298" t="s">
        <v>23</v>
      </c>
      <c r="M45" s="68">
        <f>SUM(M46:M47)</f>
        <v>0</v>
      </c>
      <c r="N45" s="75">
        <f t="shared" ref="N45:O45" si="17">SUM(N46:N47)</f>
        <v>0</v>
      </c>
      <c r="O45" s="293">
        <f t="shared" si="17"/>
        <v>0</v>
      </c>
      <c r="P45" s="342"/>
    </row>
    <row r="46" spans="1:16" ht="24.75" hidden="1" thickTop="1" x14ac:dyDescent="0.25">
      <c r="A46" s="77">
        <v>23410</v>
      </c>
      <c r="B46" s="78" t="s">
        <v>41</v>
      </c>
      <c r="C46" s="82">
        <f t="shared" ref="C46:C47" si="18">O46</f>
        <v>0</v>
      </c>
      <c r="D46" s="224" t="s">
        <v>23</v>
      </c>
      <c r="E46" s="80" t="s">
        <v>23</v>
      </c>
      <c r="F46" s="282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299" t="s">
        <v>23</v>
      </c>
      <c r="M46" s="323"/>
      <c r="N46" s="303"/>
      <c r="O46" s="171">
        <f>M46+N46</f>
        <v>0</v>
      </c>
      <c r="P46" s="81"/>
    </row>
    <row r="47" spans="1:16" ht="24.75" hidden="1" thickTop="1" x14ac:dyDescent="0.25">
      <c r="A47" s="77">
        <v>23510</v>
      </c>
      <c r="B47" s="78" t="s">
        <v>42</v>
      </c>
      <c r="C47" s="82">
        <f t="shared" si="18"/>
        <v>0</v>
      </c>
      <c r="D47" s="224" t="s">
        <v>23</v>
      </c>
      <c r="E47" s="80" t="s">
        <v>23</v>
      </c>
      <c r="F47" s="282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299" t="s">
        <v>23</v>
      </c>
      <c r="M47" s="323"/>
      <c r="N47" s="303"/>
      <c r="O47" s="171">
        <f>M47+N47</f>
        <v>0</v>
      </c>
      <c r="P47" s="81"/>
    </row>
    <row r="48" spans="1:16" ht="12.75" thickTop="1" x14ac:dyDescent="0.25">
      <c r="A48" s="83"/>
      <c r="B48" s="78"/>
      <c r="C48" s="84"/>
      <c r="D48" s="361"/>
      <c r="E48" s="512"/>
      <c r="F48" s="511"/>
      <c r="G48" s="361"/>
      <c r="H48" s="556"/>
      <c r="I48" s="563"/>
      <c r="J48" s="366"/>
      <c r="K48" s="558"/>
      <c r="L48" s="503"/>
      <c r="M48" s="323"/>
      <c r="N48" s="303"/>
      <c r="O48" s="171"/>
      <c r="P48" s="81"/>
    </row>
    <row r="49" spans="1:16" s="21" customFormat="1" x14ac:dyDescent="0.25">
      <c r="A49" s="85"/>
      <c r="B49" s="86" t="s">
        <v>43</v>
      </c>
      <c r="C49" s="87"/>
      <c r="D49" s="362"/>
      <c r="E49" s="513"/>
      <c r="F49" s="514"/>
      <c r="G49" s="362"/>
      <c r="H49" s="557"/>
      <c r="I49" s="514"/>
      <c r="J49" s="365"/>
      <c r="K49" s="513"/>
      <c r="L49" s="514"/>
      <c r="M49" s="368"/>
      <c r="N49" s="363"/>
      <c r="O49" s="172"/>
      <c r="P49" s="343"/>
    </row>
    <row r="50" spans="1:16" s="21" customFormat="1" ht="12.75" thickBot="1" x14ac:dyDescent="0.3">
      <c r="A50" s="88"/>
      <c r="B50" s="22" t="s">
        <v>44</v>
      </c>
      <c r="C50" s="89">
        <f t="shared" si="4"/>
        <v>1132374</v>
      </c>
      <c r="D50" s="225">
        <f>SUM(D51,D283)</f>
        <v>1126984</v>
      </c>
      <c r="E50" s="515">
        <f t="shared" ref="E50:F50" si="19">SUM(E51,E283)</f>
        <v>5390</v>
      </c>
      <c r="F50" s="516">
        <f t="shared" si="19"/>
        <v>1132374</v>
      </c>
      <c r="G50" s="225">
        <f>SUM(G51,G283)</f>
        <v>0</v>
      </c>
      <c r="H50" s="181">
        <f t="shared" ref="H50:I50" si="20">SUM(H51,H283)</f>
        <v>0</v>
      </c>
      <c r="I50" s="516">
        <f t="shared" si="20"/>
        <v>0</v>
      </c>
      <c r="J50" s="258">
        <f>SUM(J51,J283)</f>
        <v>0</v>
      </c>
      <c r="K50" s="515">
        <f t="shared" ref="K50:L50" si="21">SUM(K51,K283)</f>
        <v>0</v>
      </c>
      <c r="L50" s="516">
        <f t="shared" si="21"/>
        <v>0</v>
      </c>
      <c r="M50" s="89">
        <f>SUM(M51,M283)</f>
        <v>0</v>
      </c>
      <c r="N50" s="90">
        <f t="shared" ref="N50:O50" si="22">SUM(N51,N283)</f>
        <v>0</v>
      </c>
      <c r="O50" s="91">
        <f t="shared" si="22"/>
        <v>0</v>
      </c>
      <c r="P50" s="344"/>
    </row>
    <row r="51" spans="1:16" s="21" customFormat="1" ht="36.75" thickTop="1" x14ac:dyDescent="0.25">
      <c r="A51" s="92"/>
      <c r="B51" s="93" t="s">
        <v>45</v>
      </c>
      <c r="C51" s="94">
        <f t="shared" si="4"/>
        <v>1132374</v>
      </c>
      <c r="D51" s="226">
        <f>SUM(D52,D194)</f>
        <v>1126984</v>
      </c>
      <c r="E51" s="517">
        <f t="shared" ref="E51:F51" si="23">SUM(E52,E194)</f>
        <v>5390</v>
      </c>
      <c r="F51" s="518">
        <f t="shared" si="23"/>
        <v>1132374</v>
      </c>
      <c r="G51" s="226">
        <f>SUM(G52,G194)</f>
        <v>0</v>
      </c>
      <c r="H51" s="205">
        <f t="shared" ref="H51:I51" si="24">SUM(H52,H194)</f>
        <v>0</v>
      </c>
      <c r="I51" s="518">
        <f t="shared" si="24"/>
        <v>0</v>
      </c>
      <c r="J51" s="259">
        <f>SUM(J52,J194)</f>
        <v>0</v>
      </c>
      <c r="K51" s="517">
        <f t="shared" ref="K51:L51" si="25">SUM(K52,K194)</f>
        <v>0</v>
      </c>
      <c r="L51" s="518">
        <f t="shared" si="25"/>
        <v>0</v>
      </c>
      <c r="M51" s="94">
        <f>SUM(M52,M194)</f>
        <v>0</v>
      </c>
      <c r="N51" s="95">
        <f t="shared" ref="N51:O51" si="26">SUM(N52,N194)</f>
        <v>0</v>
      </c>
      <c r="O51" s="96">
        <f t="shared" si="26"/>
        <v>0</v>
      </c>
      <c r="P51" s="345"/>
    </row>
    <row r="52" spans="1:16" s="21" customFormat="1" ht="24" x14ac:dyDescent="0.25">
      <c r="A52" s="97"/>
      <c r="B52" s="16" t="s">
        <v>46</v>
      </c>
      <c r="C52" s="98">
        <f t="shared" si="4"/>
        <v>917390</v>
      </c>
      <c r="D52" s="227">
        <f>SUM(D53,D75,D173,D187)</f>
        <v>912000</v>
      </c>
      <c r="E52" s="519">
        <f t="shared" ref="E52:F52" si="27">SUM(E53,E75,E173,E187)</f>
        <v>5390</v>
      </c>
      <c r="F52" s="520">
        <f t="shared" si="27"/>
        <v>917390</v>
      </c>
      <c r="G52" s="227">
        <f>SUM(G53,G75,G173,G187)</f>
        <v>0</v>
      </c>
      <c r="H52" s="206">
        <f t="shared" ref="H52:I52" si="28">SUM(H53,H75,H173,H187)</f>
        <v>0</v>
      </c>
      <c r="I52" s="520">
        <f t="shared" si="28"/>
        <v>0</v>
      </c>
      <c r="J52" s="260">
        <f>SUM(J53,J75,J173,J187)</f>
        <v>0</v>
      </c>
      <c r="K52" s="519">
        <f t="shared" ref="K52:L52" si="29">SUM(K53,K75,K173,K187)</f>
        <v>0</v>
      </c>
      <c r="L52" s="520">
        <f t="shared" si="29"/>
        <v>0</v>
      </c>
      <c r="M52" s="98">
        <f>SUM(M53,M75,M173,M187)</f>
        <v>0</v>
      </c>
      <c r="N52" s="99">
        <f t="shared" ref="N52:O52" si="30">SUM(N53,N75,N173,N187)</f>
        <v>0</v>
      </c>
      <c r="O52" s="100">
        <f t="shared" si="30"/>
        <v>0</v>
      </c>
      <c r="P52" s="346"/>
    </row>
    <row r="53" spans="1:16" s="21" customFormat="1" x14ac:dyDescent="0.25">
      <c r="A53" s="101">
        <v>1000</v>
      </c>
      <c r="B53" s="101" t="s">
        <v>47</v>
      </c>
      <c r="C53" s="102">
        <f t="shared" si="4"/>
        <v>9450</v>
      </c>
      <c r="D53" s="228">
        <f>SUM(D54,D67)</f>
        <v>9450</v>
      </c>
      <c r="E53" s="521">
        <f t="shared" ref="E53:F53" si="31">SUM(E54,E67)</f>
        <v>0</v>
      </c>
      <c r="F53" s="522">
        <f t="shared" si="31"/>
        <v>9450</v>
      </c>
      <c r="G53" s="228">
        <f>SUM(G54,G67)</f>
        <v>0</v>
      </c>
      <c r="H53" s="138">
        <f t="shared" ref="H53:I53" si="32">SUM(H54,H67)</f>
        <v>0</v>
      </c>
      <c r="I53" s="522">
        <f t="shared" si="32"/>
        <v>0</v>
      </c>
      <c r="J53" s="261">
        <f>SUM(J54,J67)</f>
        <v>0</v>
      </c>
      <c r="K53" s="521">
        <f t="shared" ref="K53:L53" si="33">SUM(K54,K67)</f>
        <v>0</v>
      </c>
      <c r="L53" s="522">
        <f t="shared" si="33"/>
        <v>0</v>
      </c>
      <c r="M53" s="102">
        <f>SUM(M54,M67)</f>
        <v>0</v>
      </c>
      <c r="N53" s="103">
        <f t="shared" ref="N53:O53" si="34">SUM(N54,N67)</f>
        <v>0</v>
      </c>
      <c r="O53" s="104">
        <f t="shared" si="34"/>
        <v>0</v>
      </c>
      <c r="P53" s="347"/>
    </row>
    <row r="54" spans="1:16" x14ac:dyDescent="0.25">
      <c r="A54" s="45">
        <v>1100</v>
      </c>
      <c r="B54" s="105" t="s">
        <v>48</v>
      </c>
      <c r="C54" s="46">
        <f t="shared" si="4"/>
        <v>9000</v>
      </c>
      <c r="D54" s="229">
        <f>SUM(D55,D58,D66)</f>
        <v>9000</v>
      </c>
      <c r="E54" s="523">
        <f t="shared" ref="E54:F54" si="35">SUM(E55,E58,E66)</f>
        <v>0</v>
      </c>
      <c r="F54" s="490">
        <f t="shared" si="35"/>
        <v>9000</v>
      </c>
      <c r="G54" s="229">
        <f>SUM(G55,G58,G66)</f>
        <v>0</v>
      </c>
      <c r="H54" s="126">
        <f t="shared" ref="H54:I54" si="36">SUM(H55,H58,H66)</f>
        <v>0</v>
      </c>
      <c r="I54" s="490">
        <f t="shared" si="36"/>
        <v>0</v>
      </c>
      <c r="J54" s="106">
        <f>SUM(J55,J58,J66)</f>
        <v>0</v>
      </c>
      <c r="K54" s="523">
        <f t="shared" ref="K54:L54" si="37">SUM(K55,K58,K66)</f>
        <v>0</v>
      </c>
      <c r="L54" s="490">
        <f t="shared" si="37"/>
        <v>0</v>
      </c>
      <c r="M54" s="130">
        <f>SUM(M55,M58,M66)</f>
        <v>0</v>
      </c>
      <c r="N54" s="131">
        <f t="shared" ref="N54:O54" si="38">SUM(N55,N58,N66)</f>
        <v>0</v>
      </c>
      <c r="O54" s="294">
        <f t="shared" si="38"/>
        <v>0</v>
      </c>
      <c r="P54" s="348"/>
    </row>
    <row r="55" spans="1:16" hidden="1" x14ac:dyDescent="0.25">
      <c r="A55" s="107">
        <v>1110</v>
      </c>
      <c r="B55" s="78" t="s">
        <v>49</v>
      </c>
      <c r="C55" s="84">
        <f t="shared" si="4"/>
        <v>0</v>
      </c>
      <c r="D55" s="132">
        <f>SUM(D56:D57)</f>
        <v>0</v>
      </c>
      <c r="E55" s="108">
        <f t="shared" ref="E55:F55" si="39">SUM(E56:E57)</f>
        <v>0</v>
      </c>
      <c r="F55" s="286">
        <f t="shared" si="39"/>
        <v>0</v>
      </c>
      <c r="G55" s="132">
        <f>SUM(G56:G57)</f>
        <v>0</v>
      </c>
      <c r="H55" s="207">
        <f t="shared" ref="H55:I55" si="40">SUM(H56:H57)</f>
        <v>0</v>
      </c>
      <c r="I55" s="109">
        <f t="shared" si="40"/>
        <v>0</v>
      </c>
      <c r="J55" s="207">
        <f>SUM(J56:J57)</f>
        <v>0</v>
      </c>
      <c r="K55" s="108">
        <f t="shared" ref="K55:L55" si="41">SUM(K56:K57)</f>
        <v>0</v>
      </c>
      <c r="L55" s="137">
        <f t="shared" si="41"/>
        <v>0</v>
      </c>
      <c r="M55" s="84">
        <f>SUM(M56:M57)</f>
        <v>0</v>
      </c>
      <c r="N55" s="108">
        <f t="shared" ref="N55:O55" si="42">SUM(N56:N57)</f>
        <v>0</v>
      </c>
      <c r="O55" s="109">
        <f t="shared" si="42"/>
        <v>0</v>
      </c>
      <c r="P55" s="116"/>
    </row>
    <row r="56" spans="1:16" hidden="1" x14ac:dyDescent="0.25">
      <c r="A56" s="33">
        <v>1111</v>
      </c>
      <c r="B56" s="52" t="s">
        <v>50</v>
      </c>
      <c r="C56" s="53">
        <f t="shared" si="4"/>
        <v>0</v>
      </c>
      <c r="D56" s="230">
        <v>0</v>
      </c>
      <c r="E56" s="55"/>
      <c r="F56" s="287">
        <f t="shared" ref="F56:F57" si="43">D56+E56</f>
        <v>0</v>
      </c>
      <c r="G56" s="230"/>
      <c r="H56" s="262"/>
      <c r="I56" s="120">
        <f t="shared" ref="I56:I57" si="44">G56+H56</f>
        <v>0</v>
      </c>
      <c r="J56" s="262"/>
      <c r="K56" s="55"/>
      <c r="L56" s="140">
        <f t="shared" ref="L56:L57" si="45">J56+K56</f>
        <v>0</v>
      </c>
      <c r="M56" s="324"/>
      <c r="N56" s="55"/>
      <c r="O56" s="120">
        <f>M56+N56</f>
        <v>0</v>
      </c>
      <c r="P56" s="110"/>
    </row>
    <row r="57" spans="1:16" ht="24" hidden="1" customHeight="1" x14ac:dyDescent="0.25">
      <c r="A57" s="38">
        <v>1119</v>
      </c>
      <c r="B57" s="57" t="s">
        <v>51</v>
      </c>
      <c r="C57" s="58">
        <f t="shared" si="4"/>
        <v>0</v>
      </c>
      <c r="D57" s="231">
        <v>0</v>
      </c>
      <c r="E57" s="60"/>
      <c r="F57" s="147">
        <f t="shared" si="43"/>
        <v>0</v>
      </c>
      <c r="G57" s="231"/>
      <c r="H57" s="263"/>
      <c r="I57" s="114">
        <f t="shared" si="44"/>
        <v>0</v>
      </c>
      <c r="J57" s="263"/>
      <c r="K57" s="60"/>
      <c r="L57" s="136">
        <f t="shared" si="45"/>
        <v>0</v>
      </c>
      <c r="M57" s="325"/>
      <c r="N57" s="60"/>
      <c r="O57" s="114">
        <f>M57+N57</f>
        <v>0</v>
      </c>
      <c r="P57" s="111"/>
    </row>
    <row r="58" spans="1:16" hidden="1" x14ac:dyDescent="0.25">
      <c r="A58" s="112">
        <v>1140</v>
      </c>
      <c r="B58" s="57" t="s">
        <v>295</v>
      </c>
      <c r="C58" s="58">
        <f t="shared" si="4"/>
        <v>0</v>
      </c>
      <c r="D58" s="232">
        <f>SUM(D59:D65)</f>
        <v>0</v>
      </c>
      <c r="E58" s="113">
        <f t="shared" ref="E58:F58" si="46">SUM(E59:E65)</f>
        <v>0</v>
      </c>
      <c r="F58" s="147">
        <f t="shared" si="46"/>
        <v>0</v>
      </c>
      <c r="G58" s="232">
        <f>SUM(G59:G65)</f>
        <v>0</v>
      </c>
      <c r="H58" s="121">
        <f t="shared" ref="H58:I58" si="47">SUM(H59:H65)</f>
        <v>0</v>
      </c>
      <c r="I58" s="114">
        <f t="shared" si="47"/>
        <v>0</v>
      </c>
      <c r="J58" s="121">
        <f>SUM(J59:J65)</f>
        <v>0</v>
      </c>
      <c r="K58" s="113">
        <f t="shared" ref="K58:L58" si="48">SUM(K59:K65)</f>
        <v>0</v>
      </c>
      <c r="L58" s="136">
        <f t="shared" si="48"/>
        <v>0</v>
      </c>
      <c r="M58" s="58">
        <f>SUM(M59:M65)</f>
        <v>0</v>
      </c>
      <c r="N58" s="113">
        <f t="shared" ref="N58:O58" si="49">SUM(N59:N65)</f>
        <v>0</v>
      </c>
      <c r="O58" s="114">
        <f t="shared" si="49"/>
        <v>0</v>
      </c>
      <c r="P58" s="111"/>
    </row>
    <row r="59" spans="1:16" hidden="1" x14ac:dyDescent="0.25">
      <c r="A59" s="38">
        <v>1141</v>
      </c>
      <c r="B59" s="57" t="s">
        <v>52</v>
      </c>
      <c r="C59" s="58">
        <f t="shared" si="4"/>
        <v>0</v>
      </c>
      <c r="D59" s="231">
        <v>0</v>
      </c>
      <c r="E59" s="60"/>
      <c r="F59" s="147">
        <f t="shared" ref="F59:F66" si="50">D59+E59</f>
        <v>0</v>
      </c>
      <c r="G59" s="231"/>
      <c r="H59" s="263"/>
      <c r="I59" s="114">
        <f t="shared" ref="I59:I66" si="51">G59+H59</f>
        <v>0</v>
      </c>
      <c r="J59" s="263"/>
      <c r="K59" s="60"/>
      <c r="L59" s="136">
        <f t="shared" ref="L59:L66" si="52">J59+K59</f>
        <v>0</v>
      </c>
      <c r="M59" s="325"/>
      <c r="N59" s="60"/>
      <c r="O59" s="114">
        <f t="shared" ref="O59:O66" si="53">M59+N59</f>
        <v>0</v>
      </c>
      <c r="P59" s="111"/>
    </row>
    <row r="60" spans="1:16" ht="24.75" hidden="1" customHeight="1" x14ac:dyDescent="0.25">
      <c r="A60" s="38">
        <v>1142</v>
      </c>
      <c r="B60" s="57" t="s">
        <v>53</v>
      </c>
      <c r="C60" s="58">
        <f t="shared" si="4"/>
        <v>0</v>
      </c>
      <c r="D60" s="231">
        <v>0</v>
      </c>
      <c r="E60" s="60"/>
      <c r="F60" s="147">
        <f t="shared" si="50"/>
        <v>0</v>
      </c>
      <c r="G60" s="231"/>
      <c r="H60" s="263"/>
      <c r="I60" s="114">
        <f t="shared" si="51"/>
        <v>0</v>
      </c>
      <c r="J60" s="263"/>
      <c r="K60" s="60"/>
      <c r="L60" s="136">
        <f>J60+K60</f>
        <v>0</v>
      </c>
      <c r="M60" s="325"/>
      <c r="N60" s="60"/>
      <c r="O60" s="114">
        <f t="shared" si="53"/>
        <v>0</v>
      </c>
      <c r="P60" s="111"/>
    </row>
    <row r="61" spans="1:16" ht="24" hidden="1" x14ac:dyDescent="0.25">
      <c r="A61" s="38">
        <v>1145</v>
      </c>
      <c r="B61" s="57" t="s">
        <v>54</v>
      </c>
      <c r="C61" s="58">
        <f t="shared" si="4"/>
        <v>0</v>
      </c>
      <c r="D61" s="231">
        <v>0</v>
      </c>
      <c r="E61" s="60"/>
      <c r="F61" s="147">
        <f t="shared" si="50"/>
        <v>0</v>
      </c>
      <c r="G61" s="231"/>
      <c r="H61" s="263"/>
      <c r="I61" s="114">
        <f t="shared" si="51"/>
        <v>0</v>
      </c>
      <c r="J61" s="263"/>
      <c r="K61" s="60"/>
      <c r="L61" s="136">
        <f t="shared" si="52"/>
        <v>0</v>
      </c>
      <c r="M61" s="325"/>
      <c r="N61" s="60"/>
      <c r="O61" s="114">
        <f>M61+N61</f>
        <v>0</v>
      </c>
      <c r="P61" s="111"/>
    </row>
    <row r="62" spans="1:16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>
        <v>0</v>
      </c>
      <c r="E62" s="60"/>
      <c r="F62" s="147">
        <f t="shared" si="50"/>
        <v>0</v>
      </c>
      <c r="G62" s="231"/>
      <c r="H62" s="263"/>
      <c r="I62" s="114">
        <f t="shared" si="51"/>
        <v>0</v>
      </c>
      <c r="J62" s="263"/>
      <c r="K62" s="60"/>
      <c r="L62" s="136">
        <f t="shared" si="52"/>
        <v>0</v>
      </c>
      <c r="M62" s="325"/>
      <c r="N62" s="60"/>
      <c r="O62" s="114">
        <f t="shared" si="53"/>
        <v>0</v>
      </c>
      <c r="P62" s="111"/>
    </row>
    <row r="63" spans="1:16" hidden="1" x14ac:dyDescent="0.25">
      <c r="A63" s="38">
        <v>1147</v>
      </c>
      <c r="B63" s="57" t="s">
        <v>56</v>
      </c>
      <c r="C63" s="58">
        <f t="shared" si="4"/>
        <v>0</v>
      </c>
      <c r="D63" s="231">
        <v>0</v>
      </c>
      <c r="E63" s="60"/>
      <c r="F63" s="147">
        <f t="shared" si="50"/>
        <v>0</v>
      </c>
      <c r="G63" s="231"/>
      <c r="H63" s="263"/>
      <c r="I63" s="114">
        <f t="shared" si="51"/>
        <v>0</v>
      </c>
      <c r="J63" s="263"/>
      <c r="K63" s="60"/>
      <c r="L63" s="136">
        <f t="shared" si="52"/>
        <v>0</v>
      </c>
      <c r="M63" s="325"/>
      <c r="N63" s="60"/>
      <c r="O63" s="114">
        <f t="shared" si="53"/>
        <v>0</v>
      </c>
      <c r="P63" s="111"/>
    </row>
    <row r="64" spans="1:16" hidden="1" x14ac:dyDescent="0.25">
      <c r="A64" s="38">
        <v>1148</v>
      </c>
      <c r="B64" s="57" t="s">
        <v>57</v>
      </c>
      <c r="C64" s="58">
        <f t="shared" si="4"/>
        <v>0</v>
      </c>
      <c r="D64" s="231">
        <v>0</v>
      </c>
      <c r="E64" s="60"/>
      <c r="F64" s="147">
        <f t="shared" si="50"/>
        <v>0</v>
      </c>
      <c r="G64" s="231"/>
      <c r="H64" s="263"/>
      <c r="I64" s="114">
        <f t="shared" si="51"/>
        <v>0</v>
      </c>
      <c r="J64" s="263"/>
      <c r="K64" s="60"/>
      <c r="L64" s="136">
        <f t="shared" si="52"/>
        <v>0</v>
      </c>
      <c r="M64" s="325"/>
      <c r="N64" s="60"/>
      <c r="O64" s="114">
        <f t="shared" si="53"/>
        <v>0</v>
      </c>
      <c r="P64" s="111"/>
    </row>
    <row r="65" spans="1:16" ht="24" hidden="1" customHeight="1" x14ac:dyDescent="0.25">
      <c r="A65" s="38">
        <v>1149</v>
      </c>
      <c r="B65" s="57" t="s">
        <v>58</v>
      </c>
      <c r="C65" s="58">
        <f>F65+I65+L65+O65</f>
        <v>0</v>
      </c>
      <c r="D65" s="231">
        <v>0</v>
      </c>
      <c r="E65" s="60"/>
      <c r="F65" s="147">
        <f t="shared" si="50"/>
        <v>0</v>
      </c>
      <c r="G65" s="231"/>
      <c r="H65" s="263"/>
      <c r="I65" s="114">
        <f t="shared" si="51"/>
        <v>0</v>
      </c>
      <c r="J65" s="263"/>
      <c r="K65" s="60"/>
      <c r="L65" s="136">
        <f t="shared" si="52"/>
        <v>0</v>
      </c>
      <c r="M65" s="325"/>
      <c r="N65" s="60"/>
      <c r="O65" s="114">
        <f t="shared" si="53"/>
        <v>0</v>
      </c>
      <c r="P65" s="111"/>
    </row>
    <row r="66" spans="1:16" ht="36" x14ac:dyDescent="0.25">
      <c r="A66" s="107">
        <v>1150</v>
      </c>
      <c r="B66" s="78" t="s">
        <v>59</v>
      </c>
      <c r="C66" s="84">
        <f>F66+I66+L66+O66</f>
        <v>9000</v>
      </c>
      <c r="D66" s="233">
        <v>9000</v>
      </c>
      <c r="E66" s="530"/>
      <c r="F66" s="525">
        <f t="shared" si="50"/>
        <v>9000</v>
      </c>
      <c r="G66" s="233"/>
      <c r="H66" s="559"/>
      <c r="I66" s="525">
        <f t="shared" si="51"/>
        <v>0</v>
      </c>
      <c r="J66" s="264"/>
      <c r="K66" s="530"/>
      <c r="L66" s="525">
        <f t="shared" si="52"/>
        <v>0</v>
      </c>
      <c r="M66" s="326"/>
      <c r="N66" s="115"/>
      <c r="O66" s="109">
        <f t="shared" si="53"/>
        <v>0</v>
      </c>
      <c r="P66" s="116"/>
    </row>
    <row r="67" spans="1:16" ht="24" x14ac:dyDescent="0.25">
      <c r="A67" s="45">
        <v>1200</v>
      </c>
      <c r="B67" s="105" t="s">
        <v>296</v>
      </c>
      <c r="C67" s="46">
        <f t="shared" si="4"/>
        <v>450</v>
      </c>
      <c r="D67" s="229">
        <f>SUM(D68:D69)</f>
        <v>450</v>
      </c>
      <c r="E67" s="523">
        <f t="shared" ref="E67:F67" si="54">SUM(E68:E69)</f>
        <v>0</v>
      </c>
      <c r="F67" s="490">
        <f t="shared" si="54"/>
        <v>450</v>
      </c>
      <c r="G67" s="229">
        <f>SUM(G68:G69)</f>
        <v>0</v>
      </c>
      <c r="H67" s="126">
        <f t="shared" ref="H67:I67" si="55">SUM(H68:H69)</f>
        <v>0</v>
      </c>
      <c r="I67" s="490">
        <f t="shared" si="55"/>
        <v>0</v>
      </c>
      <c r="J67" s="106">
        <f>SUM(J68:J69)</f>
        <v>0</v>
      </c>
      <c r="K67" s="523">
        <f t="shared" ref="K67:L67" si="56">SUM(K68:K69)</f>
        <v>0</v>
      </c>
      <c r="L67" s="490">
        <f t="shared" si="56"/>
        <v>0</v>
      </c>
      <c r="M67" s="46">
        <f>SUM(M68:M69)</f>
        <v>0</v>
      </c>
      <c r="N67" s="50">
        <f t="shared" ref="N67:O67" si="57">SUM(N68:N69)</f>
        <v>0</v>
      </c>
      <c r="O67" s="117">
        <f t="shared" si="57"/>
        <v>0</v>
      </c>
      <c r="P67" s="123"/>
    </row>
    <row r="68" spans="1:16" ht="24" x14ac:dyDescent="0.25">
      <c r="A68" s="373">
        <v>1210</v>
      </c>
      <c r="B68" s="52" t="s">
        <v>60</v>
      </c>
      <c r="C68" s="53">
        <f t="shared" si="4"/>
        <v>450</v>
      </c>
      <c r="D68" s="230">
        <v>450</v>
      </c>
      <c r="E68" s="526"/>
      <c r="F68" s="527">
        <f>D68+E68</f>
        <v>450</v>
      </c>
      <c r="G68" s="230"/>
      <c r="H68" s="560"/>
      <c r="I68" s="527">
        <f>G68+H68</f>
        <v>0</v>
      </c>
      <c r="J68" s="262"/>
      <c r="K68" s="526"/>
      <c r="L68" s="527">
        <f>J68+K68</f>
        <v>0</v>
      </c>
      <c r="M68" s="324"/>
      <c r="N68" s="55"/>
      <c r="O68" s="120">
        <f>M68+N68</f>
        <v>0</v>
      </c>
      <c r="P68" s="110"/>
    </row>
    <row r="69" spans="1:16" ht="24" hidden="1" x14ac:dyDescent="0.25">
      <c r="A69" s="112">
        <v>1220</v>
      </c>
      <c r="B69" s="57" t="s">
        <v>61</v>
      </c>
      <c r="C69" s="58">
        <f t="shared" si="4"/>
        <v>0</v>
      </c>
      <c r="D69" s="232">
        <f>SUM(D70:D74)</f>
        <v>0</v>
      </c>
      <c r="E69" s="113">
        <f t="shared" ref="E69:F69" si="58">SUM(E70:E74)</f>
        <v>0</v>
      </c>
      <c r="F69" s="147">
        <f t="shared" si="58"/>
        <v>0</v>
      </c>
      <c r="G69" s="232">
        <f>SUM(G70:G74)</f>
        <v>0</v>
      </c>
      <c r="H69" s="121">
        <f t="shared" ref="H69:I69" si="59">SUM(H70:H74)</f>
        <v>0</v>
      </c>
      <c r="I69" s="114">
        <f t="shared" si="59"/>
        <v>0</v>
      </c>
      <c r="J69" s="121">
        <f>SUM(J70:J74)</f>
        <v>0</v>
      </c>
      <c r="K69" s="113">
        <f t="shared" ref="K69:L69" si="60">SUM(K70:K74)</f>
        <v>0</v>
      </c>
      <c r="L69" s="136">
        <f t="shared" si="60"/>
        <v>0</v>
      </c>
      <c r="M69" s="58">
        <f>SUM(M70:M74)</f>
        <v>0</v>
      </c>
      <c r="N69" s="113">
        <f t="shared" ref="N69:O69" si="61">SUM(N70:N74)</f>
        <v>0</v>
      </c>
      <c r="O69" s="114">
        <f t="shared" si="61"/>
        <v>0</v>
      </c>
      <c r="P69" s="111"/>
    </row>
    <row r="70" spans="1:16" ht="48" hidden="1" x14ac:dyDescent="0.25">
      <c r="A70" s="38">
        <v>1221</v>
      </c>
      <c r="B70" s="57" t="s">
        <v>297</v>
      </c>
      <c r="C70" s="58">
        <f t="shared" si="4"/>
        <v>0</v>
      </c>
      <c r="D70" s="231">
        <v>0</v>
      </c>
      <c r="E70" s="60"/>
      <c r="F70" s="147">
        <f t="shared" ref="F70:F74" si="62">D70+E70</f>
        <v>0</v>
      </c>
      <c r="G70" s="231"/>
      <c r="H70" s="263"/>
      <c r="I70" s="114">
        <f t="shared" ref="I70:I74" si="63">G70+H70</f>
        <v>0</v>
      </c>
      <c r="J70" s="263"/>
      <c r="K70" s="60"/>
      <c r="L70" s="136">
        <f t="shared" ref="L70:L74" si="64">J70+K70</f>
        <v>0</v>
      </c>
      <c r="M70" s="325"/>
      <c r="N70" s="60"/>
      <c r="O70" s="114">
        <f t="shared" ref="O70:O74" si="65">M70+N70</f>
        <v>0</v>
      </c>
      <c r="P70" s="111"/>
    </row>
    <row r="71" spans="1:16" hidden="1" x14ac:dyDescent="0.25">
      <c r="A71" s="38">
        <v>1223</v>
      </c>
      <c r="B71" s="57" t="s">
        <v>62</v>
      </c>
      <c r="C71" s="58">
        <f t="shared" si="4"/>
        <v>0</v>
      </c>
      <c r="D71" s="231">
        <v>0</v>
      </c>
      <c r="E71" s="60"/>
      <c r="F71" s="147">
        <f t="shared" si="62"/>
        <v>0</v>
      </c>
      <c r="G71" s="231"/>
      <c r="H71" s="263"/>
      <c r="I71" s="114">
        <f t="shared" si="63"/>
        <v>0</v>
      </c>
      <c r="J71" s="263"/>
      <c r="K71" s="60"/>
      <c r="L71" s="136">
        <f t="shared" si="64"/>
        <v>0</v>
      </c>
      <c r="M71" s="325"/>
      <c r="N71" s="60"/>
      <c r="O71" s="114">
        <f t="shared" si="65"/>
        <v>0</v>
      </c>
      <c r="P71" s="111"/>
    </row>
    <row r="72" spans="1:16" hidden="1" x14ac:dyDescent="0.25">
      <c r="A72" s="38">
        <v>1225</v>
      </c>
      <c r="B72" s="57" t="s">
        <v>63</v>
      </c>
      <c r="C72" s="58">
        <f t="shared" si="4"/>
        <v>0</v>
      </c>
      <c r="D72" s="231">
        <v>0</v>
      </c>
      <c r="E72" s="60"/>
      <c r="F72" s="147">
        <f t="shared" si="62"/>
        <v>0</v>
      </c>
      <c r="G72" s="231"/>
      <c r="H72" s="263"/>
      <c r="I72" s="114">
        <f t="shared" si="63"/>
        <v>0</v>
      </c>
      <c r="J72" s="263"/>
      <c r="K72" s="60"/>
      <c r="L72" s="136">
        <f t="shared" si="64"/>
        <v>0</v>
      </c>
      <c r="M72" s="325"/>
      <c r="N72" s="60"/>
      <c r="O72" s="114">
        <f t="shared" si="65"/>
        <v>0</v>
      </c>
      <c r="P72" s="111"/>
    </row>
    <row r="73" spans="1:16" ht="36" hidden="1" x14ac:dyDescent="0.25">
      <c r="A73" s="38">
        <v>1227</v>
      </c>
      <c r="B73" s="57" t="s">
        <v>64</v>
      </c>
      <c r="C73" s="58">
        <f t="shared" si="4"/>
        <v>0</v>
      </c>
      <c r="D73" s="231">
        <v>0</v>
      </c>
      <c r="E73" s="60"/>
      <c r="F73" s="147">
        <f t="shared" si="62"/>
        <v>0</v>
      </c>
      <c r="G73" s="231"/>
      <c r="H73" s="263"/>
      <c r="I73" s="114">
        <f t="shared" si="63"/>
        <v>0</v>
      </c>
      <c r="J73" s="263"/>
      <c r="K73" s="60"/>
      <c r="L73" s="136">
        <f t="shared" si="64"/>
        <v>0</v>
      </c>
      <c r="M73" s="325"/>
      <c r="N73" s="60"/>
      <c r="O73" s="114">
        <f t="shared" si="65"/>
        <v>0</v>
      </c>
      <c r="P73" s="111"/>
    </row>
    <row r="74" spans="1:16" ht="48" hidden="1" x14ac:dyDescent="0.25">
      <c r="A74" s="38">
        <v>1228</v>
      </c>
      <c r="B74" s="57" t="s">
        <v>298</v>
      </c>
      <c r="C74" s="58">
        <f t="shared" si="4"/>
        <v>0</v>
      </c>
      <c r="D74" s="231">
        <v>0</v>
      </c>
      <c r="E74" s="60"/>
      <c r="F74" s="147">
        <f t="shared" si="62"/>
        <v>0</v>
      </c>
      <c r="G74" s="231"/>
      <c r="H74" s="263"/>
      <c r="I74" s="114">
        <f t="shared" si="63"/>
        <v>0</v>
      </c>
      <c r="J74" s="263"/>
      <c r="K74" s="60"/>
      <c r="L74" s="136">
        <f t="shared" si="64"/>
        <v>0</v>
      </c>
      <c r="M74" s="325"/>
      <c r="N74" s="60"/>
      <c r="O74" s="114">
        <f t="shared" si="65"/>
        <v>0</v>
      </c>
      <c r="P74" s="111"/>
    </row>
    <row r="75" spans="1:16" x14ac:dyDescent="0.25">
      <c r="A75" s="101">
        <v>2000</v>
      </c>
      <c r="B75" s="101" t="s">
        <v>65</v>
      </c>
      <c r="C75" s="102">
        <f t="shared" si="4"/>
        <v>869505</v>
      </c>
      <c r="D75" s="228">
        <f>SUM(D76,D83,D130,D164,D165,D172)</f>
        <v>869505</v>
      </c>
      <c r="E75" s="521">
        <f t="shared" ref="E75:F75" si="66">SUM(E76,E83,E130,E164,E165,E172)</f>
        <v>0</v>
      </c>
      <c r="F75" s="522">
        <f t="shared" si="66"/>
        <v>869505</v>
      </c>
      <c r="G75" s="228">
        <f>SUM(G76,G83,G130,G164,G165,G172)</f>
        <v>0</v>
      </c>
      <c r="H75" s="138">
        <f t="shared" ref="H75:I75" si="67">SUM(H76,H83,H130,H164,H165,H172)</f>
        <v>0</v>
      </c>
      <c r="I75" s="522">
        <f t="shared" si="67"/>
        <v>0</v>
      </c>
      <c r="J75" s="261">
        <f>SUM(J76,J83,J130,J164,J165,J172)</f>
        <v>0</v>
      </c>
      <c r="K75" s="521">
        <f t="shared" ref="K75:L75" si="68">SUM(K76,K83,K130,K164,K165,K172)</f>
        <v>0</v>
      </c>
      <c r="L75" s="522">
        <f t="shared" si="68"/>
        <v>0</v>
      </c>
      <c r="M75" s="102">
        <f>SUM(M76,M83,M130,M164,M165,M172)</f>
        <v>0</v>
      </c>
      <c r="N75" s="103">
        <f t="shared" ref="N75:O75" si="69">SUM(N76,N83,N130,N164,N165,N172)</f>
        <v>0</v>
      </c>
      <c r="O75" s="104">
        <f t="shared" si="69"/>
        <v>0</v>
      </c>
      <c r="P75" s="347"/>
    </row>
    <row r="76" spans="1:16" ht="24" hidden="1" x14ac:dyDescent="0.25">
      <c r="A76" s="45">
        <v>2100</v>
      </c>
      <c r="B76" s="105" t="s">
        <v>66</v>
      </c>
      <c r="C76" s="46">
        <f t="shared" si="4"/>
        <v>0</v>
      </c>
      <c r="D76" s="229">
        <f>SUM(D77,D80)</f>
        <v>0</v>
      </c>
      <c r="E76" s="50">
        <f t="shared" ref="E76:F76" si="70">SUM(E77,E80)</f>
        <v>0</v>
      </c>
      <c r="F76" s="285">
        <f t="shared" si="70"/>
        <v>0</v>
      </c>
      <c r="G76" s="229">
        <f>SUM(G77,G80)</f>
        <v>0</v>
      </c>
      <c r="H76" s="106">
        <f t="shared" ref="H76:I76" si="71">SUM(H77,H80)</f>
        <v>0</v>
      </c>
      <c r="I76" s="117">
        <f t="shared" si="71"/>
        <v>0</v>
      </c>
      <c r="J76" s="106">
        <f>SUM(J77,J80)</f>
        <v>0</v>
      </c>
      <c r="K76" s="50">
        <f t="shared" ref="K76:L76" si="72">SUM(K77,K80)</f>
        <v>0</v>
      </c>
      <c r="L76" s="126">
        <f t="shared" si="72"/>
        <v>0</v>
      </c>
      <c r="M76" s="46">
        <f>SUM(M77,M80)</f>
        <v>0</v>
      </c>
      <c r="N76" s="50">
        <f t="shared" ref="N76:O76" si="73">SUM(N77,N80)</f>
        <v>0</v>
      </c>
      <c r="O76" s="117">
        <f t="shared" si="73"/>
        <v>0</v>
      </c>
      <c r="P76" s="123"/>
    </row>
    <row r="77" spans="1:16" ht="24" hidden="1" x14ac:dyDescent="0.25">
      <c r="A77" s="373">
        <v>2110</v>
      </c>
      <c r="B77" s="52" t="s">
        <v>67</v>
      </c>
      <c r="C77" s="53">
        <f t="shared" si="4"/>
        <v>0</v>
      </c>
      <c r="D77" s="234">
        <f>SUM(D78:D79)</f>
        <v>0</v>
      </c>
      <c r="E77" s="119">
        <f t="shared" ref="E77:F77" si="74">SUM(E78:E79)</f>
        <v>0</v>
      </c>
      <c r="F77" s="287">
        <f t="shared" si="74"/>
        <v>0</v>
      </c>
      <c r="G77" s="234">
        <f>SUM(G78:G79)</f>
        <v>0</v>
      </c>
      <c r="H77" s="265">
        <f t="shared" ref="H77:I77" si="75">SUM(H78:H79)</f>
        <v>0</v>
      </c>
      <c r="I77" s="120">
        <f t="shared" si="75"/>
        <v>0</v>
      </c>
      <c r="J77" s="265">
        <f>SUM(J78:J79)</f>
        <v>0</v>
      </c>
      <c r="K77" s="119">
        <f t="shared" ref="K77:L77" si="76">SUM(K78:K79)</f>
        <v>0</v>
      </c>
      <c r="L77" s="140">
        <f t="shared" si="76"/>
        <v>0</v>
      </c>
      <c r="M77" s="53">
        <f>SUM(M78:M79)</f>
        <v>0</v>
      </c>
      <c r="N77" s="119">
        <f t="shared" ref="N77:O77" si="77">SUM(N78:N79)</f>
        <v>0</v>
      </c>
      <c r="O77" s="120">
        <f t="shared" si="77"/>
        <v>0</v>
      </c>
      <c r="P77" s="110"/>
    </row>
    <row r="78" spans="1:16" hidden="1" x14ac:dyDescent="0.25">
      <c r="A78" s="38">
        <v>2111</v>
      </c>
      <c r="B78" s="57" t="s">
        <v>68</v>
      </c>
      <c r="C78" s="58">
        <f t="shared" si="4"/>
        <v>0</v>
      </c>
      <c r="D78" s="231">
        <v>0</v>
      </c>
      <c r="E78" s="60"/>
      <c r="F78" s="147">
        <f t="shared" ref="F78:F79" si="78">D78+E78</f>
        <v>0</v>
      </c>
      <c r="G78" s="231"/>
      <c r="H78" s="263"/>
      <c r="I78" s="114">
        <f t="shared" ref="I78:I79" si="79">G78+H78</f>
        <v>0</v>
      </c>
      <c r="J78" s="263"/>
      <c r="K78" s="60"/>
      <c r="L78" s="136">
        <f t="shared" ref="L78:L79" si="80">J78+K78</f>
        <v>0</v>
      </c>
      <c r="M78" s="325"/>
      <c r="N78" s="60"/>
      <c r="O78" s="114">
        <f t="shared" ref="O78:O79" si="81">M78+N78</f>
        <v>0</v>
      </c>
      <c r="P78" s="111"/>
    </row>
    <row r="79" spans="1:16" ht="24" hidden="1" x14ac:dyDescent="0.25">
      <c r="A79" s="38">
        <v>2112</v>
      </c>
      <c r="B79" s="57" t="s">
        <v>69</v>
      </c>
      <c r="C79" s="58">
        <f t="shared" si="4"/>
        <v>0</v>
      </c>
      <c r="D79" s="231">
        <v>0</v>
      </c>
      <c r="E79" s="60"/>
      <c r="F79" s="147">
        <f t="shared" si="78"/>
        <v>0</v>
      </c>
      <c r="G79" s="231"/>
      <c r="H79" s="263"/>
      <c r="I79" s="114">
        <f t="shared" si="79"/>
        <v>0</v>
      </c>
      <c r="J79" s="263"/>
      <c r="K79" s="60"/>
      <c r="L79" s="136">
        <f t="shared" si="80"/>
        <v>0</v>
      </c>
      <c r="M79" s="325"/>
      <c r="N79" s="60"/>
      <c r="O79" s="114">
        <f t="shared" si="81"/>
        <v>0</v>
      </c>
      <c r="P79" s="111"/>
    </row>
    <row r="80" spans="1:16" ht="24" hidden="1" x14ac:dyDescent="0.25">
      <c r="A80" s="112">
        <v>2120</v>
      </c>
      <c r="B80" s="57" t="s">
        <v>70</v>
      </c>
      <c r="C80" s="58">
        <f t="shared" si="4"/>
        <v>0</v>
      </c>
      <c r="D80" s="232">
        <f>SUM(D81:D82)</f>
        <v>0</v>
      </c>
      <c r="E80" s="113">
        <f t="shared" ref="E80:F80" si="82">SUM(E81:E82)</f>
        <v>0</v>
      </c>
      <c r="F80" s="147">
        <f t="shared" si="82"/>
        <v>0</v>
      </c>
      <c r="G80" s="232">
        <f>SUM(G81:G82)</f>
        <v>0</v>
      </c>
      <c r="H80" s="121">
        <f t="shared" ref="H80:I80" si="83">SUM(H81:H82)</f>
        <v>0</v>
      </c>
      <c r="I80" s="114">
        <f t="shared" si="83"/>
        <v>0</v>
      </c>
      <c r="J80" s="121">
        <f>SUM(J81:J82)</f>
        <v>0</v>
      </c>
      <c r="K80" s="113">
        <f t="shared" ref="K80:L80" si="84">SUM(K81:K82)</f>
        <v>0</v>
      </c>
      <c r="L80" s="136">
        <f t="shared" si="84"/>
        <v>0</v>
      </c>
      <c r="M80" s="58">
        <f>SUM(M81:M82)</f>
        <v>0</v>
      </c>
      <c r="N80" s="113">
        <f t="shared" ref="N80:O80" si="85">SUM(N81:N82)</f>
        <v>0</v>
      </c>
      <c r="O80" s="114">
        <f t="shared" si="85"/>
        <v>0</v>
      </c>
      <c r="P80" s="111"/>
    </row>
    <row r="81" spans="1:16" hidden="1" x14ac:dyDescent="0.25">
      <c r="A81" s="38">
        <v>2121</v>
      </c>
      <c r="B81" s="57" t="s">
        <v>68</v>
      </c>
      <c r="C81" s="58">
        <f t="shared" si="4"/>
        <v>0</v>
      </c>
      <c r="D81" s="231">
        <v>0</v>
      </c>
      <c r="E81" s="60"/>
      <c r="F81" s="147">
        <f t="shared" ref="F81:F82" si="86">D81+E81</f>
        <v>0</v>
      </c>
      <c r="G81" s="231"/>
      <c r="H81" s="263"/>
      <c r="I81" s="114">
        <f t="shared" ref="I81:I82" si="87">G81+H81</f>
        <v>0</v>
      </c>
      <c r="J81" s="263"/>
      <c r="K81" s="60"/>
      <c r="L81" s="136">
        <f t="shared" ref="L81:L82" si="88">J81+K81</f>
        <v>0</v>
      </c>
      <c r="M81" s="325"/>
      <c r="N81" s="60"/>
      <c r="O81" s="114">
        <f t="shared" ref="O81:O82" si="89">M81+N81</f>
        <v>0</v>
      </c>
      <c r="P81" s="111"/>
    </row>
    <row r="82" spans="1:16" ht="24" hidden="1" x14ac:dyDescent="0.25">
      <c r="A82" s="38">
        <v>2122</v>
      </c>
      <c r="B82" s="57" t="s">
        <v>69</v>
      </c>
      <c r="C82" s="58">
        <f t="shared" si="4"/>
        <v>0</v>
      </c>
      <c r="D82" s="231">
        <v>0</v>
      </c>
      <c r="E82" s="60"/>
      <c r="F82" s="147">
        <f t="shared" si="86"/>
        <v>0</v>
      </c>
      <c r="G82" s="231"/>
      <c r="H82" s="263"/>
      <c r="I82" s="114">
        <f t="shared" si="87"/>
        <v>0</v>
      </c>
      <c r="J82" s="263"/>
      <c r="K82" s="60"/>
      <c r="L82" s="136">
        <f t="shared" si="88"/>
        <v>0</v>
      </c>
      <c r="M82" s="325"/>
      <c r="N82" s="60"/>
      <c r="O82" s="114">
        <f t="shared" si="89"/>
        <v>0</v>
      </c>
      <c r="P82" s="111"/>
    </row>
    <row r="83" spans="1:16" x14ac:dyDescent="0.25">
      <c r="A83" s="45">
        <v>2200</v>
      </c>
      <c r="B83" s="105" t="s">
        <v>71</v>
      </c>
      <c r="C83" s="46">
        <f t="shared" si="4"/>
        <v>805295</v>
      </c>
      <c r="D83" s="229">
        <f>SUM(D84,D89,D95,D103,D112,D116,D122,D128)</f>
        <v>805295</v>
      </c>
      <c r="E83" s="523">
        <f t="shared" ref="E83:F83" si="90">SUM(E84,E89,E95,E103,E112,E116,E122,E128)</f>
        <v>0</v>
      </c>
      <c r="F83" s="490">
        <f t="shared" si="90"/>
        <v>805295</v>
      </c>
      <c r="G83" s="229">
        <f>SUM(G84,G89,G95,G103,G112,G116,G122,G128)</f>
        <v>0</v>
      </c>
      <c r="H83" s="126">
        <f t="shared" ref="H83:I83" si="91">SUM(H84,H89,H95,H103,H112,H116,H122,H128)</f>
        <v>0</v>
      </c>
      <c r="I83" s="490">
        <f t="shared" si="91"/>
        <v>0</v>
      </c>
      <c r="J83" s="106">
        <f>SUM(J84,J89,J95,J103,J112,J116,J122,J128)</f>
        <v>0</v>
      </c>
      <c r="K83" s="523">
        <f t="shared" ref="K83:L83" si="92">SUM(K84,K89,K95,K103,K112,K116,K122,K128)</f>
        <v>0</v>
      </c>
      <c r="L83" s="490">
        <f t="shared" si="92"/>
        <v>0</v>
      </c>
      <c r="M83" s="166">
        <f>SUM(M84,M89,M95,M103,M112,M116,M122,M128)</f>
        <v>0</v>
      </c>
      <c r="N83" s="167">
        <f t="shared" ref="N83:O83" si="93">SUM(N84,N89,N95,N103,N112,N116,N122,N128)</f>
        <v>0</v>
      </c>
      <c r="O83" s="168">
        <f t="shared" si="93"/>
        <v>0</v>
      </c>
      <c r="P83" s="349"/>
    </row>
    <row r="84" spans="1:16" ht="24" hidden="1" x14ac:dyDescent="0.25">
      <c r="A84" s="107">
        <v>2210</v>
      </c>
      <c r="B84" s="78" t="s">
        <v>72</v>
      </c>
      <c r="C84" s="84">
        <f t="shared" si="4"/>
        <v>0</v>
      </c>
      <c r="D84" s="132">
        <f>SUM(D85:D88)</f>
        <v>0</v>
      </c>
      <c r="E84" s="108">
        <f t="shared" ref="E84:F84" si="94">SUM(E85:E88)</f>
        <v>0</v>
      </c>
      <c r="F84" s="286">
        <f t="shared" si="94"/>
        <v>0</v>
      </c>
      <c r="G84" s="132">
        <f>SUM(G85:G88)</f>
        <v>0</v>
      </c>
      <c r="H84" s="207">
        <f t="shared" ref="H84:I84" si="95">SUM(H85:H88)</f>
        <v>0</v>
      </c>
      <c r="I84" s="109">
        <f t="shared" si="95"/>
        <v>0</v>
      </c>
      <c r="J84" s="207">
        <f>SUM(J85:J88)</f>
        <v>0</v>
      </c>
      <c r="K84" s="108">
        <f t="shared" ref="K84:L84" si="96">SUM(K85:K88)</f>
        <v>0</v>
      </c>
      <c r="L84" s="137">
        <f t="shared" si="96"/>
        <v>0</v>
      </c>
      <c r="M84" s="84">
        <f>SUM(M85:M88)</f>
        <v>0</v>
      </c>
      <c r="N84" s="108">
        <f t="shared" ref="N84:O84" si="97">SUM(N85:N88)</f>
        <v>0</v>
      </c>
      <c r="O84" s="109">
        <f t="shared" si="97"/>
        <v>0</v>
      </c>
      <c r="P84" s="116"/>
    </row>
    <row r="85" spans="1:16" ht="24" hidden="1" x14ac:dyDescent="0.25">
      <c r="A85" s="33">
        <v>2211</v>
      </c>
      <c r="B85" s="52" t="s">
        <v>73</v>
      </c>
      <c r="C85" s="53">
        <f t="shared" ref="C85:C148" si="98">F85+I85+L85+O85</f>
        <v>0</v>
      </c>
      <c r="D85" s="230">
        <v>0</v>
      </c>
      <c r="E85" s="55"/>
      <c r="F85" s="287">
        <f t="shared" ref="F85:F88" si="99">D85+E85</f>
        <v>0</v>
      </c>
      <c r="G85" s="230"/>
      <c r="H85" s="262"/>
      <c r="I85" s="120">
        <f t="shared" ref="I85:I88" si="100">G85+H85</f>
        <v>0</v>
      </c>
      <c r="J85" s="262"/>
      <c r="K85" s="55"/>
      <c r="L85" s="140">
        <f t="shared" ref="L85:L88" si="101">J85+K85</f>
        <v>0</v>
      </c>
      <c r="M85" s="324"/>
      <c r="N85" s="55"/>
      <c r="O85" s="120">
        <f t="shared" ref="O85:O88" si="102">M85+N85</f>
        <v>0</v>
      </c>
      <c r="P85" s="110"/>
    </row>
    <row r="86" spans="1:16" ht="36" hidden="1" x14ac:dyDescent="0.25">
      <c r="A86" s="38">
        <v>2212</v>
      </c>
      <c r="B86" s="57" t="s">
        <v>74</v>
      </c>
      <c r="C86" s="58">
        <f t="shared" si="98"/>
        <v>0</v>
      </c>
      <c r="D86" s="231">
        <v>0</v>
      </c>
      <c r="E86" s="60"/>
      <c r="F86" s="147">
        <f t="shared" si="99"/>
        <v>0</v>
      </c>
      <c r="G86" s="231"/>
      <c r="H86" s="263"/>
      <c r="I86" s="114">
        <f t="shared" si="100"/>
        <v>0</v>
      </c>
      <c r="J86" s="263"/>
      <c r="K86" s="60"/>
      <c r="L86" s="136">
        <f t="shared" si="101"/>
        <v>0</v>
      </c>
      <c r="M86" s="325"/>
      <c r="N86" s="60"/>
      <c r="O86" s="114">
        <f t="shared" si="102"/>
        <v>0</v>
      </c>
      <c r="P86" s="111"/>
    </row>
    <row r="87" spans="1:16" ht="24" hidden="1" x14ac:dyDescent="0.25">
      <c r="A87" s="38">
        <v>2214</v>
      </c>
      <c r="B87" s="57" t="s">
        <v>75</v>
      </c>
      <c r="C87" s="58">
        <f t="shared" si="98"/>
        <v>0</v>
      </c>
      <c r="D87" s="231">
        <v>0</v>
      </c>
      <c r="E87" s="60"/>
      <c r="F87" s="147">
        <f t="shared" si="99"/>
        <v>0</v>
      </c>
      <c r="G87" s="231"/>
      <c r="H87" s="263"/>
      <c r="I87" s="114">
        <f t="shared" si="100"/>
        <v>0</v>
      </c>
      <c r="J87" s="263"/>
      <c r="K87" s="60"/>
      <c r="L87" s="136">
        <f t="shared" si="101"/>
        <v>0</v>
      </c>
      <c r="M87" s="325"/>
      <c r="N87" s="60"/>
      <c r="O87" s="114">
        <f t="shared" si="102"/>
        <v>0</v>
      </c>
      <c r="P87" s="111"/>
    </row>
    <row r="88" spans="1:16" hidden="1" x14ac:dyDescent="0.25">
      <c r="A88" s="38">
        <v>2219</v>
      </c>
      <c r="B88" s="57" t="s">
        <v>76</v>
      </c>
      <c r="C88" s="58">
        <f t="shared" si="98"/>
        <v>0</v>
      </c>
      <c r="D88" s="231">
        <v>0</v>
      </c>
      <c r="E88" s="60"/>
      <c r="F88" s="147">
        <f t="shared" si="99"/>
        <v>0</v>
      </c>
      <c r="G88" s="231"/>
      <c r="H88" s="263"/>
      <c r="I88" s="114">
        <f t="shared" si="100"/>
        <v>0</v>
      </c>
      <c r="J88" s="263"/>
      <c r="K88" s="60"/>
      <c r="L88" s="136">
        <f t="shared" si="101"/>
        <v>0</v>
      </c>
      <c r="M88" s="325"/>
      <c r="N88" s="60"/>
      <c r="O88" s="114">
        <f t="shared" si="102"/>
        <v>0</v>
      </c>
      <c r="P88" s="111"/>
    </row>
    <row r="89" spans="1:16" ht="24" hidden="1" x14ac:dyDescent="0.25">
      <c r="A89" s="112">
        <v>2220</v>
      </c>
      <c r="B89" s="57" t="s">
        <v>77</v>
      </c>
      <c r="C89" s="58">
        <f t="shared" si="98"/>
        <v>0</v>
      </c>
      <c r="D89" s="232">
        <f>SUM(D90:D94)</f>
        <v>0</v>
      </c>
      <c r="E89" s="113">
        <f t="shared" ref="E89:F89" si="103">SUM(E90:E94)</f>
        <v>0</v>
      </c>
      <c r="F89" s="147">
        <f t="shared" si="103"/>
        <v>0</v>
      </c>
      <c r="G89" s="232">
        <f>SUM(G90:G94)</f>
        <v>0</v>
      </c>
      <c r="H89" s="121">
        <f t="shared" ref="H89:I89" si="104">SUM(H90:H94)</f>
        <v>0</v>
      </c>
      <c r="I89" s="114">
        <f t="shared" si="104"/>
        <v>0</v>
      </c>
      <c r="J89" s="121">
        <f>SUM(J90:J94)</f>
        <v>0</v>
      </c>
      <c r="K89" s="113">
        <f t="shared" ref="K89:L89" si="105">SUM(K90:K94)</f>
        <v>0</v>
      </c>
      <c r="L89" s="136">
        <f t="shared" si="105"/>
        <v>0</v>
      </c>
      <c r="M89" s="58">
        <f>SUM(M90:M94)</f>
        <v>0</v>
      </c>
      <c r="N89" s="113">
        <f t="shared" ref="N89:O89" si="106">SUM(N90:N94)</f>
        <v>0</v>
      </c>
      <c r="O89" s="114">
        <f t="shared" si="106"/>
        <v>0</v>
      </c>
      <c r="P89" s="111"/>
    </row>
    <row r="90" spans="1:16" ht="24" hidden="1" x14ac:dyDescent="0.25">
      <c r="A90" s="38">
        <v>2221</v>
      </c>
      <c r="B90" s="57" t="s">
        <v>289</v>
      </c>
      <c r="C90" s="58">
        <f t="shared" si="98"/>
        <v>0</v>
      </c>
      <c r="D90" s="231">
        <v>0</v>
      </c>
      <c r="E90" s="60"/>
      <c r="F90" s="147">
        <f t="shared" ref="F90:F94" si="107">D90+E90</f>
        <v>0</v>
      </c>
      <c r="G90" s="231"/>
      <c r="H90" s="263"/>
      <c r="I90" s="114">
        <f t="shared" ref="I90:I94" si="108">G90+H90</f>
        <v>0</v>
      </c>
      <c r="J90" s="263"/>
      <c r="K90" s="60"/>
      <c r="L90" s="136">
        <f t="shared" ref="L90:L94" si="109">J90+K90</f>
        <v>0</v>
      </c>
      <c r="M90" s="325"/>
      <c r="N90" s="60"/>
      <c r="O90" s="114">
        <f t="shared" ref="O90:O94" si="110">M90+N90</f>
        <v>0</v>
      </c>
      <c r="P90" s="111"/>
    </row>
    <row r="91" spans="1:16" hidden="1" x14ac:dyDescent="0.25">
      <c r="A91" s="38">
        <v>2222</v>
      </c>
      <c r="B91" s="57" t="s">
        <v>78</v>
      </c>
      <c r="C91" s="58">
        <f t="shared" si="98"/>
        <v>0</v>
      </c>
      <c r="D91" s="231">
        <v>0</v>
      </c>
      <c r="E91" s="60"/>
      <c r="F91" s="147">
        <f t="shared" si="107"/>
        <v>0</v>
      </c>
      <c r="G91" s="231"/>
      <c r="H91" s="263"/>
      <c r="I91" s="114">
        <f t="shared" si="108"/>
        <v>0</v>
      </c>
      <c r="J91" s="263"/>
      <c r="K91" s="60"/>
      <c r="L91" s="136">
        <f t="shared" si="109"/>
        <v>0</v>
      </c>
      <c r="M91" s="325"/>
      <c r="N91" s="60"/>
      <c r="O91" s="114">
        <f t="shared" si="110"/>
        <v>0</v>
      </c>
      <c r="P91" s="111"/>
    </row>
    <row r="92" spans="1:16" hidden="1" x14ac:dyDescent="0.25">
      <c r="A92" s="38">
        <v>2223</v>
      </c>
      <c r="B92" s="57" t="s">
        <v>79</v>
      </c>
      <c r="C92" s="58">
        <f t="shared" si="98"/>
        <v>0</v>
      </c>
      <c r="D92" s="231">
        <v>0</v>
      </c>
      <c r="E92" s="60"/>
      <c r="F92" s="147">
        <f t="shared" si="107"/>
        <v>0</v>
      </c>
      <c r="G92" s="231"/>
      <c r="H92" s="263"/>
      <c r="I92" s="114">
        <f t="shared" si="108"/>
        <v>0</v>
      </c>
      <c r="J92" s="263"/>
      <c r="K92" s="60"/>
      <c r="L92" s="136">
        <f t="shared" si="109"/>
        <v>0</v>
      </c>
      <c r="M92" s="325"/>
      <c r="N92" s="60"/>
      <c r="O92" s="114">
        <f t="shared" si="110"/>
        <v>0</v>
      </c>
      <c r="P92" s="111"/>
    </row>
    <row r="93" spans="1:16" ht="48" hidden="1" x14ac:dyDescent="0.25">
      <c r="A93" s="38">
        <v>2224</v>
      </c>
      <c r="B93" s="57" t="s">
        <v>299</v>
      </c>
      <c r="C93" s="58">
        <f t="shared" si="98"/>
        <v>0</v>
      </c>
      <c r="D93" s="231">
        <v>0</v>
      </c>
      <c r="E93" s="60"/>
      <c r="F93" s="147">
        <f t="shared" si="107"/>
        <v>0</v>
      </c>
      <c r="G93" s="231"/>
      <c r="H93" s="263"/>
      <c r="I93" s="114">
        <f t="shared" si="108"/>
        <v>0</v>
      </c>
      <c r="J93" s="263"/>
      <c r="K93" s="60"/>
      <c r="L93" s="136">
        <f t="shared" si="109"/>
        <v>0</v>
      </c>
      <c r="M93" s="325"/>
      <c r="N93" s="60"/>
      <c r="O93" s="114">
        <f t="shared" si="110"/>
        <v>0</v>
      </c>
      <c r="P93" s="111"/>
    </row>
    <row r="94" spans="1:16" ht="24" hidden="1" x14ac:dyDescent="0.25">
      <c r="A94" s="38">
        <v>2229</v>
      </c>
      <c r="B94" s="57" t="s">
        <v>80</v>
      </c>
      <c r="C94" s="58">
        <f t="shared" si="98"/>
        <v>0</v>
      </c>
      <c r="D94" s="231">
        <v>0</v>
      </c>
      <c r="E94" s="60"/>
      <c r="F94" s="147">
        <f t="shared" si="107"/>
        <v>0</v>
      </c>
      <c r="G94" s="231"/>
      <c r="H94" s="263"/>
      <c r="I94" s="114">
        <f t="shared" si="108"/>
        <v>0</v>
      </c>
      <c r="J94" s="263"/>
      <c r="K94" s="60"/>
      <c r="L94" s="136">
        <f t="shared" si="109"/>
        <v>0</v>
      </c>
      <c r="M94" s="325"/>
      <c r="N94" s="60"/>
      <c r="O94" s="114">
        <f t="shared" si="110"/>
        <v>0</v>
      </c>
      <c r="P94" s="111"/>
    </row>
    <row r="95" spans="1:16" ht="36" x14ac:dyDescent="0.25">
      <c r="A95" s="112">
        <v>2230</v>
      </c>
      <c r="B95" s="57" t="s">
        <v>81</v>
      </c>
      <c r="C95" s="58">
        <f t="shared" si="98"/>
        <v>360450</v>
      </c>
      <c r="D95" s="232">
        <f>SUM(D96:D102)</f>
        <v>360450</v>
      </c>
      <c r="E95" s="529">
        <f t="shared" ref="E95:F95" si="111">SUM(E96:E102)</f>
        <v>0</v>
      </c>
      <c r="F95" s="486">
        <f t="shared" si="111"/>
        <v>360450</v>
      </c>
      <c r="G95" s="232">
        <f>SUM(G96:G102)</f>
        <v>0</v>
      </c>
      <c r="H95" s="136">
        <f t="shared" ref="H95:I95" si="112">SUM(H96:H102)</f>
        <v>0</v>
      </c>
      <c r="I95" s="486">
        <f t="shared" si="112"/>
        <v>0</v>
      </c>
      <c r="J95" s="121">
        <f>SUM(J96:J102)</f>
        <v>0</v>
      </c>
      <c r="K95" s="529">
        <f t="shared" ref="K95:L95" si="113">SUM(K96:K102)</f>
        <v>0</v>
      </c>
      <c r="L95" s="486">
        <f t="shared" si="113"/>
        <v>0</v>
      </c>
      <c r="M95" s="58">
        <f>SUM(M96:M102)</f>
        <v>0</v>
      </c>
      <c r="N95" s="113">
        <f t="shared" ref="N95:O95" si="114">SUM(N96:N102)</f>
        <v>0</v>
      </c>
      <c r="O95" s="114">
        <f t="shared" si="114"/>
        <v>0</v>
      </c>
      <c r="P95" s="111"/>
    </row>
    <row r="96" spans="1:16" ht="24" x14ac:dyDescent="0.25">
      <c r="A96" s="38">
        <v>2231</v>
      </c>
      <c r="B96" s="57" t="s">
        <v>82</v>
      </c>
      <c r="C96" s="58">
        <f t="shared" si="98"/>
        <v>20550</v>
      </c>
      <c r="D96" s="231">
        <v>20550</v>
      </c>
      <c r="E96" s="528"/>
      <c r="F96" s="486">
        <f t="shared" ref="F96:F102" si="115">D96+E96</f>
        <v>20550</v>
      </c>
      <c r="G96" s="231"/>
      <c r="H96" s="561"/>
      <c r="I96" s="486">
        <f t="shared" ref="I96:I102" si="116">G96+H96</f>
        <v>0</v>
      </c>
      <c r="J96" s="263"/>
      <c r="K96" s="528"/>
      <c r="L96" s="486">
        <f t="shared" ref="L96:L102" si="117">J96+K96</f>
        <v>0</v>
      </c>
      <c r="M96" s="325"/>
      <c r="N96" s="60"/>
      <c r="O96" s="114">
        <f t="shared" ref="O96:O102" si="118">M96+N96</f>
        <v>0</v>
      </c>
      <c r="P96" s="111"/>
    </row>
    <row r="97" spans="1:16" ht="24.75" customHeight="1" x14ac:dyDescent="0.25">
      <c r="A97" s="38">
        <v>2232</v>
      </c>
      <c r="B97" s="57" t="s">
        <v>83</v>
      </c>
      <c r="C97" s="58">
        <f t="shared" si="98"/>
        <v>1000</v>
      </c>
      <c r="D97" s="231">
        <v>1000</v>
      </c>
      <c r="E97" s="528"/>
      <c r="F97" s="486">
        <f t="shared" si="115"/>
        <v>1000</v>
      </c>
      <c r="G97" s="231"/>
      <c r="H97" s="561"/>
      <c r="I97" s="486">
        <f t="shared" si="116"/>
        <v>0</v>
      </c>
      <c r="J97" s="263"/>
      <c r="K97" s="528"/>
      <c r="L97" s="486">
        <f t="shared" si="117"/>
        <v>0</v>
      </c>
      <c r="M97" s="325"/>
      <c r="N97" s="60"/>
      <c r="O97" s="114">
        <f t="shared" si="118"/>
        <v>0</v>
      </c>
      <c r="P97" s="111"/>
    </row>
    <row r="98" spans="1:16" ht="24" hidden="1" x14ac:dyDescent="0.25">
      <c r="A98" s="33">
        <v>2233</v>
      </c>
      <c r="B98" s="52" t="s">
        <v>84</v>
      </c>
      <c r="C98" s="53">
        <f t="shared" si="98"/>
        <v>0</v>
      </c>
      <c r="D98" s="230">
        <v>0</v>
      </c>
      <c r="E98" s="55"/>
      <c r="F98" s="287">
        <f t="shared" si="115"/>
        <v>0</v>
      </c>
      <c r="G98" s="230"/>
      <c r="H98" s="262"/>
      <c r="I98" s="120">
        <f t="shared" si="116"/>
        <v>0</v>
      </c>
      <c r="J98" s="262"/>
      <c r="K98" s="55"/>
      <c r="L98" s="140">
        <f t="shared" si="117"/>
        <v>0</v>
      </c>
      <c r="M98" s="324"/>
      <c r="N98" s="55"/>
      <c r="O98" s="120">
        <f t="shared" si="118"/>
        <v>0</v>
      </c>
      <c r="P98" s="110"/>
    </row>
    <row r="99" spans="1:16" ht="36" hidden="1" x14ac:dyDescent="0.25">
      <c r="A99" s="38">
        <v>2234</v>
      </c>
      <c r="B99" s="57" t="s">
        <v>85</v>
      </c>
      <c r="C99" s="58">
        <f t="shared" si="98"/>
        <v>0</v>
      </c>
      <c r="D99" s="231">
        <v>0</v>
      </c>
      <c r="E99" s="60"/>
      <c r="F99" s="147">
        <f t="shared" si="115"/>
        <v>0</v>
      </c>
      <c r="G99" s="231"/>
      <c r="H99" s="263"/>
      <c r="I99" s="114">
        <f t="shared" si="116"/>
        <v>0</v>
      </c>
      <c r="J99" s="263"/>
      <c r="K99" s="60"/>
      <c r="L99" s="136">
        <f t="shared" si="117"/>
        <v>0</v>
      </c>
      <c r="M99" s="325"/>
      <c r="N99" s="60"/>
      <c r="O99" s="114">
        <f t="shared" si="118"/>
        <v>0</v>
      </c>
      <c r="P99" s="111"/>
    </row>
    <row r="100" spans="1:16" ht="24" hidden="1" x14ac:dyDescent="0.25">
      <c r="A100" s="38">
        <v>2235</v>
      </c>
      <c r="B100" s="57" t="s">
        <v>86</v>
      </c>
      <c r="C100" s="58">
        <f t="shared" si="98"/>
        <v>0</v>
      </c>
      <c r="D100" s="231">
        <v>0</v>
      </c>
      <c r="E100" s="60"/>
      <c r="F100" s="147">
        <f t="shared" si="115"/>
        <v>0</v>
      </c>
      <c r="G100" s="231"/>
      <c r="H100" s="263"/>
      <c r="I100" s="114">
        <f t="shared" si="116"/>
        <v>0</v>
      </c>
      <c r="J100" s="263"/>
      <c r="K100" s="60"/>
      <c r="L100" s="136">
        <f t="shared" si="117"/>
        <v>0</v>
      </c>
      <c r="M100" s="325"/>
      <c r="N100" s="60"/>
      <c r="O100" s="114">
        <f t="shared" si="118"/>
        <v>0</v>
      </c>
      <c r="P100" s="111"/>
    </row>
    <row r="101" spans="1:16" hidden="1" x14ac:dyDescent="0.25">
      <c r="A101" s="38">
        <v>2236</v>
      </c>
      <c r="B101" s="57" t="s">
        <v>87</v>
      </c>
      <c r="C101" s="58">
        <f t="shared" si="98"/>
        <v>0</v>
      </c>
      <c r="D101" s="231">
        <v>0</v>
      </c>
      <c r="E101" s="60"/>
      <c r="F101" s="147">
        <f t="shared" si="115"/>
        <v>0</v>
      </c>
      <c r="G101" s="231"/>
      <c r="H101" s="263"/>
      <c r="I101" s="114">
        <f t="shared" si="116"/>
        <v>0</v>
      </c>
      <c r="J101" s="263"/>
      <c r="K101" s="60"/>
      <c r="L101" s="136">
        <f t="shared" si="117"/>
        <v>0</v>
      </c>
      <c r="M101" s="325"/>
      <c r="N101" s="60"/>
      <c r="O101" s="114">
        <f t="shared" si="118"/>
        <v>0</v>
      </c>
      <c r="P101" s="111"/>
    </row>
    <row r="102" spans="1:16" ht="24" x14ac:dyDescent="0.25">
      <c r="A102" s="38">
        <v>2239</v>
      </c>
      <c r="B102" s="57" t="s">
        <v>88</v>
      </c>
      <c r="C102" s="58">
        <f t="shared" si="98"/>
        <v>338900</v>
      </c>
      <c r="D102" s="231">
        <v>338900</v>
      </c>
      <c r="E102" s="528"/>
      <c r="F102" s="486">
        <f t="shared" si="115"/>
        <v>338900</v>
      </c>
      <c r="G102" s="231"/>
      <c r="H102" s="561"/>
      <c r="I102" s="486">
        <f t="shared" si="116"/>
        <v>0</v>
      </c>
      <c r="J102" s="263"/>
      <c r="K102" s="528"/>
      <c r="L102" s="486">
        <f t="shared" si="117"/>
        <v>0</v>
      </c>
      <c r="M102" s="325"/>
      <c r="N102" s="60"/>
      <c r="O102" s="114">
        <f t="shared" si="118"/>
        <v>0</v>
      </c>
      <c r="P102" s="111"/>
    </row>
    <row r="103" spans="1:16" ht="36" hidden="1" x14ac:dyDescent="0.25">
      <c r="A103" s="112">
        <v>2240</v>
      </c>
      <c r="B103" s="57" t="s">
        <v>89</v>
      </c>
      <c r="C103" s="58">
        <f t="shared" si="98"/>
        <v>0</v>
      </c>
      <c r="D103" s="232">
        <f>SUM(D104:D111)</f>
        <v>0</v>
      </c>
      <c r="E103" s="113">
        <f t="shared" ref="E103:F103" si="119">SUM(E104:E111)</f>
        <v>0</v>
      </c>
      <c r="F103" s="147">
        <f t="shared" si="119"/>
        <v>0</v>
      </c>
      <c r="G103" s="232">
        <f>SUM(G104:G111)</f>
        <v>0</v>
      </c>
      <c r="H103" s="121">
        <f t="shared" ref="H103:I103" si="120">SUM(H104:H111)</f>
        <v>0</v>
      </c>
      <c r="I103" s="114">
        <f t="shared" si="120"/>
        <v>0</v>
      </c>
      <c r="J103" s="121">
        <f>SUM(J104:J111)</f>
        <v>0</v>
      </c>
      <c r="K103" s="113">
        <f t="shared" ref="K103:L103" si="121">SUM(K104:K111)</f>
        <v>0</v>
      </c>
      <c r="L103" s="136">
        <f t="shared" si="121"/>
        <v>0</v>
      </c>
      <c r="M103" s="58">
        <f>SUM(M104:M111)</f>
        <v>0</v>
      </c>
      <c r="N103" s="113">
        <f t="shared" ref="N103:O103" si="122">SUM(N104:N111)</f>
        <v>0</v>
      </c>
      <c r="O103" s="114">
        <f t="shared" si="122"/>
        <v>0</v>
      </c>
      <c r="P103" s="111"/>
    </row>
    <row r="104" spans="1:16" hidden="1" x14ac:dyDescent="0.25">
      <c r="A104" s="38">
        <v>2241</v>
      </c>
      <c r="B104" s="57" t="s">
        <v>90</v>
      </c>
      <c r="C104" s="58">
        <f t="shared" si="98"/>
        <v>0</v>
      </c>
      <c r="D104" s="231">
        <v>0</v>
      </c>
      <c r="E104" s="60"/>
      <c r="F104" s="147">
        <f t="shared" ref="F104:F111" si="123">D104+E104</f>
        <v>0</v>
      </c>
      <c r="G104" s="231"/>
      <c r="H104" s="263"/>
      <c r="I104" s="114">
        <f t="shared" ref="I104:I111" si="124">G104+H104</f>
        <v>0</v>
      </c>
      <c r="J104" s="263"/>
      <c r="K104" s="60"/>
      <c r="L104" s="136">
        <f t="shared" ref="L104:L111" si="125">J104+K104</f>
        <v>0</v>
      </c>
      <c r="M104" s="325"/>
      <c r="N104" s="60"/>
      <c r="O104" s="114">
        <f t="shared" ref="O104:O111" si="126">M104+N104</f>
        <v>0</v>
      </c>
      <c r="P104" s="111"/>
    </row>
    <row r="105" spans="1:16" ht="24" hidden="1" x14ac:dyDescent="0.25">
      <c r="A105" s="38">
        <v>2242</v>
      </c>
      <c r="B105" s="57" t="s">
        <v>91</v>
      </c>
      <c r="C105" s="58">
        <f t="shared" si="98"/>
        <v>0</v>
      </c>
      <c r="D105" s="231">
        <v>0</v>
      </c>
      <c r="E105" s="60"/>
      <c r="F105" s="147">
        <f t="shared" si="123"/>
        <v>0</v>
      </c>
      <c r="G105" s="231"/>
      <c r="H105" s="263"/>
      <c r="I105" s="114">
        <f t="shared" si="124"/>
        <v>0</v>
      </c>
      <c r="J105" s="263"/>
      <c r="K105" s="60"/>
      <c r="L105" s="136">
        <f t="shared" si="125"/>
        <v>0</v>
      </c>
      <c r="M105" s="325"/>
      <c r="N105" s="60"/>
      <c r="O105" s="114">
        <f t="shared" si="126"/>
        <v>0</v>
      </c>
      <c r="P105" s="111"/>
    </row>
    <row r="106" spans="1:16" ht="24" hidden="1" x14ac:dyDescent="0.25">
      <c r="A106" s="38">
        <v>2243</v>
      </c>
      <c r="B106" s="57" t="s">
        <v>92</v>
      </c>
      <c r="C106" s="58">
        <f t="shared" si="98"/>
        <v>0</v>
      </c>
      <c r="D106" s="231">
        <v>0</v>
      </c>
      <c r="E106" s="60"/>
      <c r="F106" s="147">
        <f t="shared" si="123"/>
        <v>0</v>
      </c>
      <c r="G106" s="231"/>
      <c r="H106" s="263"/>
      <c r="I106" s="114">
        <f t="shared" si="124"/>
        <v>0</v>
      </c>
      <c r="J106" s="263"/>
      <c r="K106" s="60"/>
      <c r="L106" s="136">
        <f t="shared" si="125"/>
        <v>0</v>
      </c>
      <c r="M106" s="325"/>
      <c r="N106" s="60"/>
      <c r="O106" s="114">
        <f t="shared" si="126"/>
        <v>0</v>
      </c>
      <c r="P106" s="111"/>
    </row>
    <row r="107" spans="1:16" hidden="1" x14ac:dyDescent="0.25">
      <c r="A107" s="38">
        <v>2244</v>
      </c>
      <c r="B107" s="57" t="s">
        <v>93</v>
      </c>
      <c r="C107" s="58">
        <f t="shared" si="98"/>
        <v>0</v>
      </c>
      <c r="D107" s="231">
        <v>0</v>
      </c>
      <c r="E107" s="60"/>
      <c r="F107" s="147">
        <f t="shared" si="123"/>
        <v>0</v>
      </c>
      <c r="G107" s="231"/>
      <c r="H107" s="263"/>
      <c r="I107" s="114">
        <f t="shared" si="124"/>
        <v>0</v>
      </c>
      <c r="J107" s="263"/>
      <c r="K107" s="60"/>
      <c r="L107" s="136">
        <f t="shared" si="125"/>
        <v>0</v>
      </c>
      <c r="M107" s="325"/>
      <c r="N107" s="60"/>
      <c r="O107" s="114">
        <f t="shared" si="126"/>
        <v>0</v>
      </c>
      <c r="P107" s="111"/>
    </row>
    <row r="108" spans="1:16" ht="24" hidden="1" x14ac:dyDescent="0.25">
      <c r="A108" s="38">
        <v>2246</v>
      </c>
      <c r="B108" s="57" t="s">
        <v>94</v>
      </c>
      <c r="C108" s="58">
        <f t="shared" si="98"/>
        <v>0</v>
      </c>
      <c r="D108" s="231">
        <v>0</v>
      </c>
      <c r="E108" s="60"/>
      <c r="F108" s="147">
        <f t="shared" si="123"/>
        <v>0</v>
      </c>
      <c r="G108" s="231"/>
      <c r="H108" s="263"/>
      <c r="I108" s="114">
        <f t="shared" si="124"/>
        <v>0</v>
      </c>
      <c r="J108" s="263"/>
      <c r="K108" s="60"/>
      <c r="L108" s="136">
        <f t="shared" si="125"/>
        <v>0</v>
      </c>
      <c r="M108" s="325"/>
      <c r="N108" s="60"/>
      <c r="O108" s="114">
        <f t="shared" si="126"/>
        <v>0</v>
      </c>
      <c r="P108" s="111"/>
    </row>
    <row r="109" spans="1:16" hidden="1" x14ac:dyDescent="0.25">
      <c r="A109" s="38">
        <v>2247</v>
      </c>
      <c r="B109" s="57" t="s">
        <v>95</v>
      </c>
      <c r="C109" s="58">
        <f t="shared" si="98"/>
        <v>0</v>
      </c>
      <c r="D109" s="231">
        <v>0</v>
      </c>
      <c r="E109" s="60"/>
      <c r="F109" s="147">
        <f t="shared" si="123"/>
        <v>0</v>
      </c>
      <c r="G109" s="231"/>
      <c r="H109" s="263"/>
      <c r="I109" s="114">
        <f t="shared" si="124"/>
        <v>0</v>
      </c>
      <c r="J109" s="263"/>
      <c r="K109" s="60"/>
      <c r="L109" s="136">
        <f t="shared" si="125"/>
        <v>0</v>
      </c>
      <c r="M109" s="325"/>
      <c r="N109" s="60"/>
      <c r="O109" s="114">
        <f t="shared" si="126"/>
        <v>0</v>
      </c>
      <c r="P109" s="111"/>
    </row>
    <row r="110" spans="1:16" ht="24" hidden="1" x14ac:dyDescent="0.25">
      <c r="A110" s="38">
        <v>2248</v>
      </c>
      <c r="B110" s="57" t="s">
        <v>300</v>
      </c>
      <c r="C110" s="58">
        <f t="shared" si="98"/>
        <v>0</v>
      </c>
      <c r="D110" s="231">
        <v>0</v>
      </c>
      <c r="E110" s="60"/>
      <c r="F110" s="147">
        <f t="shared" si="123"/>
        <v>0</v>
      </c>
      <c r="G110" s="231"/>
      <c r="H110" s="263"/>
      <c r="I110" s="114">
        <f t="shared" si="124"/>
        <v>0</v>
      </c>
      <c r="J110" s="263"/>
      <c r="K110" s="60"/>
      <c r="L110" s="136">
        <f t="shared" si="125"/>
        <v>0</v>
      </c>
      <c r="M110" s="325"/>
      <c r="N110" s="60"/>
      <c r="O110" s="114">
        <f t="shared" si="126"/>
        <v>0</v>
      </c>
      <c r="P110" s="111"/>
    </row>
    <row r="111" spans="1:16" ht="24" hidden="1" x14ac:dyDescent="0.25">
      <c r="A111" s="38">
        <v>2249</v>
      </c>
      <c r="B111" s="57" t="s">
        <v>96</v>
      </c>
      <c r="C111" s="58">
        <f t="shared" si="98"/>
        <v>0</v>
      </c>
      <c r="D111" s="231">
        <v>0</v>
      </c>
      <c r="E111" s="60"/>
      <c r="F111" s="147">
        <f t="shared" si="123"/>
        <v>0</v>
      </c>
      <c r="G111" s="231"/>
      <c r="H111" s="263"/>
      <c r="I111" s="114">
        <f t="shared" si="124"/>
        <v>0</v>
      </c>
      <c r="J111" s="263"/>
      <c r="K111" s="60"/>
      <c r="L111" s="136">
        <f t="shared" si="125"/>
        <v>0</v>
      </c>
      <c r="M111" s="325"/>
      <c r="N111" s="60"/>
      <c r="O111" s="114">
        <f t="shared" si="126"/>
        <v>0</v>
      </c>
      <c r="P111" s="111"/>
    </row>
    <row r="112" spans="1:16" hidden="1" x14ac:dyDescent="0.25">
      <c r="A112" s="112">
        <v>2250</v>
      </c>
      <c r="B112" s="57" t="s">
        <v>97</v>
      </c>
      <c r="C112" s="58">
        <f t="shared" si="98"/>
        <v>0</v>
      </c>
      <c r="D112" s="232">
        <f>SUM(D113:D115)</f>
        <v>0</v>
      </c>
      <c r="E112" s="113">
        <f t="shared" ref="E112:F112" si="127">SUM(E113:E115)</f>
        <v>0</v>
      </c>
      <c r="F112" s="147">
        <f t="shared" si="127"/>
        <v>0</v>
      </c>
      <c r="G112" s="232">
        <f>SUM(G113:G115)</f>
        <v>0</v>
      </c>
      <c r="H112" s="121">
        <f t="shared" ref="H112:I112" si="128">SUM(H113:H115)</f>
        <v>0</v>
      </c>
      <c r="I112" s="114">
        <f t="shared" si="128"/>
        <v>0</v>
      </c>
      <c r="J112" s="121">
        <f>SUM(J113:J115)</f>
        <v>0</v>
      </c>
      <c r="K112" s="113">
        <f t="shared" ref="K112:L112" si="129">SUM(K113:K115)</f>
        <v>0</v>
      </c>
      <c r="L112" s="136">
        <f t="shared" si="129"/>
        <v>0</v>
      </c>
      <c r="M112" s="58">
        <f>SUM(M113:M115)</f>
        <v>0</v>
      </c>
      <c r="N112" s="113">
        <f t="shared" ref="N112:O112" si="130">SUM(N113:N115)</f>
        <v>0</v>
      </c>
      <c r="O112" s="114">
        <f t="shared" si="130"/>
        <v>0</v>
      </c>
      <c r="P112" s="111"/>
    </row>
    <row r="113" spans="1:16" hidden="1" x14ac:dyDescent="0.25">
      <c r="A113" s="38">
        <v>2251</v>
      </c>
      <c r="B113" s="57" t="s">
        <v>98</v>
      </c>
      <c r="C113" s="58">
        <f t="shared" si="98"/>
        <v>0</v>
      </c>
      <c r="D113" s="231">
        <v>0</v>
      </c>
      <c r="E113" s="60"/>
      <c r="F113" s="147">
        <f t="shared" ref="F113:F115" si="131">D113+E113</f>
        <v>0</v>
      </c>
      <c r="G113" s="231"/>
      <c r="H113" s="263"/>
      <c r="I113" s="114">
        <f t="shared" ref="I113:I115" si="132">G113+H113</f>
        <v>0</v>
      </c>
      <c r="J113" s="263"/>
      <c r="K113" s="60"/>
      <c r="L113" s="136">
        <f t="shared" ref="L113:L115" si="133">J113+K113</f>
        <v>0</v>
      </c>
      <c r="M113" s="325"/>
      <c r="N113" s="60"/>
      <c r="O113" s="114">
        <f t="shared" ref="O113:O115" si="134">M113+N113</f>
        <v>0</v>
      </c>
      <c r="P113" s="111"/>
    </row>
    <row r="114" spans="1:16" ht="24" hidden="1" x14ac:dyDescent="0.25">
      <c r="A114" s="38">
        <v>2252</v>
      </c>
      <c r="B114" s="57" t="s">
        <v>99</v>
      </c>
      <c r="C114" s="58">
        <f t="shared" si="98"/>
        <v>0</v>
      </c>
      <c r="D114" s="231">
        <v>0</v>
      </c>
      <c r="E114" s="60"/>
      <c r="F114" s="147">
        <f t="shared" si="131"/>
        <v>0</v>
      </c>
      <c r="G114" s="231"/>
      <c r="H114" s="263"/>
      <c r="I114" s="114">
        <f t="shared" si="132"/>
        <v>0</v>
      </c>
      <c r="J114" s="263"/>
      <c r="K114" s="60"/>
      <c r="L114" s="136">
        <f t="shared" si="133"/>
        <v>0</v>
      </c>
      <c r="M114" s="325"/>
      <c r="N114" s="60"/>
      <c r="O114" s="114">
        <f t="shared" si="134"/>
        <v>0</v>
      </c>
      <c r="P114" s="111"/>
    </row>
    <row r="115" spans="1:16" ht="24" hidden="1" x14ac:dyDescent="0.25">
      <c r="A115" s="38">
        <v>2259</v>
      </c>
      <c r="B115" s="57" t="s">
        <v>100</v>
      </c>
      <c r="C115" s="58">
        <f t="shared" si="98"/>
        <v>0</v>
      </c>
      <c r="D115" s="231">
        <v>0</v>
      </c>
      <c r="E115" s="60"/>
      <c r="F115" s="147">
        <f t="shared" si="131"/>
        <v>0</v>
      </c>
      <c r="G115" s="231"/>
      <c r="H115" s="263"/>
      <c r="I115" s="114">
        <f t="shared" si="132"/>
        <v>0</v>
      </c>
      <c r="J115" s="263"/>
      <c r="K115" s="60"/>
      <c r="L115" s="136">
        <f t="shared" si="133"/>
        <v>0</v>
      </c>
      <c r="M115" s="325"/>
      <c r="N115" s="60"/>
      <c r="O115" s="114">
        <f t="shared" si="134"/>
        <v>0</v>
      </c>
      <c r="P115" s="111"/>
    </row>
    <row r="116" spans="1:16" x14ac:dyDescent="0.25">
      <c r="A116" s="112">
        <v>2260</v>
      </c>
      <c r="B116" s="57" t="s">
        <v>101</v>
      </c>
      <c r="C116" s="58">
        <f t="shared" si="98"/>
        <v>4200</v>
      </c>
      <c r="D116" s="232">
        <f>SUM(D117:D121)</f>
        <v>4200</v>
      </c>
      <c r="E116" s="529">
        <f t="shared" ref="E116:F116" si="135">SUM(E117:E121)</f>
        <v>0</v>
      </c>
      <c r="F116" s="486">
        <f t="shared" si="135"/>
        <v>4200</v>
      </c>
      <c r="G116" s="232">
        <f>SUM(G117:G121)</f>
        <v>0</v>
      </c>
      <c r="H116" s="136">
        <f t="shared" ref="H116:I116" si="136">SUM(H117:H121)</f>
        <v>0</v>
      </c>
      <c r="I116" s="486">
        <f t="shared" si="136"/>
        <v>0</v>
      </c>
      <c r="J116" s="121">
        <f>SUM(J117:J121)</f>
        <v>0</v>
      </c>
      <c r="K116" s="529">
        <f t="shared" ref="K116:L116" si="137">SUM(K117:K121)</f>
        <v>0</v>
      </c>
      <c r="L116" s="486">
        <f t="shared" si="137"/>
        <v>0</v>
      </c>
      <c r="M116" s="58">
        <f>SUM(M117:M121)</f>
        <v>0</v>
      </c>
      <c r="N116" s="113">
        <f t="shared" ref="N116:O116" si="138">SUM(N117:N121)</f>
        <v>0</v>
      </c>
      <c r="O116" s="114">
        <f t="shared" si="138"/>
        <v>0</v>
      </c>
      <c r="P116" s="111"/>
    </row>
    <row r="117" spans="1:16" x14ac:dyDescent="0.25">
      <c r="A117" s="38">
        <v>2261</v>
      </c>
      <c r="B117" s="57" t="s">
        <v>102</v>
      </c>
      <c r="C117" s="58">
        <f t="shared" si="98"/>
        <v>3300</v>
      </c>
      <c r="D117" s="231">
        <v>3300</v>
      </c>
      <c r="E117" s="528"/>
      <c r="F117" s="486">
        <f t="shared" ref="F117:F121" si="139">D117+E117</f>
        <v>3300</v>
      </c>
      <c r="G117" s="231"/>
      <c r="H117" s="561"/>
      <c r="I117" s="486">
        <f t="shared" ref="I117:I121" si="140">G117+H117</f>
        <v>0</v>
      </c>
      <c r="J117" s="263"/>
      <c r="K117" s="528"/>
      <c r="L117" s="486">
        <f t="shared" ref="L117:L121" si="141">J117+K117</f>
        <v>0</v>
      </c>
      <c r="M117" s="325"/>
      <c r="N117" s="60"/>
      <c r="O117" s="114">
        <f t="shared" ref="O117:O121" si="142">M117+N117</f>
        <v>0</v>
      </c>
      <c r="P117" s="111"/>
    </row>
    <row r="118" spans="1:16" x14ac:dyDescent="0.25">
      <c r="A118" s="38">
        <v>2262</v>
      </c>
      <c r="B118" s="57" t="s">
        <v>103</v>
      </c>
      <c r="C118" s="58">
        <f t="shared" si="98"/>
        <v>900</v>
      </c>
      <c r="D118" s="231">
        <v>900</v>
      </c>
      <c r="E118" s="528"/>
      <c r="F118" s="486">
        <f t="shared" si="139"/>
        <v>900</v>
      </c>
      <c r="G118" s="231"/>
      <c r="H118" s="561"/>
      <c r="I118" s="486">
        <f t="shared" si="140"/>
        <v>0</v>
      </c>
      <c r="J118" s="263"/>
      <c r="K118" s="528"/>
      <c r="L118" s="486">
        <f t="shared" si="141"/>
        <v>0</v>
      </c>
      <c r="M118" s="325"/>
      <c r="N118" s="60"/>
      <c r="O118" s="114">
        <f t="shared" si="142"/>
        <v>0</v>
      </c>
      <c r="P118" s="111"/>
    </row>
    <row r="119" spans="1:16" hidden="1" x14ac:dyDescent="0.25">
      <c r="A119" s="38">
        <v>2263</v>
      </c>
      <c r="B119" s="57" t="s">
        <v>104</v>
      </c>
      <c r="C119" s="58">
        <f t="shared" si="98"/>
        <v>0</v>
      </c>
      <c r="D119" s="231">
        <v>0</v>
      </c>
      <c r="E119" s="60"/>
      <c r="F119" s="147">
        <f t="shared" si="139"/>
        <v>0</v>
      </c>
      <c r="G119" s="231"/>
      <c r="H119" s="263"/>
      <c r="I119" s="114">
        <f t="shared" si="140"/>
        <v>0</v>
      </c>
      <c r="J119" s="263"/>
      <c r="K119" s="60"/>
      <c r="L119" s="136">
        <f t="shared" si="141"/>
        <v>0</v>
      </c>
      <c r="M119" s="325"/>
      <c r="N119" s="60"/>
      <c r="O119" s="114">
        <f t="shared" si="142"/>
        <v>0</v>
      </c>
      <c r="P119" s="111"/>
    </row>
    <row r="120" spans="1:16" ht="24" hidden="1" x14ac:dyDescent="0.25">
      <c r="A120" s="38">
        <v>2264</v>
      </c>
      <c r="B120" s="57" t="s">
        <v>105</v>
      </c>
      <c r="C120" s="58">
        <f t="shared" si="98"/>
        <v>0</v>
      </c>
      <c r="D120" s="231">
        <v>0</v>
      </c>
      <c r="E120" s="60"/>
      <c r="F120" s="147">
        <f t="shared" si="139"/>
        <v>0</v>
      </c>
      <c r="G120" s="231"/>
      <c r="H120" s="263"/>
      <c r="I120" s="114">
        <f t="shared" si="140"/>
        <v>0</v>
      </c>
      <c r="J120" s="263"/>
      <c r="K120" s="60"/>
      <c r="L120" s="136">
        <f t="shared" si="141"/>
        <v>0</v>
      </c>
      <c r="M120" s="325"/>
      <c r="N120" s="60"/>
      <c r="O120" s="114">
        <f t="shared" si="142"/>
        <v>0</v>
      </c>
      <c r="P120" s="111"/>
    </row>
    <row r="121" spans="1:16" hidden="1" x14ac:dyDescent="0.25">
      <c r="A121" s="38">
        <v>2269</v>
      </c>
      <c r="B121" s="57" t="s">
        <v>106</v>
      </c>
      <c r="C121" s="58">
        <f t="shared" si="98"/>
        <v>0</v>
      </c>
      <c r="D121" s="231">
        <v>0</v>
      </c>
      <c r="E121" s="60"/>
      <c r="F121" s="147">
        <f t="shared" si="139"/>
        <v>0</v>
      </c>
      <c r="G121" s="231"/>
      <c r="H121" s="263"/>
      <c r="I121" s="114">
        <f t="shared" si="140"/>
        <v>0</v>
      </c>
      <c r="J121" s="263"/>
      <c r="K121" s="60"/>
      <c r="L121" s="136">
        <f t="shared" si="141"/>
        <v>0</v>
      </c>
      <c r="M121" s="325"/>
      <c r="N121" s="60"/>
      <c r="O121" s="114">
        <f t="shared" si="142"/>
        <v>0</v>
      </c>
      <c r="P121" s="111"/>
    </row>
    <row r="122" spans="1:16" x14ac:dyDescent="0.25">
      <c r="A122" s="112">
        <v>2270</v>
      </c>
      <c r="B122" s="57" t="s">
        <v>107</v>
      </c>
      <c r="C122" s="58">
        <f t="shared" si="98"/>
        <v>440645</v>
      </c>
      <c r="D122" s="232">
        <f>SUM(D123:D127)</f>
        <v>440645</v>
      </c>
      <c r="E122" s="529">
        <f t="shared" ref="E122:F122" si="143">SUM(E123:E127)</f>
        <v>0</v>
      </c>
      <c r="F122" s="486">
        <f t="shared" si="143"/>
        <v>440645</v>
      </c>
      <c r="G122" s="232">
        <f>SUM(G123:G127)</f>
        <v>0</v>
      </c>
      <c r="H122" s="136">
        <f t="shared" ref="H122:I122" si="144">SUM(H123:H127)</f>
        <v>0</v>
      </c>
      <c r="I122" s="486">
        <f t="shared" si="144"/>
        <v>0</v>
      </c>
      <c r="J122" s="121">
        <f>SUM(J123:J127)</f>
        <v>0</v>
      </c>
      <c r="K122" s="529">
        <f t="shared" ref="K122:L122" si="145">SUM(K123:K127)</f>
        <v>0</v>
      </c>
      <c r="L122" s="486">
        <f t="shared" si="145"/>
        <v>0</v>
      </c>
      <c r="M122" s="58">
        <f>SUM(M123:M127)</f>
        <v>0</v>
      </c>
      <c r="N122" s="113">
        <f t="shared" ref="N122:O122" si="146">SUM(N123:N127)</f>
        <v>0</v>
      </c>
      <c r="O122" s="114">
        <f t="shared" si="146"/>
        <v>0</v>
      </c>
      <c r="P122" s="111"/>
    </row>
    <row r="123" spans="1:16" hidden="1" x14ac:dyDescent="0.25">
      <c r="A123" s="38">
        <v>2272</v>
      </c>
      <c r="B123" s="146" t="s">
        <v>108</v>
      </c>
      <c r="C123" s="58">
        <f t="shared" si="98"/>
        <v>0</v>
      </c>
      <c r="D123" s="231">
        <v>0</v>
      </c>
      <c r="E123" s="60"/>
      <c r="F123" s="147">
        <f t="shared" ref="F123:F127" si="147">D123+E123</f>
        <v>0</v>
      </c>
      <c r="G123" s="231"/>
      <c r="H123" s="263"/>
      <c r="I123" s="114">
        <f t="shared" ref="I123:I127" si="148">G123+H123</f>
        <v>0</v>
      </c>
      <c r="J123" s="263"/>
      <c r="K123" s="60"/>
      <c r="L123" s="136">
        <f t="shared" ref="L123:L127" si="149">J123+K123</f>
        <v>0</v>
      </c>
      <c r="M123" s="325"/>
      <c r="N123" s="60"/>
      <c r="O123" s="114">
        <f t="shared" ref="O123:O127" si="150">M123+N123</f>
        <v>0</v>
      </c>
      <c r="P123" s="111"/>
    </row>
    <row r="124" spans="1:16" ht="24" hidden="1" x14ac:dyDescent="0.25">
      <c r="A124" s="38">
        <v>2274</v>
      </c>
      <c r="B124" s="186" t="s">
        <v>290</v>
      </c>
      <c r="C124" s="58">
        <f t="shared" si="98"/>
        <v>0</v>
      </c>
      <c r="D124" s="231">
        <v>0</v>
      </c>
      <c r="E124" s="60"/>
      <c r="F124" s="147">
        <f t="shared" si="147"/>
        <v>0</v>
      </c>
      <c r="G124" s="231"/>
      <c r="H124" s="263"/>
      <c r="I124" s="114">
        <f t="shared" si="148"/>
        <v>0</v>
      </c>
      <c r="J124" s="263"/>
      <c r="K124" s="60"/>
      <c r="L124" s="136">
        <f t="shared" si="149"/>
        <v>0</v>
      </c>
      <c r="M124" s="325"/>
      <c r="N124" s="60"/>
      <c r="O124" s="114">
        <f t="shared" si="150"/>
        <v>0</v>
      </c>
      <c r="P124" s="111"/>
    </row>
    <row r="125" spans="1:16" ht="24" x14ac:dyDescent="0.25">
      <c r="A125" s="38">
        <v>2275</v>
      </c>
      <c r="B125" s="57" t="s">
        <v>109</v>
      </c>
      <c r="C125" s="58">
        <f t="shared" si="98"/>
        <v>1201</v>
      </c>
      <c r="D125" s="231">
        <v>1201</v>
      </c>
      <c r="E125" s="528"/>
      <c r="F125" s="486">
        <f t="shared" si="147"/>
        <v>1201</v>
      </c>
      <c r="G125" s="231"/>
      <c r="H125" s="561"/>
      <c r="I125" s="486">
        <f t="shared" si="148"/>
        <v>0</v>
      </c>
      <c r="J125" s="263"/>
      <c r="K125" s="528"/>
      <c r="L125" s="486">
        <f t="shared" si="149"/>
        <v>0</v>
      </c>
      <c r="M125" s="325"/>
      <c r="N125" s="60"/>
      <c r="O125" s="114">
        <f t="shared" si="150"/>
        <v>0</v>
      </c>
      <c r="P125" s="111"/>
    </row>
    <row r="126" spans="1:16" ht="36" hidden="1" x14ac:dyDescent="0.25">
      <c r="A126" s="38">
        <v>2276</v>
      </c>
      <c r="B126" s="57" t="s">
        <v>110</v>
      </c>
      <c r="C126" s="58">
        <f t="shared" si="98"/>
        <v>0</v>
      </c>
      <c r="D126" s="231">
        <v>0</v>
      </c>
      <c r="E126" s="60"/>
      <c r="F126" s="147">
        <f t="shared" si="147"/>
        <v>0</v>
      </c>
      <c r="G126" s="231"/>
      <c r="H126" s="263"/>
      <c r="I126" s="114">
        <f t="shared" si="148"/>
        <v>0</v>
      </c>
      <c r="J126" s="263"/>
      <c r="K126" s="60"/>
      <c r="L126" s="136">
        <f t="shared" si="149"/>
        <v>0</v>
      </c>
      <c r="M126" s="325"/>
      <c r="N126" s="60"/>
      <c r="O126" s="114">
        <f t="shared" si="150"/>
        <v>0</v>
      </c>
      <c r="P126" s="111"/>
    </row>
    <row r="127" spans="1:16" ht="24" x14ac:dyDescent="0.25">
      <c r="A127" s="38">
        <v>2279</v>
      </c>
      <c r="B127" s="57" t="s">
        <v>111</v>
      </c>
      <c r="C127" s="58">
        <f t="shared" si="98"/>
        <v>439444</v>
      </c>
      <c r="D127" s="231">
        <v>439444</v>
      </c>
      <c r="E127" s="528"/>
      <c r="F127" s="486">
        <f t="shared" si="147"/>
        <v>439444</v>
      </c>
      <c r="G127" s="231"/>
      <c r="H127" s="561"/>
      <c r="I127" s="486">
        <f t="shared" si="148"/>
        <v>0</v>
      </c>
      <c r="J127" s="263"/>
      <c r="K127" s="528"/>
      <c r="L127" s="486">
        <f t="shared" si="149"/>
        <v>0</v>
      </c>
      <c r="M127" s="325"/>
      <c r="N127" s="60"/>
      <c r="O127" s="114">
        <f t="shared" si="150"/>
        <v>0</v>
      </c>
      <c r="P127" s="111"/>
    </row>
    <row r="128" spans="1:16" ht="24" hidden="1" x14ac:dyDescent="0.25">
      <c r="A128" s="373">
        <v>2280</v>
      </c>
      <c r="B128" s="52" t="s">
        <v>301</v>
      </c>
      <c r="C128" s="53">
        <f t="shared" si="98"/>
        <v>0</v>
      </c>
      <c r="D128" s="234">
        <f t="shared" ref="D128:O128" si="151">SUM(D129)</f>
        <v>0</v>
      </c>
      <c r="E128" s="119">
        <f t="shared" si="151"/>
        <v>0</v>
      </c>
      <c r="F128" s="287">
        <f t="shared" si="151"/>
        <v>0</v>
      </c>
      <c r="G128" s="234">
        <f t="shared" si="151"/>
        <v>0</v>
      </c>
      <c r="H128" s="265">
        <f t="shared" si="151"/>
        <v>0</v>
      </c>
      <c r="I128" s="120">
        <f t="shared" si="151"/>
        <v>0</v>
      </c>
      <c r="J128" s="265">
        <f t="shared" si="151"/>
        <v>0</v>
      </c>
      <c r="K128" s="119">
        <f t="shared" si="151"/>
        <v>0</v>
      </c>
      <c r="L128" s="140">
        <f t="shared" si="151"/>
        <v>0</v>
      </c>
      <c r="M128" s="58">
        <f t="shared" si="151"/>
        <v>0</v>
      </c>
      <c r="N128" s="113">
        <f t="shared" si="151"/>
        <v>0</v>
      </c>
      <c r="O128" s="114">
        <f t="shared" si="151"/>
        <v>0</v>
      </c>
      <c r="P128" s="111"/>
    </row>
    <row r="129" spans="1:16" ht="24" hidden="1" x14ac:dyDescent="0.25">
      <c r="A129" s="38">
        <v>2283</v>
      </c>
      <c r="B129" s="57" t="s">
        <v>112</v>
      </c>
      <c r="C129" s="58">
        <f t="shared" si="98"/>
        <v>0</v>
      </c>
      <c r="D129" s="231">
        <v>0</v>
      </c>
      <c r="E129" s="60"/>
      <c r="F129" s="147">
        <f>D129+E129</f>
        <v>0</v>
      </c>
      <c r="G129" s="231"/>
      <c r="H129" s="263"/>
      <c r="I129" s="114">
        <f>G129+H129</f>
        <v>0</v>
      </c>
      <c r="J129" s="263"/>
      <c r="K129" s="60"/>
      <c r="L129" s="136">
        <f>J129+K129</f>
        <v>0</v>
      </c>
      <c r="M129" s="325"/>
      <c r="N129" s="60"/>
      <c r="O129" s="114">
        <f>M129+N129</f>
        <v>0</v>
      </c>
      <c r="P129" s="111"/>
    </row>
    <row r="130" spans="1:16" ht="38.25" customHeight="1" x14ac:dyDescent="0.25">
      <c r="A130" s="45">
        <v>2300</v>
      </c>
      <c r="B130" s="105" t="s">
        <v>113</v>
      </c>
      <c r="C130" s="46">
        <f t="shared" si="98"/>
        <v>64210</v>
      </c>
      <c r="D130" s="229">
        <f>SUM(D131,D136,D140,D141,D144,D151,D159,D160,D163)</f>
        <v>64210</v>
      </c>
      <c r="E130" s="523">
        <f t="shared" ref="E130:F130" si="152">SUM(E131,E136,E140,E141,E144,E151,E159,E160,E163)</f>
        <v>0</v>
      </c>
      <c r="F130" s="490">
        <f t="shared" si="152"/>
        <v>64210</v>
      </c>
      <c r="G130" s="229">
        <f>SUM(G131,G136,G140,G141,G144,G151,G159,G160,G163)</f>
        <v>0</v>
      </c>
      <c r="H130" s="126">
        <f t="shared" ref="H130:I130" si="153">SUM(H131,H136,H140,H141,H144,H151,H159,H160,H163)</f>
        <v>0</v>
      </c>
      <c r="I130" s="490">
        <f t="shared" si="153"/>
        <v>0</v>
      </c>
      <c r="J130" s="106">
        <f>SUM(J131,J136,J140,J141,J144,J151,J159,J160,J163)</f>
        <v>0</v>
      </c>
      <c r="K130" s="523">
        <f t="shared" ref="K130:L130" si="154">SUM(K131,K136,K140,K141,K144,K151,K159,K160,K163)</f>
        <v>0</v>
      </c>
      <c r="L130" s="490">
        <f t="shared" si="154"/>
        <v>0</v>
      </c>
      <c r="M130" s="46">
        <f>SUM(M131,M136,M140,M141,M144,M151,M159,M160,M163)</f>
        <v>0</v>
      </c>
      <c r="N130" s="50">
        <f t="shared" ref="N130:O130" si="155">SUM(N131,N136,N140,N141,N144,N151,N159,N160,N163)</f>
        <v>0</v>
      </c>
      <c r="O130" s="117">
        <f t="shared" si="155"/>
        <v>0</v>
      </c>
      <c r="P130" s="123"/>
    </row>
    <row r="131" spans="1:16" ht="24" x14ac:dyDescent="0.25">
      <c r="A131" s="373">
        <v>2310</v>
      </c>
      <c r="B131" s="52" t="s">
        <v>114</v>
      </c>
      <c r="C131" s="53">
        <f t="shared" si="98"/>
        <v>64210</v>
      </c>
      <c r="D131" s="234">
        <f t="shared" ref="D131:O131" si="156">SUM(D132:D135)</f>
        <v>64210</v>
      </c>
      <c r="E131" s="531">
        <f t="shared" si="156"/>
        <v>0</v>
      </c>
      <c r="F131" s="527">
        <f t="shared" si="156"/>
        <v>64210</v>
      </c>
      <c r="G131" s="234">
        <f t="shared" si="156"/>
        <v>0</v>
      </c>
      <c r="H131" s="140">
        <f t="shared" si="156"/>
        <v>0</v>
      </c>
      <c r="I131" s="527">
        <f t="shared" si="156"/>
        <v>0</v>
      </c>
      <c r="J131" s="265">
        <f t="shared" si="156"/>
        <v>0</v>
      </c>
      <c r="K131" s="531">
        <f t="shared" si="156"/>
        <v>0</v>
      </c>
      <c r="L131" s="527">
        <f t="shared" si="156"/>
        <v>0</v>
      </c>
      <c r="M131" s="53">
        <f t="shared" si="156"/>
        <v>0</v>
      </c>
      <c r="N131" s="119">
        <f t="shared" si="156"/>
        <v>0</v>
      </c>
      <c r="O131" s="120">
        <f t="shared" si="156"/>
        <v>0</v>
      </c>
      <c r="P131" s="110"/>
    </row>
    <row r="132" spans="1:16" hidden="1" x14ac:dyDescent="0.25">
      <c r="A132" s="38">
        <v>2311</v>
      </c>
      <c r="B132" s="57" t="s">
        <v>115</v>
      </c>
      <c r="C132" s="58">
        <f t="shared" si="98"/>
        <v>0</v>
      </c>
      <c r="D132" s="231">
        <v>0</v>
      </c>
      <c r="E132" s="60"/>
      <c r="F132" s="147">
        <f t="shared" ref="F132:F135" si="157">D132+E132</f>
        <v>0</v>
      </c>
      <c r="G132" s="231"/>
      <c r="H132" s="263"/>
      <c r="I132" s="114">
        <f t="shared" ref="I132:I135" si="158">G132+H132</f>
        <v>0</v>
      </c>
      <c r="J132" s="263"/>
      <c r="K132" s="60"/>
      <c r="L132" s="136">
        <f t="shared" ref="L132:L135" si="159">J132+K132</f>
        <v>0</v>
      </c>
      <c r="M132" s="325"/>
      <c r="N132" s="60"/>
      <c r="O132" s="114">
        <f t="shared" ref="O132:O135" si="160">M132+N132</f>
        <v>0</v>
      </c>
      <c r="P132" s="111"/>
    </row>
    <row r="133" spans="1:16" hidden="1" x14ac:dyDescent="0.25">
      <c r="A133" s="38">
        <v>2312</v>
      </c>
      <c r="B133" s="57" t="s">
        <v>116</v>
      </c>
      <c r="C133" s="58">
        <f t="shared" si="98"/>
        <v>0</v>
      </c>
      <c r="D133" s="231">
        <v>0</v>
      </c>
      <c r="E133" s="60"/>
      <c r="F133" s="147">
        <f t="shared" si="157"/>
        <v>0</v>
      </c>
      <c r="G133" s="231"/>
      <c r="H133" s="263"/>
      <c r="I133" s="114">
        <f t="shared" si="158"/>
        <v>0</v>
      </c>
      <c r="J133" s="263"/>
      <c r="K133" s="60"/>
      <c r="L133" s="136">
        <f t="shared" si="159"/>
        <v>0</v>
      </c>
      <c r="M133" s="325"/>
      <c r="N133" s="60"/>
      <c r="O133" s="114">
        <f t="shared" si="160"/>
        <v>0</v>
      </c>
      <c r="P133" s="111"/>
    </row>
    <row r="134" spans="1:16" hidden="1" x14ac:dyDescent="0.25">
      <c r="A134" s="38">
        <v>2313</v>
      </c>
      <c r="B134" s="57" t="s">
        <v>117</v>
      </c>
      <c r="C134" s="58">
        <f t="shared" si="98"/>
        <v>0</v>
      </c>
      <c r="D134" s="231">
        <v>0</v>
      </c>
      <c r="E134" s="60"/>
      <c r="F134" s="147">
        <f t="shared" si="157"/>
        <v>0</v>
      </c>
      <c r="G134" s="231"/>
      <c r="H134" s="263"/>
      <c r="I134" s="114">
        <f t="shared" si="158"/>
        <v>0</v>
      </c>
      <c r="J134" s="263"/>
      <c r="K134" s="60"/>
      <c r="L134" s="136">
        <f t="shared" si="159"/>
        <v>0</v>
      </c>
      <c r="M134" s="325"/>
      <c r="N134" s="60"/>
      <c r="O134" s="114">
        <f t="shared" si="160"/>
        <v>0</v>
      </c>
      <c r="P134" s="111"/>
    </row>
    <row r="135" spans="1:16" ht="36" customHeight="1" x14ac:dyDescent="0.25">
      <c r="A135" s="38">
        <v>2314</v>
      </c>
      <c r="B135" s="57" t="s">
        <v>291</v>
      </c>
      <c r="C135" s="58">
        <f t="shared" si="98"/>
        <v>64210</v>
      </c>
      <c r="D135" s="231">
        <v>64210</v>
      </c>
      <c r="E135" s="528"/>
      <c r="F135" s="486">
        <f t="shared" si="157"/>
        <v>64210</v>
      </c>
      <c r="G135" s="231"/>
      <c r="H135" s="561"/>
      <c r="I135" s="486">
        <f t="shared" si="158"/>
        <v>0</v>
      </c>
      <c r="J135" s="263"/>
      <c r="K135" s="528"/>
      <c r="L135" s="486">
        <f t="shared" si="159"/>
        <v>0</v>
      </c>
      <c r="M135" s="325"/>
      <c r="N135" s="60"/>
      <c r="O135" s="114">
        <f t="shared" si="160"/>
        <v>0</v>
      </c>
      <c r="P135" s="111"/>
    </row>
    <row r="136" spans="1:16" hidden="1" x14ac:dyDescent="0.25">
      <c r="A136" s="112">
        <v>2320</v>
      </c>
      <c r="B136" s="57" t="s">
        <v>118</v>
      </c>
      <c r="C136" s="58">
        <f t="shared" si="98"/>
        <v>0</v>
      </c>
      <c r="D136" s="232">
        <f>SUM(D137:D139)</f>
        <v>0</v>
      </c>
      <c r="E136" s="113">
        <f t="shared" ref="E136:F136" si="161">SUM(E137:E139)</f>
        <v>0</v>
      </c>
      <c r="F136" s="147">
        <f t="shared" si="161"/>
        <v>0</v>
      </c>
      <c r="G136" s="232">
        <f>SUM(G137:G139)</f>
        <v>0</v>
      </c>
      <c r="H136" s="121">
        <f t="shared" ref="H136:I136" si="162">SUM(H137:H139)</f>
        <v>0</v>
      </c>
      <c r="I136" s="114">
        <f t="shared" si="162"/>
        <v>0</v>
      </c>
      <c r="J136" s="121">
        <f>SUM(J137:J139)</f>
        <v>0</v>
      </c>
      <c r="K136" s="113">
        <f t="shared" ref="K136:L136" si="163">SUM(K137:K139)</f>
        <v>0</v>
      </c>
      <c r="L136" s="136">
        <f t="shared" si="163"/>
        <v>0</v>
      </c>
      <c r="M136" s="58">
        <f>SUM(M137:M139)</f>
        <v>0</v>
      </c>
      <c r="N136" s="113">
        <f t="shared" ref="N136:O136" si="164">SUM(N137:N139)</f>
        <v>0</v>
      </c>
      <c r="O136" s="114">
        <f t="shared" si="164"/>
        <v>0</v>
      </c>
      <c r="P136" s="111"/>
    </row>
    <row r="137" spans="1:16" hidden="1" x14ac:dyDescent="0.25">
      <c r="A137" s="38">
        <v>2321</v>
      </c>
      <c r="B137" s="57" t="s">
        <v>119</v>
      </c>
      <c r="C137" s="58">
        <f t="shared" si="98"/>
        <v>0</v>
      </c>
      <c r="D137" s="231">
        <v>0</v>
      </c>
      <c r="E137" s="60"/>
      <c r="F137" s="147">
        <f t="shared" ref="F137:F140" si="165">D137+E137</f>
        <v>0</v>
      </c>
      <c r="G137" s="231"/>
      <c r="H137" s="263"/>
      <c r="I137" s="114">
        <f t="shared" ref="I137:I140" si="166">G137+H137</f>
        <v>0</v>
      </c>
      <c r="J137" s="263"/>
      <c r="K137" s="60"/>
      <c r="L137" s="136">
        <f t="shared" ref="L137:L140" si="167">J137+K137</f>
        <v>0</v>
      </c>
      <c r="M137" s="325"/>
      <c r="N137" s="60"/>
      <c r="O137" s="114">
        <f t="shared" ref="O137:O140" si="168">M137+N137</f>
        <v>0</v>
      </c>
      <c r="P137" s="111"/>
    </row>
    <row r="138" spans="1:16" hidden="1" x14ac:dyDescent="0.25">
      <c r="A138" s="38">
        <v>2322</v>
      </c>
      <c r="B138" s="57" t="s">
        <v>120</v>
      </c>
      <c r="C138" s="58">
        <f t="shared" si="98"/>
        <v>0</v>
      </c>
      <c r="D138" s="231">
        <v>0</v>
      </c>
      <c r="E138" s="60"/>
      <c r="F138" s="147">
        <f t="shared" si="165"/>
        <v>0</v>
      </c>
      <c r="G138" s="231"/>
      <c r="H138" s="263"/>
      <c r="I138" s="114">
        <f t="shared" si="166"/>
        <v>0</v>
      </c>
      <c r="J138" s="263"/>
      <c r="K138" s="60"/>
      <c r="L138" s="136">
        <f t="shared" si="167"/>
        <v>0</v>
      </c>
      <c r="M138" s="325"/>
      <c r="N138" s="60"/>
      <c r="O138" s="114">
        <f t="shared" si="168"/>
        <v>0</v>
      </c>
      <c r="P138" s="111"/>
    </row>
    <row r="139" spans="1:16" ht="10.5" hidden="1" customHeight="1" x14ac:dyDescent="0.25">
      <c r="A139" s="38">
        <v>2329</v>
      </c>
      <c r="B139" s="57" t="s">
        <v>121</v>
      </c>
      <c r="C139" s="58">
        <f t="shared" si="98"/>
        <v>0</v>
      </c>
      <c r="D139" s="231">
        <v>0</v>
      </c>
      <c r="E139" s="60"/>
      <c r="F139" s="147">
        <f t="shared" si="165"/>
        <v>0</v>
      </c>
      <c r="G139" s="231"/>
      <c r="H139" s="263"/>
      <c r="I139" s="114">
        <f t="shared" si="166"/>
        <v>0</v>
      </c>
      <c r="J139" s="263"/>
      <c r="K139" s="60"/>
      <c r="L139" s="136">
        <f t="shared" si="167"/>
        <v>0</v>
      </c>
      <c r="M139" s="325"/>
      <c r="N139" s="60"/>
      <c r="O139" s="114">
        <f t="shared" si="168"/>
        <v>0</v>
      </c>
      <c r="P139" s="111"/>
    </row>
    <row r="140" spans="1:16" hidden="1" x14ac:dyDescent="0.25">
      <c r="A140" s="112">
        <v>2330</v>
      </c>
      <c r="B140" s="57" t="s">
        <v>122</v>
      </c>
      <c r="C140" s="58">
        <f t="shared" si="98"/>
        <v>0</v>
      </c>
      <c r="D140" s="231">
        <v>0</v>
      </c>
      <c r="E140" s="60"/>
      <c r="F140" s="147">
        <f t="shared" si="165"/>
        <v>0</v>
      </c>
      <c r="G140" s="231"/>
      <c r="H140" s="263"/>
      <c r="I140" s="114">
        <f t="shared" si="166"/>
        <v>0</v>
      </c>
      <c r="J140" s="263"/>
      <c r="K140" s="60"/>
      <c r="L140" s="136">
        <f t="shared" si="167"/>
        <v>0</v>
      </c>
      <c r="M140" s="325"/>
      <c r="N140" s="60"/>
      <c r="O140" s="114">
        <f t="shared" si="168"/>
        <v>0</v>
      </c>
      <c r="P140" s="111"/>
    </row>
    <row r="141" spans="1:16" ht="48" hidden="1" x14ac:dyDescent="0.25">
      <c r="A141" s="112">
        <v>2340</v>
      </c>
      <c r="B141" s="57" t="s">
        <v>302</v>
      </c>
      <c r="C141" s="58">
        <f t="shared" si="98"/>
        <v>0</v>
      </c>
      <c r="D141" s="232">
        <f>SUM(D142:D143)</f>
        <v>0</v>
      </c>
      <c r="E141" s="113">
        <f t="shared" ref="E141:F141" si="169">SUM(E142:E143)</f>
        <v>0</v>
      </c>
      <c r="F141" s="147">
        <f t="shared" si="169"/>
        <v>0</v>
      </c>
      <c r="G141" s="232">
        <f>SUM(G142:G143)</f>
        <v>0</v>
      </c>
      <c r="H141" s="121">
        <f t="shared" ref="H141:I141" si="170">SUM(H142:H143)</f>
        <v>0</v>
      </c>
      <c r="I141" s="114">
        <f t="shared" si="170"/>
        <v>0</v>
      </c>
      <c r="J141" s="121">
        <f>SUM(J142:J143)</f>
        <v>0</v>
      </c>
      <c r="K141" s="113">
        <f t="shared" ref="K141:L141" si="171">SUM(K142:K143)</f>
        <v>0</v>
      </c>
      <c r="L141" s="136">
        <f t="shared" si="171"/>
        <v>0</v>
      </c>
      <c r="M141" s="58">
        <f>SUM(M142:M143)</f>
        <v>0</v>
      </c>
      <c r="N141" s="113">
        <f t="shared" ref="N141:O141" si="172">SUM(N142:N143)</f>
        <v>0</v>
      </c>
      <c r="O141" s="114">
        <f t="shared" si="172"/>
        <v>0</v>
      </c>
      <c r="P141" s="111"/>
    </row>
    <row r="142" spans="1:16" hidden="1" x14ac:dyDescent="0.25">
      <c r="A142" s="38">
        <v>2341</v>
      </c>
      <c r="B142" s="57" t="s">
        <v>123</v>
      </c>
      <c r="C142" s="58">
        <f t="shared" si="98"/>
        <v>0</v>
      </c>
      <c r="D142" s="231">
        <v>0</v>
      </c>
      <c r="E142" s="60"/>
      <c r="F142" s="147">
        <f t="shared" ref="F142:F143" si="173">D142+E142</f>
        <v>0</v>
      </c>
      <c r="G142" s="231"/>
      <c r="H142" s="263"/>
      <c r="I142" s="114">
        <f t="shared" ref="I142:I143" si="174">G142+H142</f>
        <v>0</v>
      </c>
      <c r="J142" s="263"/>
      <c r="K142" s="60"/>
      <c r="L142" s="136">
        <f t="shared" ref="L142:L143" si="175">J142+K142</f>
        <v>0</v>
      </c>
      <c r="M142" s="325"/>
      <c r="N142" s="60"/>
      <c r="O142" s="114">
        <f t="shared" ref="O142:O143" si="176">M142+N142</f>
        <v>0</v>
      </c>
      <c r="P142" s="111"/>
    </row>
    <row r="143" spans="1:16" ht="24" hidden="1" x14ac:dyDescent="0.25">
      <c r="A143" s="38">
        <v>2344</v>
      </c>
      <c r="B143" s="57" t="s">
        <v>124</v>
      </c>
      <c r="C143" s="58">
        <f t="shared" si="98"/>
        <v>0</v>
      </c>
      <c r="D143" s="231">
        <v>0</v>
      </c>
      <c r="E143" s="60"/>
      <c r="F143" s="147">
        <f t="shared" si="173"/>
        <v>0</v>
      </c>
      <c r="G143" s="231"/>
      <c r="H143" s="263"/>
      <c r="I143" s="114">
        <f t="shared" si="174"/>
        <v>0</v>
      </c>
      <c r="J143" s="263"/>
      <c r="K143" s="60"/>
      <c r="L143" s="136">
        <f t="shared" si="175"/>
        <v>0</v>
      </c>
      <c r="M143" s="325"/>
      <c r="N143" s="60"/>
      <c r="O143" s="114">
        <f t="shared" si="176"/>
        <v>0</v>
      </c>
      <c r="P143" s="111"/>
    </row>
    <row r="144" spans="1:16" ht="24" hidden="1" x14ac:dyDescent="0.25">
      <c r="A144" s="107">
        <v>2350</v>
      </c>
      <c r="B144" s="78" t="s">
        <v>125</v>
      </c>
      <c r="C144" s="84">
        <f t="shared" si="98"/>
        <v>0</v>
      </c>
      <c r="D144" s="132">
        <f>SUM(D145:D150)</f>
        <v>0</v>
      </c>
      <c r="E144" s="108">
        <f t="shared" ref="E144:F144" si="177">SUM(E145:E150)</f>
        <v>0</v>
      </c>
      <c r="F144" s="286">
        <f t="shared" si="177"/>
        <v>0</v>
      </c>
      <c r="G144" s="132">
        <f>SUM(G145:G150)</f>
        <v>0</v>
      </c>
      <c r="H144" s="207">
        <f t="shared" ref="H144:I144" si="178">SUM(H145:H150)</f>
        <v>0</v>
      </c>
      <c r="I144" s="109">
        <f t="shared" si="178"/>
        <v>0</v>
      </c>
      <c r="J144" s="207">
        <f>SUM(J145:J150)</f>
        <v>0</v>
      </c>
      <c r="K144" s="108">
        <f t="shared" ref="K144:L144" si="179">SUM(K145:K150)</f>
        <v>0</v>
      </c>
      <c r="L144" s="137">
        <f t="shared" si="179"/>
        <v>0</v>
      </c>
      <c r="M144" s="84">
        <f>SUM(M145:M150)</f>
        <v>0</v>
      </c>
      <c r="N144" s="108">
        <f t="shared" ref="N144:O144" si="180">SUM(N145:N150)</f>
        <v>0</v>
      </c>
      <c r="O144" s="109">
        <f t="shared" si="180"/>
        <v>0</v>
      </c>
      <c r="P144" s="116"/>
    </row>
    <row r="145" spans="1:16" hidden="1" x14ac:dyDescent="0.25">
      <c r="A145" s="33">
        <v>2351</v>
      </c>
      <c r="B145" s="52" t="s">
        <v>126</v>
      </c>
      <c r="C145" s="53">
        <f t="shared" si="98"/>
        <v>0</v>
      </c>
      <c r="D145" s="230">
        <v>0</v>
      </c>
      <c r="E145" s="55"/>
      <c r="F145" s="287">
        <f t="shared" ref="F145:F150" si="181">D145+E145</f>
        <v>0</v>
      </c>
      <c r="G145" s="230"/>
      <c r="H145" s="262"/>
      <c r="I145" s="120">
        <f t="shared" ref="I145:I150" si="182">G145+H145</f>
        <v>0</v>
      </c>
      <c r="J145" s="262"/>
      <c r="K145" s="55"/>
      <c r="L145" s="140">
        <f t="shared" ref="L145:L150" si="183">J145+K145</f>
        <v>0</v>
      </c>
      <c r="M145" s="324"/>
      <c r="N145" s="55"/>
      <c r="O145" s="120">
        <f t="shared" ref="O145:O150" si="184">M145+N145</f>
        <v>0</v>
      </c>
      <c r="P145" s="110"/>
    </row>
    <row r="146" spans="1:16" hidden="1" x14ac:dyDescent="0.25">
      <c r="A146" s="38">
        <v>2352</v>
      </c>
      <c r="B146" s="57" t="s">
        <v>127</v>
      </c>
      <c r="C146" s="58">
        <f t="shared" si="98"/>
        <v>0</v>
      </c>
      <c r="D146" s="231">
        <v>0</v>
      </c>
      <c r="E146" s="60"/>
      <c r="F146" s="147">
        <f t="shared" si="181"/>
        <v>0</v>
      </c>
      <c r="G146" s="231"/>
      <c r="H146" s="263"/>
      <c r="I146" s="114">
        <f t="shared" si="182"/>
        <v>0</v>
      </c>
      <c r="J146" s="263"/>
      <c r="K146" s="60"/>
      <c r="L146" s="136">
        <f t="shared" si="183"/>
        <v>0</v>
      </c>
      <c r="M146" s="325"/>
      <c r="N146" s="60"/>
      <c r="O146" s="114">
        <f t="shared" si="184"/>
        <v>0</v>
      </c>
      <c r="P146" s="111"/>
    </row>
    <row r="147" spans="1:16" ht="24" hidden="1" x14ac:dyDescent="0.25">
      <c r="A147" s="38">
        <v>2353</v>
      </c>
      <c r="B147" s="57" t="s">
        <v>128</v>
      </c>
      <c r="C147" s="58">
        <f t="shared" si="98"/>
        <v>0</v>
      </c>
      <c r="D147" s="231">
        <v>0</v>
      </c>
      <c r="E147" s="60"/>
      <c r="F147" s="147">
        <f t="shared" si="181"/>
        <v>0</v>
      </c>
      <c r="G147" s="231"/>
      <c r="H147" s="263"/>
      <c r="I147" s="114">
        <f t="shared" si="182"/>
        <v>0</v>
      </c>
      <c r="J147" s="263"/>
      <c r="K147" s="60"/>
      <c r="L147" s="136">
        <f t="shared" si="183"/>
        <v>0</v>
      </c>
      <c r="M147" s="325"/>
      <c r="N147" s="60"/>
      <c r="O147" s="114">
        <f t="shared" si="184"/>
        <v>0</v>
      </c>
      <c r="P147" s="111"/>
    </row>
    <row r="148" spans="1:16" ht="24" hidden="1" x14ac:dyDescent="0.25">
      <c r="A148" s="38">
        <v>2354</v>
      </c>
      <c r="B148" s="57" t="s">
        <v>129</v>
      </c>
      <c r="C148" s="58">
        <f t="shared" si="98"/>
        <v>0</v>
      </c>
      <c r="D148" s="231">
        <v>0</v>
      </c>
      <c r="E148" s="60"/>
      <c r="F148" s="147">
        <f t="shared" si="181"/>
        <v>0</v>
      </c>
      <c r="G148" s="231"/>
      <c r="H148" s="263"/>
      <c r="I148" s="114">
        <f t="shared" si="182"/>
        <v>0</v>
      </c>
      <c r="J148" s="263"/>
      <c r="K148" s="60"/>
      <c r="L148" s="136">
        <f t="shared" si="183"/>
        <v>0</v>
      </c>
      <c r="M148" s="325"/>
      <c r="N148" s="60"/>
      <c r="O148" s="114">
        <f t="shared" si="184"/>
        <v>0</v>
      </c>
      <c r="P148" s="111"/>
    </row>
    <row r="149" spans="1:16" ht="24" hidden="1" x14ac:dyDescent="0.25">
      <c r="A149" s="38">
        <v>2355</v>
      </c>
      <c r="B149" s="57" t="s">
        <v>130</v>
      </c>
      <c r="C149" s="58">
        <f t="shared" ref="C149:C212" si="185">F149+I149+L149+O149</f>
        <v>0</v>
      </c>
      <c r="D149" s="231">
        <v>0</v>
      </c>
      <c r="E149" s="60"/>
      <c r="F149" s="147">
        <f t="shared" si="181"/>
        <v>0</v>
      </c>
      <c r="G149" s="231"/>
      <c r="H149" s="263"/>
      <c r="I149" s="114">
        <f t="shared" si="182"/>
        <v>0</v>
      </c>
      <c r="J149" s="263"/>
      <c r="K149" s="60"/>
      <c r="L149" s="136">
        <f t="shared" si="183"/>
        <v>0</v>
      </c>
      <c r="M149" s="325"/>
      <c r="N149" s="60"/>
      <c r="O149" s="114">
        <f t="shared" si="184"/>
        <v>0</v>
      </c>
      <c r="P149" s="111"/>
    </row>
    <row r="150" spans="1:16" ht="24" hidden="1" x14ac:dyDescent="0.25">
      <c r="A150" s="38">
        <v>2359</v>
      </c>
      <c r="B150" s="57" t="s">
        <v>131</v>
      </c>
      <c r="C150" s="58">
        <f t="shared" si="185"/>
        <v>0</v>
      </c>
      <c r="D150" s="231">
        <v>0</v>
      </c>
      <c r="E150" s="60"/>
      <c r="F150" s="147">
        <f t="shared" si="181"/>
        <v>0</v>
      </c>
      <c r="G150" s="231"/>
      <c r="H150" s="263"/>
      <c r="I150" s="114">
        <f t="shared" si="182"/>
        <v>0</v>
      </c>
      <c r="J150" s="263"/>
      <c r="K150" s="60"/>
      <c r="L150" s="136">
        <f t="shared" si="183"/>
        <v>0</v>
      </c>
      <c r="M150" s="325"/>
      <c r="N150" s="60"/>
      <c r="O150" s="114">
        <f t="shared" si="184"/>
        <v>0</v>
      </c>
      <c r="P150" s="111"/>
    </row>
    <row r="151" spans="1:16" ht="24.75" hidden="1" customHeight="1" x14ac:dyDescent="0.25">
      <c r="A151" s="112">
        <v>2360</v>
      </c>
      <c r="B151" s="57" t="s">
        <v>132</v>
      </c>
      <c r="C151" s="58">
        <f t="shared" si="185"/>
        <v>0</v>
      </c>
      <c r="D151" s="232">
        <f>SUM(D152:D158)</f>
        <v>0</v>
      </c>
      <c r="E151" s="113">
        <f t="shared" ref="E151:F151" si="186">SUM(E152:E158)</f>
        <v>0</v>
      </c>
      <c r="F151" s="147">
        <f t="shared" si="186"/>
        <v>0</v>
      </c>
      <c r="G151" s="232">
        <f>SUM(G152:G158)</f>
        <v>0</v>
      </c>
      <c r="H151" s="121">
        <f t="shared" ref="H151:I151" si="187">SUM(H152:H158)</f>
        <v>0</v>
      </c>
      <c r="I151" s="114">
        <f t="shared" si="187"/>
        <v>0</v>
      </c>
      <c r="J151" s="121">
        <f>SUM(J152:J158)</f>
        <v>0</v>
      </c>
      <c r="K151" s="113">
        <f t="shared" ref="K151:L151" si="188">SUM(K152:K158)</f>
        <v>0</v>
      </c>
      <c r="L151" s="136">
        <f t="shared" si="188"/>
        <v>0</v>
      </c>
      <c r="M151" s="58">
        <f>SUM(M152:M158)</f>
        <v>0</v>
      </c>
      <c r="N151" s="113">
        <f t="shared" ref="N151:O151" si="189">SUM(N152:N158)</f>
        <v>0</v>
      </c>
      <c r="O151" s="114">
        <f t="shared" si="189"/>
        <v>0</v>
      </c>
      <c r="P151" s="111"/>
    </row>
    <row r="152" spans="1:16" hidden="1" x14ac:dyDescent="0.25">
      <c r="A152" s="37">
        <v>2361</v>
      </c>
      <c r="B152" s="57" t="s">
        <v>133</v>
      </c>
      <c r="C152" s="58">
        <f t="shared" si="185"/>
        <v>0</v>
      </c>
      <c r="D152" s="231">
        <v>0</v>
      </c>
      <c r="E152" s="60"/>
      <c r="F152" s="147">
        <f t="shared" ref="F152:F159" si="190">D152+E152</f>
        <v>0</v>
      </c>
      <c r="G152" s="231"/>
      <c r="H152" s="263"/>
      <c r="I152" s="114">
        <f t="shared" ref="I152:I159" si="191">G152+H152</f>
        <v>0</v>
      </c>
      <c r="J152" s="263"/>
      <c r="K152" s="60"/>
      <c r="L152" s="136">
        <f t="shared" ref="L152:L159" si="192">J152+K152</f>
        <v>0</v>
      </c>
      <c r="M152" s="325"/>
      <c r="N152" s="60"/>
      <c r="O152" s="114">
        <f t="shared" ref="O152:O159" si="193">M152+N152</f>
        <v>0</v>
      </c>
      <c r="P152" s="111"/>
    </row>
    <row r="153" spans="1:16" ht="24" hidden="1" x14ac:dyDescent="0.25">
      <c r="A153" s="37">
        <v>2362</v>
      </c>
      <c r="B153" s="57" t="s">
        <v>134</v>
      </c>
      <c r="C153" s="58">
        <f t="shared" si="185"/>
        <v>0</v>
      </c>
      <c r="D153" s="231">
        <v>0</v>
      </c>
      <c r="E153" s="60"/>
      <c r="F153" s="147">
        <f t="shared" si="190"/>
        <v>0</v>
      </c>
      <c r="G153" s="231"/>
      <c r="H153" s="263"/>
      <c r="I153" s="114">
        <f t="shared" si="191"/>
        <v>0</v>
      </c>
      <c r="J153" s="263"/>
      <c r="K153" s="60"/>
      <c r="L153" s="136">
        <f t="shared" si="192"/>
        <v>0</v>
      </c>
      <c r="M153" s="325"/>
      <c r="N153" s="60"/>
      <c r="O153" s="114">
        <f t="shared" si="193"/>
        <v>0</v>
      </c>
      <c r="P153" s="111"/>
    </row>
    <row r="154" spans="1:16" hidden="1" x14ac:dyDescent="0.25">
      <c r="A154" s="37">
        <v>2363</v>
      </c>
      <c r="B154" s="57" t="s">
        <v>135</v>
      </c>
      <c r="C154" s="58">
        <f t="shared" si="185"/>
        <v>0</v>
      </c>
      <c r="D154" s="231">
        <v>0</v>
      </c>
      <c r="E154" s="60"/>
      <c r="F154" s="147">
        <f t="shared" si="190"/>
        <v>0</v>
      </c>
      <c r="G154" s="231"/>
      <c r="H154" s="263"/>
      <c r="I154" s="114">
        <f t="shared" si="191"/>
        <v>0</v>
      </c>
      <c r="J154" s="263"/>
      <c r="K154" s="60"/>
      <c r="L154" s="136">
        <f t="shared" si="192"/>
        <v>0</v>
      </c>
      <c r="M154" s="325"/>
      <c r="N154" s="60"/>
      <c r="O154" s="114">
        <f t="shared" si="193"/>
        <v>0</v>
      </c>
      <c r="P154" s="111"/>
    </row>
    <row r="155" spans="1:16" hidden="1" x14ac:dyDescent="0.25">
      <c r="A155" s="37">
        <v>2364</v>
      </c>
      <c r="B155" s="57" t="s">
        <v>136</v>
      </c>
      <c r="C155" s="58">
        <f t="shared" si="185"/>
        <v>0</v>
      </c>
      <c r="D155" s="231">
        <v>0</v>
      </c>
      <c r="E155" s="60"/>
      <c r="F155" s="147">
        <f t="shared" si="190"/>
        <v>0</v>
      </c>
      <c r="G155" s="231"/>
      <c r="H155" s="263"/>
      <c r="I155" s="114">
        <f t="shared" si="191"/>
        <v>0</v>
      </c>
      <c r="J155" s="263"/>
      <c r="K155" s="60"/>
      <c r="L155" s="136">
        <f t="shared" si="192"/>
        <v>0</v>
      </c>
      <c r="M155" s="325"/>
      <c r="N155" s="60"/>
      <c r="O155" s="114">
        <f t="shared" si="193"/>
        <v>0</v>
      </c>
      <c r="P155" s="111"/>
    </row>
    <row r="156" spans="1:16" ht="12.75" hidden="1" customHeight="1" x14ac:dyDescent="0.25">
      <c r="A156" s="37">
        <v>2365</v>
      </c>
      <c r="B156" s="57" t="s">
        <v>137</v>
      </c>
      <c r="C156" s="58">
        <f t="shared" si="185"/>
        <v>0</v>
      </c>
      <c r="D156" s="231">
        <v>0</v>
      </c>
      <c r="E156" s="60"/>
      <c r="F156" s="147">
        <f t="shared" si="190"/>
        <v>0</v>
      </c>
      <c r="G156" s="231"/>
      <c r="H156" s="263"/>
      <c r="I156" s="114">
        <f t="shared" si="191"/>
        <v>0</v>
      </c>
      <c r="J156" s="263"/>
      <c r="K156" s="60"/>
      <c r="L156" s="136">
        <f t="shared" si="192"/>
        <v>0</v>
      </c>
      <c r="M156" s="325"/>
      <c r="N156" s="60"/>
      <c r="O156" s="114">
        <f t="shared" si="193"/>
        <v>0</v>
      </c>
      <c r="P156" s="111"/>
    </row>
    <row r="157" spans="1:16" ht="36" hidden="1" x14ac:dyDescent="0.25">
      <c r="A157" s="37">
        <v>2366</v>
      </c>
      <c r="B157" s="57" t="s">
        <v>138</v>
      </c>
      <c r="C157" s="58">
        <f t="shared" si="185"/>
        <v>0</v>
      </c>
      <c r="D157" s="231">
        <v>0</v>
      </c>
      <c r="E157" s="60"/>
      <c r="F157" s="147">
        <f t="shared" si="190"/>
        <v>0</v>
      </c>
      <c r="G157" s="231"/>
      <c r="H157" s="263"/>
      <c r="I157" s="114">
        <f t="shared" si="191"/>
        <v>0</v>
      </c>
      <c r="J157" s="263"/>
      <c r="K157" s="60"/>
      <c r="L157" s="136">
        <f t="shared" si="192"/>
        <v>0</v>
      </c>
      <c r="M157" s="325"/>
      <c r="N157" s="60"/>
      <c r="O157" s="114">
        <f t="shared" si="193"/>
        <v>0</v>
      </c>
      <c r="P157" s="111"/>
    </row>
    <row r="158" spans="1:16" ht="48" hidden="1" x14ac:dyDescent="0.25">
      <c r="A158" s="37">
        <v>2369</v>
      </c>
      <c r="B158" s="57" t="s">
        <v>139</v>
      </c>
      <c r="C158" s="58">
        <f t="shared" si="185"/>
        <v>0</v>
      </c>
      <c r="D158" s="231">
        <v>0</v>
      </c>
      <c r="E158" s="60"/>
      <c r="F158" s="147">
        <f t="shared" si="190"/>
        <v>0</v>
      </c>
      <c r="G158" s="231"/>
      <c r="H158" s="263"/>
      <c r="I158" s="114">
        <f t="shared" si="191"/>
        <v>0</v>
      </c>
      <c r="J158" s="263"/>
      <c r="K158" s="60"/>
      <c r="L158" s="136">
        <f t="shared" si="192"/>
        <v>0</v>
      </c>
      <c r="M158" s="325"/>
      <c r="N158" s="60"/>
      <c r="O158" s="114">
        <f t="shared" si="193"/>
        <v>0</v>
      </c>
      <c r="P158" s="111"/>
    </row>
    <row r="159" spans="1:16" hidden="1" x14ac:dyDescent="0.25">
      <c r="A159" s="107">
        <v>2370</v>
      </c>
      <c r="B159" s="78" t="s">
        <v>140</v>
      </c>
      <c r="C159" s="84">
        <f t="shared" si="185"/>
        <v>0</v>
      </c>
      <c r="D159" s="233">
        <v>0</v>
      </c>
      <c r="E159" s="115"/>
      <c r="F159" s="286">
        <f t="shared" si="190"/>
        <v>0</v>
      </c>
      <c r="G159" s="233"/>
      <c r="H159" s="264"/>
      <c r="I159" s="109">
        <f t="shared" si="191"/>
        <v>0</v>
      </c>
      <c r="J159" s="264"/>
      <c r="K159" s="115"/>
      <c r="L159" s="137">
        <f t="shared" si="192"/>
        <v>0</v>
      </c>
      <c r="M159" s="326"/>
      <c r="N159" s="115"/>
      <c r="O159" s="109">
        <f t="shared" si="193"/>
        <v>0</v>
      </c>
      <c r="P159" s="116"/>
    </row>
    <row r="160" spans="1:16" hidden="1" x14ac:dyDescent="0.25">
      <c r="A160" s="107">
        <v>2380</v>
      </c>
      <c r="B160" s="78" t="s">
        <v>141</v>
      </c>
      <c r="C160" s="84">
        <f t="shared" si="185"/>
        <v>0</v>
      </c>
      <c r="D160" s="132">
        <f>SUM(D161:D162)</f>
        <v>0</v>
      </c>
      <c r="E160" s="108">
        <f t="shared" ref="E160:F160" si="194">SUM(E161:E162)</f>
        <v>0</v>
      </c>
      <c r="F160" s="286">
        <f t="shared" si="194"/>
        <v>0</v>
      </c>
      <c r="G160" s="132">
        <f>SUM(G161:G162)</f>
        <v>0</v>
      </c>
      <c r="H160" s="207">
        <f t="shared" ref="H160:I160" si="195">SUM(H161:H162)</f>
        <v>0</v>
      </c>
      <c r="I160" s="109">
        <f t="shared" si="195"/>
        <v>0</v>
      </c>
      <c r="J160" s="207">
        <f>SUM(J161:J162)</f>
        <v>0</v>
      </c>
      <c r="K160" s="108">
        <f t="shared" ref="K160:L160" si="196">SUM(K161:K162)</f>
        <v>0</v>
      </c>
      <c r="L160" s="137">
        <f t="shared" si="196"/>
        <v>0</v>
      </c>
      <c r="M160" s="84">
        <f>SUM(M161:M162)</f>
        <v>0</v>
      </c>
      <c r="N160" s="108">
        <f t="shared" ref="N160:O160" si="197">SUM(N161:N162)</f>
        <v>0</v>
      </c>
      <c r="O160" s="109">
        <f t="shared" si="197"/>
        <v>0</v>
      </c>
      <c r="P160" s="116"/>
    </row>
    <row r="161" spans="1:16" hidden="1" x14ac:dyDescent="0.25">
      <c r="A161" s="32">
        <v>2381</v>
      </c>
      <c r="B161" s="52" t="s">
        <v>142</v>
      </c>
      <c r="C161" s="53">
        <f t="shared" si="185"/>
        <v>0</v>
      </c>
      <c r="D161" s="230">
        <v>0</v>
      </c>
      <c r="E161" s="55"/>
      <c r="F161" s="287">
        <f t="shared" ref="F161:F164" si="198">D161+E161</f>
        <v>0</v>
      </c>
      <c r="G161" s="230"/>
      <c r="H161" s="262"/>
      <c r="I161" s="120">
        <f t="shared" ref="I161:I164" si="199">G161+H161</f>
        <v>0</v>
      </c>
      <c r="J161" s="262"/>
      <c r="K161" s="55"/>
      <c r="L161" s="140">
        <f t="shared" ref="L161:L164" si="200">J161+K161</f>
        <v>0</v>
      </c>
      <c r="M161" s="324"/>
      <c r="N161" s="55"/>
      <c r="O161" s="120">
        <f t="shared" ref="O161:O164" si="201">M161+N161</f>
        <v>0</v>
      </c>
      <c r="P161" s="110"/>
    </row>
    <row r="162" spans="1:16" ht="24" hidden="1" x14ac:dyDescent="0.25">
      <c r="A162" s="37">
        <v>2389</v>
      </c>
      <c r="B162" s="57" t="s">
        <v>143</v>
      </c>
      <c r="C162" s="58">
        <f t="shared" si="185"/>
        <v>0</v>
      </c>
      <c r="D162" s="231">
        <v>0</v>
      </c>
      <c r="E162" s="60"/>
      <c r="F162" s="147">
        <f t="shared" si="198"/>
        <v>0</v>
      </c>
      <c r="G162" s="231"/>
      <c r="H162" s="263"/>
      <c r="I162" s="114">
        <f t="shared" si="199"/>
        <v>0</v>
      </c>
      <c r="J162" s="263"/>
      <c r="K162" s="60"/>
      <c r="L162" s="136">
        <f t="shared" si="200"/>
        <v>0</v>
      </c>
      <c r="M162" s="325"/>
      <c r="N162" s="60"/>
      <c r="O162" s="114">
        <f t="shared" si="201"/>
        <v>0</v>
      </c>
      <c r="P162" s="111"/>
    </row>
    <row r="163" spans="1:16" hidden="1" x14ac:dyDescent="0.25">
      <c r="A163" s="107">
        <v>2390</v>
      </c>
      <c r="B163" s="78" t="s">
        <v>144</v>
      </c>
      <c r="C163" s="84">
        <f t="shared" si="185"/>
        <v>0</v>
      </c>
      <c r="D163" s="233">
        <v>0</v>
      </c>
      <c r="E163" s="115"/>
      <c r="F163" s="286">
        <f t="shared" si="198"/>
        <v>0</v>
      </c>
      <c r="G163" s="233"/>
      <c r="H163" s="264"/>
      <c r="I163" s="109">
        <f t="shared" si="199"/>
        <v>0</v>
      </c>
      <c r="J163" s="264"/>
      <c r="K163" s="115"/>
      <c r="L163" s="137">
        <f t="shared" si="200"/>
        <v>0</v>
      </c>
      <c r="M163" s="326"/>
      <c r="N163" s="115"/>
      <c r="O163" s="109">
        <f t="shared" si="201"/>
        <v>0</v>
      </c>
      <c r="P163" s="116"/>
    </row>
    <row r="164" spans="1:16" hidden="1" x14ac:dyDescent="0.25">
      <c r="A164" s="45">
        <v>2400</v>
      </c>
      <c r="B164" s="105" t="s">
        <v>145</v>
      </c>
      <c r="C164" s="46">
        <f t="shared" si="185"/>
        <v>0</v>
      </c>
      <c r="D164" s="235">
        <v>0</v>
      </c>
      <c r="E164" s="122"/>
      <c r="F164" s="285">
        <f t="shared" si="198"/>
        <v>0</v>
      </c>
      <c r="G164" s="235"/>
      <c r="H164" s="266"/>
      <c r="I164" s="117">
        <f t="shared" si="199"/>
        <v>0</v>
      </c>
      <c r="J164" s="266"/>
      <c r="K164" s="122"/>
      <c r="L164" s="126">
        <f t="shared" si="200"/>
        <v>0</v>
      </c>
      <c r="M164" s="327"/>
      <c r="N164" s="122"/>
      <c r="O164" s="117">
        <f t="shared" si="201"/>
        <v>0</v>
      </c>
      <c r="P164" s="123"/>
    </row>
    <row r="165" spans="1:16" ht="24" hidden="1" x14ac:dyDescent="0.25">
      <c r="A165" s="45">
        <v>2500</v>
      </c>
      <c r="B165" s="105" t="s">
        <v>146</v>
      </c>
      <c r="C165" s="46">
        <f t="shared" si="185"/>
        <v>0</v>
      </c>
      <c r="D165" s="229">
        <f>SUM(D166,D171)</f>
        <v>0</v>
      </c>
      <c r="E165" s="50">
        <f t="shared" ref="E165:O165" si="202">SUM(E166,E171)</f>
        <v>0</v>
      </c>
      <c r="F165" s="285">
        <f t="shared" si="202"/>
        <v>0</v>
      </c>
      <c r="G165" s="229">
        <f t="shared" si="202"/>
        <v>0</v>
      </c>
      <c r="H165" s="106">
        <f t="shared" si="202"/>
        <v>0</v>
      </c>
      <c r="I165" s="117">
        <f t="shared" si="202"/>
        <v>0</v>
      </c>
      <c r="J165" s="106">
        <f t="shared" si="202"/>
        <v>0</v>
      </c>
      <c r="K165" s="50">
        <f t="shared" si="202"/>
        <v>0</v>
      </c>
      <c r="L165" s="126">
        <f t="shared" si="202"/>
        <v>0</v>
      </c>
      <c r="M165" s="130">
        <f t="shared" si="202"/>
        <v>0</v>
      </c>
      <c r="N165" s="131">
        <f t="shared" si="202"/>
        <v>0</v>
      </c>
      <c r="O165" s="294">
        <f t="shared" si="202"/>
        <v>0</v>
      </c>
      <c r="P165" s="348"/>
    </row>
    <row r="166" spans="1:16" ht="16.5" hidden="1" customHeight="1" x14ac:dyDescent="0.25">
      <c r="A166" s="373">
        <v>2510</v>
      </c>
      <c r="B166" s="52" t="s">
        <v>147</v>
      </c>
      <c r="C166" s="53">
        <f t="shared" si="185"/>
        <v>0</v>
      </c>
      <c r="D166" s="234">
        <f>SUM(D167:D170)</f>
        <v>0</v>
      </c>
      <c r="E166" s="119">
        <f t="shared" ref="E166:O166" si="203">SUM(E167:E170)</f>
        <v>0</v>
      </c>
      <c r="F166" s="287">
        <f t="shared" si="203"/>
        <v>0</v>
      </c>
      <c r="G166" s="234">
        <f t="shared" si="203"/>
        <v>0</v>
      </c>
      <c r="H166" s="265">
        <f t="shared" si="203"/>
        <v>0</v>
      </c>
      <c r="I166" s="120">
        <f t="shared" si="203"/>
        <v>0</v>
      </c>
      <c r="J166" s="265">
        <f t="shared" si="203"/>
        <v>0</v>
      </c>
      <c r="K166" s="119">
        <f t="shared" si="203"/>
        <v>0</v>
      </c>
      <c r="L166" s="140">
        <f t="shared" si="203"/>
        <v>0</v>
      </c>
      <c r="M166" s="64">
        <f t="shared" si="203"/>
        <v>0</v>
      </c>
      <c r="N166" s="304">
        <f t="shared" si="203"/>
        <v>0</v>
      </c>
      <c r="O166" s="309">
        <f t="shared" si="203"/>
        <v>0</v>
      </c>
      <c r="P166" s="155"/>
    </row>
    <row r="167" spans="1:16" ht="24" hidden="1" x14ac:dyDescent="0.25">
      <c r="A167" s="38">
        <v>2512</v>
      </c>
      <c r="B167" s="57" t="s">
        <v>148</v>
      </c>
      <c r="C167" s="58">
        <f t="shared" si="185"/>
        <v>0</v>
      </c>
      <c r="D167" s="231">
        <v>0</v>
      </c>
      <c r="E167" s="60"/>
      <c r="F167" s="147">
        <f t="shared" ref="F167:F172" si="204">D167+E167</f>
        <v>0</v>
      </c>
      <c r="G167" s="231"/>
      <c r="H167" s="263"/>
      <c r="I167" s="114">
        <f t="shared" ref="I167:I172" si="205">G167+H167</f>
        <v>0</v>
      </c>
      <c r="J167" s="263"/>
      <c r="K167" s="60"/>
      <c r="L167" s="136">
        <f t="shared" ref="L167:L172" si="206">J167+K167</f>
        <v>0</v>
      </c>
      <c r="M167" s="325"/>
      <c r="N167" s="60"/>
      <c r="O167" s="114">
        <f t="shared" ref="O167:O172" si="207">M167+N167</f>
        <v>0</v>
      </c>
      <c r="P167" s="111"/>
    </row>
    <row r="168" spans="1:16" ht="36" hidden="1" x14ac:dyDescent="0.25">
      <c r="A168" s="38">
        <v>2513</v>
      </c>
      <c r="B168" s="57" t="s">
        <v>149</v>
      </c>
      <c r="C168" s="58">
        <f t="shared" si="185"/>
        <v>0</v>
      </c>
      <c r="D168" s="231">
        <v>0</v>
      </c>
      <c r="E168" s="60"/>
      <c r="F168" s="147">
        <f t="shared" si="204"/>
        <v>0</v>
      </c>
      <c r="G168" s="231"/>
      <c r="H168" s="263"/>
      <c r="I168" s="114">
        <f t="shared" si="205"/>
        <v>0</v>
      </c>
      <c r="J168" s="263"/>
      <c r="K168" s="60"/>
      <c r="L168" s="136">
        <f t="shared" si="206"/>
        <v>0</v>
      </c>
      <c r="M168" s="325"/>
      <c r="N168" s="60"/>
      <c r="O168" s="114">
        <f t="shared" si="207"/>
        <v>0</v>
      </c>
      <c r="P168" s="111"/>
    </row>
    <row r="169" spans="1:16" ht="24" hidden="1" x14ac:dyDescent="0.25">
      <c r="A169" s="38">
        <v>2515</v>
      </c>
      <c r="B169" s="57" t="s">
        <v>150</v>
      </c>
      <c r="C169" s="58">
        <f t="shared" si="185"/>
        <v>0</v>
      </c>
      <c r="D169" s="231">
        <v>0</v>
      </c>
      <c r="E169" s="60"/>
      <c r="F169" s="147">
        <f t="shared" si="204"/>
        <v>0</v>
      </c>
      <c r="G169" s="231"/>
      <c r="H169" s="263"/>
      <c r="I169" s="114">
        <f t="shared" si="205"/>
        <v>0</v>
      </c>
      <c r="J169" s="263"/>
      <c r="K169" s="60"/>
      <c r="L169" s="136">
        <f t="shared" si="206"/>
        <v>0</v>
      </c>
      <c r="M169" s="325"/>
      <c r="N169" s="60"/>
      <c r="O169" s="114">
        <f t="shared" si="207"/>
        <v>0</v>
      </c>
      <c r="P169" s="111"/>
    </row>
    <row r="170" spans="1:16" ht="24" hidden="1" x14ac:dyDescent="0.25">
      <c r="A170" s="38">
        <v>2519</v>
      </c>
      <c r="B170" s="57" t="s">
        <v>151</v>
      </c>
      <c r="C170" s="58">
        <f t="shared" si="185"/>
        <v>0</v>
      </c>
      <c r="D170" s="231">
        <v>0</v>
      </c>
      <c r="E170" s="60"/>
      <c r="F170" s="147">
        <f t="shared" si="204"/>
        <v>0</v>
      </c>
      <c r="G170" s="231"/>
      <c r="H170" s="263"/>
      <c r="I170" s="114">
        <f t="shared" si="205"/>
        <v>0</v>
      </c>
      <c r="J170" s="263"/>
      <c r="K170" s="60"/>
      <c r="L170" s="136">
        <f t="shared" si="206"/>
        <v>0</v>
      </c>
      <c r="M170" s="325"/>
      <c r="N170" s="60"/>
      <c r="O170" s="114">
        <f t="shared" si="207"/>
        <v>0</v>
      </c>
      <c r="P170" s="111"/>
    </row>
    <row r="171" spans="1:16" ht="24" hidden="1" x14ac:dyDescent="0.25">
      <c r="A171" s="112">
        <v>2520</v>
      </c>
      <c r="B171" s="57" t="s">
        <v>152</v>
      </c>
      <c r="C171" s="58">
        <f t="shared" si="185"/>
        <v>0</v>
      </c>
      <c r="D171" s="231">
        <v>0</v>
      </c>
      <c r="E171" s="60"/>
      <c r="F171" s="147">
        <f t="shared" si="204"/>
        <v>0</v>
      </c>
      <c r="G171" s="231"/>
      <c r="H171" s="263"/>
      <c r="I171" s="114">
        <f t="shared" si="205"/>
        <v>0</v>
      </c>
      <c r="J171" s="263"/>
      <c r="K171" s="60"/>
      <c r="L171" s="136">
        <f t="shared" si="206"/>
        <v>0</v>
      </c>
      <c r="M171" s="325"/>
      <c r="N171" s="60"/>
      <c r="O171" s="114">
        <f t="shared" si="207"/>
        <v>0</v>
      </c>
      <c r="P171" s="111"/>
    </row>
    <row r="172" spans="1:16" s="124" customFormat="1" ht="36" hidden="1" customHeight="1" x14ac:dyDescent="0.25">
      <c r="A172" s="17">
        <v>2800</v>
      </c>
      <c r="B172" s="52" t="s">
        <v>153</v>
      </c>
      <c r="C172" s="53">
        <f t="shared" si="185"/>
        <v>0</v>
      </c>
      <c r="D172" s="214">
        <v>0</v>
      </c>
      <c r="E172" s="35"/>
      <c r="F172" s="354">
        <f t="shared" si="204"/>
        <v>0</v>
      </c>
      <c r="G172" s="214"/>
      <c r="H172" s="249"/>
      <c r="I172" s="356">
        <f t="shared" si="205"/>
        <v>0</v>
      </c>
      <c r="J172" s="249"/>
      <c r="K172" s="35"/>
      <c r="L172" s="199">
        <f t="shared" si="206"/>
        <v>0</v>
      </c>
      <c r="M172" s="315"/>
      <c r="N172" s="35"/>
      <c r="O172" s="356">
        <f t="shared" si="207"/>
        <v>0</v>
      </c>
      <c r="P172" s="36"/>
    </row>
    <row r="173" spans="1:16" x14ac:dyDescent="0.25">
      <c r="A173" s="101">
        <v>3000</v>
      </c>
      <c r="B173" s="101" t="s">
        <v>154</v>
      </c>
      <c r="C173" s="102">
        <f t="shared" si="185"/>
        <v>38435</v>
      </c>
      <c r="D173" s="228">
        <f>SUM(D174,D184)</f>
        <v>33045</v>
      </c>
      <c r="E173" s="521">
        <f t="shared" ref="E173:F173" si="208">SUM(E174,E184)</f>
        <v>5390</v>
      </c>
      <c r="F173" s="522">
        <f t="shared" si="208"/>
        <v>38435</v>
      </c>
      <c r="G173" s="228">
        <f>SUM(G174,G184)</f>
        <v>0</v>
      </c>
      <c r="H173" s="138">
        <f t="shared" ref="H173:I173" si="209">SUM(H174,H184)</f>
        <v>0</v>
      </c>
      <c r="I173" s="522">
        <f t="shared" si="209"/>
        <v>0</v>
      </c>
      <c r="J173" s="261">
        <f>SUM(J174,J184)</f>
        <v>0</v>
      </c>
      <c r="K173" s="521">
        <f t="shared" ref="K173:L173" si="210">SUM(K174,K184)</f>
        <v>0</v>
      </c>
      <c r="L173" s="522">
        <f t="shared" si="210"/>
        <v>0</v>
      </c>
      <c r="M173" s="102">
        <f>SUM(M174,M184)</f>
        <v>0</v>
      </c>
      <c r="N173" s="103">
        <f t="shared" ref="N173:O173" si="211">SUM(N174,N184)</f>
        <v>0</v>
      </c>
      <c r="O173" s="104">
        <f t="shared" si="211"/>
        <v>0</v>
      </c>
      <c r="P173" s="347"/>
    </row>
    <row r="174" spans="1:16" ht="24" x14ac:dyDescent="0.25">
      <c r="A174" s="45">
        <v>3200</v>
      </c>
      <c r="B174" s="125" t="s">
        <v>155</v>
      </c>
      <c r="C174" s="46">
        <f t="shared" si="185"/>
        <v>38435</v>
      </c>
      <c r="D174" s="229">
        <f>SUM(D175,D179)</f>
        <v>33045</v>
      </c>
      <c r="E174" s="523">
        <f t="shared" ref="E174:O174" si="212">SUM(E175,E179)</f>
        <v>5390</v>
      </c>
      <c r="F174" s="490">
        <f t="shared" si="212"/>
        <v>38435</v>
      </c>
      <c r="G174" s="229">
        <f t="shared" si="212"/>
        <v>0</v>
      </c>
      <c r="H174" s="126">
        <f t="shared" si="212"/>
        <v>0</v>
      </c>
      <c r="I174" s="490">
        <f t="shared" si="212"/>
        <v>0</v>
      </c>
      <c r="J174" s="106">
        <f t="shared" si="212"/>
        <v>0</v>
      </c>
      <c r="K174" s="523">
        <f t="shared" si="212"/>
        <v>0</v>
      </c>
      <c r="L174" s="490">
        <f t="shared" si="212"/>
        <v>0</v>
      </c>
      <c r="M174" s="130">
        <f t="shared" si="212"/>
        <v>0</v>
      </c>
      <c r="N174" s="131">
        <f t="shared" si="212"/>
        <v>0</v>
      </c>
      <c r="O174" s="294">
        <f t="shared" si="212"/>
        <v>0</v>
      </c>
      <c r="P174" s="348"/>
    </row>
    <row r="175" spans="1:16" ht="36" x14ac:dyDescent="0.25">
      <c r="A175" s="373">
        <v>3260</v>
      </c>
      <c r="B175" s="52" t="s">
        <v>156</v>
      </c>
      <c r="C175" s="53">
        <f t="shared" si="185"/>
        <v>38435</v>
      </c>
      <c r="D175" s="234">
        <f>SUM(D176:D178)</f>
        <v>33045</v>
      </c>
      <c r="E175" s="531">
        <f t="shared" ref="E175:F175" si="213">SUM(E176:E178)</f>
        <v>5390</v>
      </c>
      <c r="F175" s="527">
        <f t="shared" si="213"/>
        <v>38435</v>
      </c>
      <c r="G175" s="234">
        <f>SUM(G176:G178)</f>
        <v>0</v>
      </c>
      <c r="H175" s="140">
        <f t="shared" ref="H175:I175" si="214">SUM(H176:H178)</f>
        <v>0</v>
      </c>
      <c r="I175" s="527">
        <f t="shared" si="214"/>
        <v>0</v>
      </c>
      <c r="J175" s="265">
        <f>SUM(J176:J178)</f>
        <v>0</v>
      </c>
      <c r="K175" s="531">
        <f t="shared" ref="K175:L175" si="215">SUM(K176:K178)</f>
        <v>0</v>
      </c>
      <c r="L175" s="527">
        <f t="shared" si="215"/>
        <v>0</v>
      </c>
      <c r="M175" s="53">
        <f>SUM(M176:M178)</f>
        <v>0</v>
      </c>
      <c r="N175" s="119">
        <f t="shared" ref="N175:O175" si="216">SUM(N176:N178)</f>
        <v>0</v>
      </c>
      <c r="O175" s="120">
        <f t="shared" si="216"/>
        <v>0</v>
      </c>
      <c r="P175" s="110"/>
    </row>
    <row r="176" spans="1:16" ht="24" hidden="1" x14ac:dyDescent="0.25">
      <c r="A176" s="38">
        <v>3261</v>
      </c>
      <c r="B176" s="57" t="s">
        <v>157</v>
      </c>
      <c r="C176" s="58">
        <f t="shared" si="185"/>
        <v>0</v>
      </c>
      <c r="D176" s="231">
        <v>0</v>
      </c>
      <c r="E176" s="60"/>
      <c r="F176" s="147">
        <f t="shared" ref="F176:F178" si="217">D176+E176</f>
        <v>0</v>
      </c>
      <c r="G176" s="231"/>
      <c r="H176" s="263"/>
      <c r="I176" s="114">
        <f t="shared" ref="I176:I178" si="218">G176+H176</f>
        <v>0</v>
      </c>
      <c r="J176" s="263"/>
      <c r="K176" s="60"/>
      <c r="L176" s="136">
        <f t="shared" ref="L176:L178" si="219">J176+K176</f>
        <v>0</v>
      </c>
      <c r="M176" s="325"/>
      <c r="N176" s="60"/>
      <c r="O176" s="114">
        <f t="shared" ref="O176:O178" si="220">M176+N176</f>
        <v>0</v>
      </c>
      <c r="P176" s="111"/>
    </row>
    <row r="177" spans="1:16" ht="36" x14ac:dyDescent="0.25">
      <c r="A177" s="38">
        <v>3262</v>
      </c>
      <c r="B177" s="57" t="s">
        <v>158</v>
      </c>
      <c r="C177" s="58">
        <f t="shared" si="185"/>
        <v>18390</v>
      </c>
      <c r="D177" s="231">
        <v>13000</v>
      </c>
      <c r="E177" s="528">
        <v>5390</v>
      </c>
      <c r="F177" s="486">
        <f t="shared" si="217"/>
        <v>18390</v>
      </c>
      <c r="G177" s="231"/>
      <c r="H177" s="561"/>
      <c r="I177" s="486">
        <f t="shared" si="218"/>
        <v>0</v>
      </c>
      <c r="J177" s="263"/>
      <c r="K177" s="528"/>
      <c r="L177" s="486">
        <f t="shared" si="219"/>
        <v>0</v>
      </c>
      <c r="M177" s="325"/>
      <c r="N177" s="60"/>
      <c r="O177" s="114">
        <f t="shared" si="220"/>
        <v>0</v>
      </c>
      <c r="P177" s="111"/>
    </row>
    <row r="178" spans="1:16" ht="24" x14ac:dyDescent="0.25">
      <c r="A178" s="38">
        <v>3263</v>
      </c>
      <c r="B178" s="57" t="s">
        <v>159</v>
      </c>
      <c r="C178" s="58">
        <f t="shared" si="185"/>
        <v>20045</v>
      </c>
      <c r="D178" s="231">
        <f>18799+1246</f>
        <v>20045</v>
      </c>
      <c r="E178" s="528"/>
      <c r="F178" s="486">
        <f t="shared" si="217"/>
        <v>20045</v>
      </c>
      <c r="G178" s="231"/>
      <c r="H178" s="561"/>
      <c r="I178" s="486">
        <f t="shared" si="218"/>
        <v>0</v>
      </c>
      <c r="J178" s="263"/>
      <c r="K178" s="528"/>
      <c r="L178" s="486">
        <f t="shared" si="219"/>
        <v>0</v>
      </c>
      <c r="M178" s="325"/>
      <c r="N178" s="60"/>
      <c r="O178" s="114">
        <f t="shared" si="220"/>
        <v>0</v>
      </c>
      <c r="P178" s="111"/>
    </row>
    <row r="179" spans="1:16" ht="84" hidden="1" x14ac:dyDescent="0.25">
      <c r="A179" s="373">
        <v>3290</v>
      </c>
      <c r="B179" s="52" t="s">
        <v>286</v>
      </c>
      <c r="C179" s="127">
        <f t="shared" si="185"/>
        <v>0</v>
      </c>
      <c r="D179" s="234">
        <f>SUM(D180:D183)</f>
        <v>0</v>
      </c>
      <c r="E179" s="119">
        <f t="shared" ref="E179:O179" si="221">SUM(E180:E183)</f>
        <v>0</v>
      </c>
      <c r="F179" s="287">
        <f t="shared" si="221"/>
        <v>0</v>
      </c>
      <c r="G179" s="234">
        <f t="shared" si="221"/>
        <v>0</v>
      </c>
      <c r="H179" s="265">
        <f t="shared" si="221"/>
        <v>0</v>
      </c>
      <c r="I179" s="120">
        <f t="shared" si="221"/>
        <v>0</v>
      </c>
      <c r="J179" s="265">
        <f t="shared" si="221"/>
        <v>0</v>
      </c>
      <c r="K179" s="119">
        <f t="shared" si="221"/>
        <v>0</v>
      </c>
      <c r="L179" s="140">
        <f t="shared" si="221"/>
        <v>0</v>
      </c>
      <c r="M179" s="127">
        <f t="shared" si="221"/>
        <v>0</v>
      </c>
      <c r="N179" s="305">
        <f t="shared" si="221"/>
        <v>0</v>
      </c>
      <c r="O179" s="310">
        <f t="shared" si="221"/>
        <v>0</v>
      </c>
      <c r="P179" s="158"/>
    </row>
    <row r="180" spans="1:16" ht="72" hidden="1" x14ac:dyDescent="0.25">
      <c r="A180" s="38">
        <v>3291</v>
      </c>
      <c r="B180" s="57" t="s">
        <v>160</v>
      </c>
      <c r="C180" s="58">
        <f t="shared" si="185"/>
        <v>0</v>
      </c>
      <c r="D180" s="231">
        <v>0</v>
      </c>
      <c r="E180" s="60"/>
      <c r="F180" s="147">
        <f t="shared" ref="F180:F183" si="222">D180+E180</f>
        <v>0</v>
      </c>
      <c r="G180" s="231"/>
      <c r="H180" s="263"/>
      <c r="I180" s="114">
        <f t="shared" ref="I180:I183" si="223">G180+H180</f>
        <v>0</v>
      </c>
      <c r="J180" s="263"/>
      <c r="K180" s="60"/>
      <c r="L180" s="136">
        <f t="shared" ref="L180:L183" si="224">J180+K180</f>
        <v>0</v>
      </c>
      <c r="M180" s="325"/>
      <c r="N180" s="60"/>
      <c r="O180" s="114">
        <f t="shared" ref="O180:O183" si="225">M180+N180</f>
        <v>0</v>
      </c>
      <c r="P180" s="111"/>
    </row>
    <row r="181" spans="1:16" ht="72" hidden="1" x14ac:dyDescent="0.25">
      <c r="A181" s="38">
        <v>3292</v>
      </c>
      <c r="B181" s="57" t="s">
        <v>161</v>
      </c>
      <c r="C181" s="58">
        <f t="shared" si="185"/>
        <v>0</v>
      </c>
      <c r="D181" s="231">
        <v>0</v>
      </c>
      <c r="E181" s="60"/>
      <c r="F181" s="147">
        <f t="shared" si="222"/>
        <v>0</v>
      </c>
      <c r="G181" s="231"/>
      <c r="H181" s="263"/>
      <c r="I181" s="114">
        <f t="shared" si="223"/>
        <v>0</v>
      </c>
      <c r="J181" s="263"/>
      <c r="K181" s="60"/>
      <c r="L181" s="136">
        <f t="shared" si="224"/>
        <v>0</v>
      </c>
      <c r="M181" s="325"/>
      <c r="N181" s="60"/>
      <c r="O181" s="114">
        <f t="shared" si="225"/>
        <v>0</v>
      </c>
      <c r="P181" s="111"/>
    </row>
    <row r="182" spans="1:16" ht="72" hidden="1" x14ac:dyDescent="0.25">
      <c r="A182" s="38">
        <v>3293</v>
      </c>
      <c r="B182" s="57" t="s">
        <v>162</v>
      </c>
      <c r="C182" s="58">
        <f t="shared" si="185"/>
        <v>0</v>
      </c>
      <c r="D182" s="231">
        <v>0</v>
      </c>
      <c r="E182" s="60"/>
      <c r="F182" s="147">
        <f t="shared" si="222"/>
        <v>0</v>
      </c>
      <c r="G182" s="231"/>
      <c r="H182" s="263"/>
      <c r="I182" s="114">
        <f t="shared" si="223"/>
        <v>0</v>
      </c>
      <c r="J182" s="263"/>
      <c r="K182" s="60"/>
      <c r="L182" s="136">
        <f t="shared" si="224"/>
        <v>0</v>
      </c>
      <c r="M182" s="325"/>
      <c r="N182" s="60"/>
      <c r="O182" s="114">
        <f t="shared" si="225"/>
        <v>0</v>
      </c>
      <c r="P182" s="111"/>
    </row>
    <row r="183" spans="1:16" ht="60" hidden="1" x14ac:dyDescent="0.25">
      <c r="A183" s="128">
        <v>3294</v>
      </c>
      <c r="B183" s="57" t="s">
        <v>163</v>
      </c>
      <c r="C183" s="127">
        <f t="shared" si="185"/>
        <v>0</v>
      </c>
      <c r="D183" s="236">
        <v>0</v>
      </c>
      <c r="E183" s="129"/>
      <c r="F183" s="142">
        <f t="shared" si="222"/>
        <v>0</v>
      </c>
      <c r="G183" s="236"/>
      <c r="H183" s="267"/>
      <c r="I183" s="310">
        <f t="shared" si="223"/>
        <v>0</v>
      </c>
      <c r="J183" s="267"/>
      <c r="K183" s="129"/>
      <c r="L183" s="141">
        <f t="shared" si="224"/>
        <v>0</v>
      </c>
      <c r="M183" s="328"/>
      <c r="N183" s="129"/>
      <c r="O183" s="310">
        <f t="shared" si="225"/>
        <v>0</v>
      </c>
      <c r="P183" s="158"/>
    </row>
    <row r="184" spans="1:16" ht="48" hidden="1" x14ac:dyDescent="0.25">
      <c r="A184" s="69">
        <v>3300</v>
      </c>
      <c r="B184" s="125" t="s">
        <v>164</v>
      </c>
      <c r="C184" s="130">
        <f t="shared" si="185"/>
        <v>0</v>
      </c>
      <c r="D184" s="237">
        <f>SUM(D185:D186)</f>
        <v>0</v>
      </c>
      <c r="E184" s="131">
        <f t="shared" ref="E184:O184" si="226">SUM(E185:E186)</f>
        <v>0</v>
      </c>
      <c r="F184" s="288">
        <f t="shared" si="226"/>
        <v>0</v>
      </c>
      <c r="G184" s="237">
        <f t="shared" si="226"/>
        <v>0</v>
      </c>
      <c r="H184" s="268">
        <f t="shared" si="226"/>
        <v>0</v>
      </c>
      <c r="I184" s="294">
        <f t="shared" si="226"/>
        <v>0</v>
      </c>
      <c r="J184" s="268">
        <f t="shared" si="226"/>
        <v>0</v>
      </c>
      <c r="K184" s="131">
        <f t="shared" si="226"/>
        <v>0</v>
      </c>
      <c r="L184" s="139">
        <f t="shared" si="226"/>
        <v>0</v>
      </c>
      <c r="M184" s="130">
        <f t="shared" si="226"/>
        <v>0</v>
      </c>
      <c r="N184" s="131">
        <f t="shared" si="226"/>
        <v>0</v>
      </c>
      <c r="O184" s="294">
        <f t="shared" si="226"/>
        <v>0</v>
      </c>
      <c r="P184" s="348"/>
    </row>
    <row r="185" spans="1:16" ht="48" hidden="1" x14ac:dyDescent="0.25">
      <c r="A185" s="77">
        <v>3310</v>
      </c>
      <c r="B185" s="78" t="s">
        <v>165</v>
      </c>
      <c r="C185" s="84">
        <f t="shared" si="185"/>
        <v>0</v>
      </c>
      <c r="D185" s="233">
        <v>0</v>
      </c>
      <c r="E185" s="115"/>
      <c r="F185" s="286">
        <f t="shared" ref="F185:F186" si="227">D185+E185</f>
        <v>0</v>
      </c>
      <c r="G185" s="233"/>
      <c r="H185" s="264"/>
      <c r="I185" s="109">
        <f t="shared" ref="I185:I186" si="228">G185+H185</f>
        <v>0</v>
      </c>
      <c r="J185" s="264"/>
      <c r="K185" s="115"/>
      <c r="L185" s="137">
        <f t="shared" ref="L185:L186" si="229">J185+K185</f>
        <v>0</v>
      </c>
      <c r="M185" s="326"/>
      <c r="N185" s="115"/>
      <c r="O185" s="109">
        <f t="shared" ref="O185:O186" si="230">M185+N185</f>
        <v>0</v>
      </c>
      <c r="P185" s="116"/>
    </row>
    <row r="186" spans="1:16" ht="48.75" hidden="1" customHeight="1" x14ac:dyDescent="0.25">
      <c r="A186" s="33">
        <v>3320</v>
      </c>
      <c r="B186" s="52" t="s">
        <v>166</v>
      </c>
      <c r="C186" s="53">
        <f t="shared" si="185"/>
        <v>0</v>
      </c>
      <c r="D186" s="230">
        <v>0</v>
      </c>
      <c r="E186" s="55"/>
      <c r="F186" s="287">
        <f t="shared" si="227"/>
        <v>0</v>
      </c>
      <c r="G186" s="230"/>
      <c r="H186" s="262"/>
      <c r="I186" s="120">
        <f t="shared" si="228"/>
        <v>0</v>
      </c>
      <c r="J186" s="262"/>
      <c r="K186" s="55"/>
      <c r="L186" s="140">
        <f t="shared" si="229"/>
        <v>0</v>
      </c>
      <c r="M186" s="324"/>
      <c r="N186" s="55"/>
      <c r="O186" s="120">
        <f t="shared" si="230"/>
        <v>0</v>
      </c>
      <c r="P186" s="110"/>
    </row>
    <row r="187" spans="1:16" hidden="1" x14ac:dyDescent="0.25">
      <c r="A187" s="133">
        <v>4000</v>
      </c>
      <c r="B187" s="101" t="s">
        <v>167</v>
      </c>
      <c r="C187" s="102">
        <f t="shared" si="185"/>
        <v>0</v>
      </c>
      <c r="D187" s="228">
        <f>SUM(D188,D191)</f>
        <v>0</v>
      </c>
      <c r="E187" s="103">
        <f t="shared" ref="E187:F187" si="231">SUM(E188,E191)</f>
        <v>0</v>
      </c>
      <c r="F187" s="284">
        <f t="shared" si="231"/>
        <v>0</v>
      </c>
      <c r="G187" s="228">
        <f>SUM(G188,G191)</f>
        <v>0</v>
      </c>
      <c r="H187" s="261">
        <f t="shared" ref="H187:I187" si="232">SUM(H188,H191)</f>
        <v>0</v>
      </c>
      <c r="I187" s="104">
        <f t="shared" si="232"/>
        <v>0</v>
      </c>
      <c r="J187" s="261">
        <f>SUM(J188,J191)</f>
        <v>0</v>
      </c>
      <c r="K187" s="103">
        <f t="shared" ref="K187:L187" si="233">SUM(K188,K191)</f>
        <v>0</v>
      </c>
      <c r="L187" s="138">
        <f t="shared" si="233"/>
        <v>0</v>
      </c>
      <c r="M187" s="102">
        <f>SUM(M188,M191)</f>
        <v>0</v>
      </c>
      <c r="N187" s="103">
        <f t="shared" ref="N187:O187" si="234">SUM(N188,N191)</f>
        <v>0</v>
      </c>
      <c r="O187" s="104">
        <f t="shared" si="234"/>
        <v>0</v>
      </c>
      <c r="P187" s="347"/>
    </row>
    <row r="188" spans="1:16" ht="24" hidden="1" x14ac:dyDescent="0.25">
      <c r="A188" s="134">
        <v>4200</v>
      </c>
      <c r="B188" s="105" t="s">
        <v>168</v>
      </c>
      <c r="C188" s="46">
        <f t="shared" si="185"/>
        <v>0</v>
      </c>
      <c r="D188" s="229">
        <f>SUM(D189,D190)</f>
        <v>0</v>
      </c>
      <c r="E188" s="50">
        <f t="shared" ref="E188:F188" si="235">SUM(E189,E190)</f>
        <v>0</v>
      </c>
      <c r="F188" s="285">
        <f t="shared" si="235"/>
        <v>0</v>
      </c>
      <c r="G188" s="229">
        <f>SUM(G189,G190)</f>
        <v>0</v>
      </c>
      <c r="H188" s="106">
        <f t="shared" ref="H188:I188" si="236">SUM(H189,H190)</f>
        <v>0</v>
      </c>
      <c r="I188" s="117">
        <f t="shared" si="236"/>
        <v>0</v>
      </c>
      <c r="J188" s="106">
        <f>SUM(J189,J190)</f>
        <v>0</v>
      </c>
      <c r="K188" s="50">
        <f t="shared" ref="K188:L188" si="237">SUM(K189,K190)</f>
        <v>0</v>
      </c>
      <c r="L188" s="126">
        <f t="shared" si="237"/>
        <v>0</v>
      </c>
      <c r="M188" s="46">
        <f>SUM(M189,M190)</f>
        <v>0</v>
      </c>
      <c r="N188" s="50">
        <f t="shared" ref="N188:O188" si="238">SUM(N189,N190)</f>
        <v>0</v>
      </c>
      <c r="O188" s="117">
        <f t="shared" si="238"/>
        <v>0</v>
      </c>
      <c r="P188" s="123"/>
    </row>
    <row r="189" spans="1:16" ht="36" hidden="1" x14ac:dyDescent="0.25">
      <c r="A189" s="373">
        <v>4240</v>
      </c>
      <c r="B189" s="52" t="s">
        <v>169</v>
      </c>
      <c r="C189" s="53">
        <f t="shared" si="185"/>
        <v>0</v>
      </c>
      <c r="D189" s="230">
        <v>0</v>
      </c>
      <c r="E189" s="55"/>
      <c r="F189" s="287">
        <f t="shared" ref="F189:F190" si="239">D189+E189</f>
        <v>0</v>
      </c>
      <c r="G189" s="230"/>
      <c r="H189" s="262"/>
      <c r="I189" s="120">
        <f t="shared" ref="I189:I190" si="240">G189+H189</f>
        <v>0</v>
      </c>
      <c r="J189" s="262"/>
      <c r="K189" s="55"/>
      <c r="L189" s="140">
        <f t="shared" ref="L189:L190" si="241">J189+K189</f>
        <v>0</v>
      </c>
      <c r="M189" s="324"/>
      <c r="N189" s="55"/>
      <c r="O189" s="120">
        <f t="shared" ref="O189:O190" si="242">M189+N189</f>
        <v>0</v>
      </c>
      <c r="P189" s="110"/>
    </row>
    <row r="190" spans="1:16" ht="24" hidden="1" x14ac:dyDescent="0.25">
      <c r="A190" s="112">
        <v>4250</v>
      </c>
      <c r="B190" s="57" t="s">
        <v>170</v>
      </c>
      <c r="C190" s="58">
        <f t="shared" si="185"/>
        <v>0</v>
      </c>
      <c r="D190" s="231">
        <v>0</v>
      </c>
      <c r="E190" s="60"/>
      <c r="F190" s="147">
        <f t="shared" si="239"/>
        <v>0</v>
      </c>
      <c r="G190" s="231"/>
      <c r="H190" s="263"/>
      <c r="I190" s="114">
        <f t="shared" si="240"/>
        <v>0</v>
      </c>
      <c r="J190" s="263"/>
      <c r="K190" s="60"/>
      <c r="L190" s="136">
        <f t="shared" si="241"/>
        <v>0</v>
      </c>
      <c r="M190" s="325"/>
      <c r="N190" s="60"/>
      <c r="O190" s="114">
        <f t="shared" si="242"/>
        <v>0</v>
      </c>
      <c r="P190" s="111"/>
    </row>
    <row r="191" spans="1:16" hidden="1" x14ac:dyDescent="0.25">
      <c r="A191" s="45">
        <v>4300</v>
      </c>
      <c r="B191" s="105" t="s">
        <v>171</v>
      </c>
      <c r="C191" s="46">
        <f t="shared" si="185"/>
        <v>0</v>
      </c>
      <c r="D191" s="229">
        <f>SUM(D192)</f>
        <v>0</v>
      </c>
      <c r="E191" s="50">
        <f t="shared" ref="E191:F191" si="243">SUM(E192)</f>
        <v>0</v>
      </c>
      <c r="F191" s="285">
        <f t="shared" si="243"/>
        <v>0</v>
      </c>
      <c r="G191" s="229">
        <f>SUM(G192)</f>
        <v>0</v>
      </c>
      <c r="H191" s="106">
        <f t="shared" ref="H191:I191" si="244">SUM(H192)</f>
        <v>0</v>
      </c>
      <c r="I191" s="117">
        <f t="shared" si="244"/>
        <v>0</v>
      </c>
      <c r="J191" s="106">
        <f>SUM(J192)</f>
        <v>0</v>
      </c>
      <c r="K191" s="50">
        <f t="shared" ref="K191:L191" si="245">SUM(K192)</f>
        <v>0</v>
      </c>
      <c r="L191" s="126">
        <f t="shared" si="245"/>
        <v>0</v>
      </c>
      <c r="M191" s="46">
        <f>SUM(M192)</f>
        <v>0</v>
      </c>
      <c r="N191" s="50">
        <f t="shared" ref="N191:O191" si="246">SUM(N192)</f>
        <v>0</v>
      </c>
      <c r="O191" s="117">
        <f t="shared" si="246"/>
        <v>0</v>
      </c>
      <c r="P191" s="123"/>
    </row>
    <row r="192" spans="1:16" ht="24" hidden="1" x14ac:dyDescent="0.25">
      <c r="A192" s="373">
        <v>4310</v>
      </c>
      <c r="B192" s="52" t="s">
        <v>172</v>
      </c>
      <c r="C192" s="53">
        <f t="shared" si="185"/>
        <v>0</v>
      </c>
      <c r="D192" s="234">
        <f>SUM(D193:D193)</f>
        <v>0</v>
      </c>
      <c r="E192" s="119">
        <f t="shared" ref="E192:F192" si="247">SUM(E193:E193)</f>
        <v>0</v>
      </c>
      <c r="F192" s="287">
        <f t="shared" si="247"/>
        <v>0</v>
      </c>
      <c r="G192" s="234">
        <f>SUM(G193:G193)</f>
        <v>0</v>
      </c>
      <c r="H192" s="265">
        <f t="shared" ref="H192:I192" si="248">SUM(H193:H193)</f>
        <v>0</v>
      </c>
      <c r="I192" s="120">
        <f t="shared" si="248"/>
        <v>0</v>
      </c>
      <c r="J192" s="265">
        <f>SUM(J193:J193)</f>
        <v>0</v>
      </c>
      <c r="K192" s="119">
        <f t="shared" ref="K192:L192" si="249">SUM(K193:K193)</f>
        <v>0</v>
      </c>
      <c r="L192" s="140">
        <f t="shared" si="249"/>
        <v>0</v>
      </c>
      <c r="M192" s="53">
        <f>SUM(M193:M193)</f>
        <v>0</v>
      </c>
      <c r="N192" s="119">
        <f t="shared" ref="N192:O192" si="250">SUM(N193:N193)</f>
        <v>0</v>
      </c>
      <c r="O192" s="120">
        <f t="shared" si="250"/>
        <v>0</v>
      </c>
      <c r="P192" s="110"/>
    </row>
    <row r="193" spans="1:16" ht="36" hidden="1" x14ac:dyDescent="0.25">
      <c r="A193" s="38">
        <v>4311</v>
      </c>
      <c r="B193" s="57" t="s">
        <v>173</v>
      </c>
      <c r="C193" s="58">
        <f t="shared" si="185"/>
        <v>0</v>
      </c>
      <c r="D193" s="231">
        <v>0</v>
      </c>
      <c r="E193" s="60"/>
      <c r="F193" s="147">
        <f>D193+E193</f>
        <v>0</v>
      </c>
      <c r="G193" s="231"/>
      <c r="H193" s="263"/>
      <c r="I193" s="114">
        <f>G193+H193</f>
        <v>0</v>
      </c>
      <c r="J193" s="263"/>
      <c r="K193" s="60"/>
      <c r="L193" s="136">
        <f>J193+K193</f>
        <v>0</v>
      </c>
      <c r="M193" s="325"/>
      <c r="N193" s="60"/>
      <c r="O193" s="114">
        <f>M193+N193</f>
        <v>0</v>
      </c>
      <c r="P193" s="111"/>
    </row>
    <row r="194" spans="1:16" s="21" customFormat="1" ht="24" x14ac:dyDescent="0.25">
      <c r="A194" s="135"/>
      <c r="B194" s="17" t="s">
        <v>174</v>
      </c>
      <c r="C194" s="98">
        <f t="shared" si="185"/>
        <v>214984</v>
      </c>
      <c r="D194" s="227">
        <f>SUM(D195,D230,D269)</f>
        <v>214984</v>
      </c>
      <c r="E194" s="519">
        <f t="shared" ref="E194:F194" si="251">SUM(E195,E230,E269)</f>
        <v>0</v>
      </c>
      <c r="F194" s="520">
        <f t="shared" si="251"/>
        <v>214984</v>
      </c>
      <c r="G194" s="227">
        <f>SUM(G195,G230,G269)</f>
        <v>0</v>
      </c>
      <c r="H194" s="206">
        <f t="shared" ref="H194:I194" si="252">SUM(H195,H230,H269)</f>
        <v>0</v>
      </c>
      <c r="I194" s="520">
        <f t="shared" si="252"/>
        <v>0</v>
      </c>
      <c r="J194" s="260">
        <f>SUM(J195,J230,J269)</f>
        <v>0</v>
      </c>
      <c r="K194" s="519">
        <f t="shared" ref="K194:L194" si="253">SUM(K195,K230,K269)</f>
        <v>0</v>
      </c>
      <c r="L194" s="520">
        <f t="shared" si="253"/>
        <v>0</v>
      </c>
      <c r="M194" s="329">
        <f>SUM(M195,M230,M269)</f>
        <v>0</v>
      </c>
      <c r="N194" s="306">
        <f t="shared" ref="N194:O194" si="254">SUM(N195,N230,N269)</f>
        <v>0</v>
      </c>
      <c r="O194" s="311">
        <f t="shared" si="254"/>
        <v>0</v>
      </c>
      <c r="P194" s="350"/>
    </row>
    <row r="195" spans="1:16" x14ac:dyDescent="0.25">
      <c r="A195" s="101">
        <v>5000</v>
      </c>
      <c r="B195" s="101" t="s">
        <v>175</v>
      </c>
      <c r="C195" s="102">
        <f t="shared" si="185"/>
        <v>214984</v>
      </c>
      <c r="D195" s="228">
        <f>D196+D204</f>
        <v>214984</v>
      </c>
      <c r="E195" s="521">
        <f t="shared" ref="E195:F195" si="255">E196+E204</f>
        <v>0</v>
      </c>
      <c r="F195" s="522">
        <f t="shared" si="255"/>
        <v>214984</v>
      </c>
      <c r="G195" s="228">
        <f>G196+G204</f>
        <v>0</v>
      </c>
      <c r="H195" s="138">
        <f t="shared" ref="H195:I195" si="256">H196+H204</f>
        <v>0</v>
      </c>
      <c r="I195" s="522">
        <f t="shared" si="256"/>
        <v>0</v>
      </c>
      <c r="J195" s="261">
        <f>J196+J204</f>
        <v>0</v>
      </c>
      <c r="K195" s="521">
        <f t="shared" ref="K195:L195" si="257">K196+K204</f>
        <v>0</v>
      </c>
      <c r="L195" s="522">
        <f t="shared" si="257"/>
        <v>0</v>
      </c>
      <c r="M195" s="102">
        <f>M196+M204</f>
        <v>0</v>
      </c>
      <c r="N195" s="103">
        <f t="shared" ref="N195:O195" si="258">N196+N204</f>
        <v>0</v>
      </c>
      <c r="O195" s="104">
        <f t="shared" si="258"/>
        <v>0</v>
      </c>
      <c r="P195" s="347"/>
    </row>
    <row r="196" spans="1:16" x14ac:dyDescent="0.25">
      <c r="A196" s="45">
        <v>5100</v>
      </c>
      <c r="B196" s="105" t="s">
        <v>176</v>
      </c>
      <c r="C196" s="46">
        <f t="shared" si="185"/>
        <v>29000</v>
      </c>
      <c r="D196" s="229">
        <f>D197+D198+D201+D202+D203</f>
        <v>29000</v>
      </c>
      <c r="E196" s="523">
        <f t="shared" ref="E196:F196" si="259">E197+E198+E201+E202+E203</f>
        <v>0</v>
      </c>
      <c r="F196" s="490">
        <f t="shared" si="259"/>
        <v>29000</v>
      </c>
      <c r="G196" s="229">
        <f>G197+G198+G201+G202+G203</f>
        <v>0</v>
      </c>
      <c r="H196" s="126">
        <f t="shared" ref="H196:I196" si="260">H197+H198+H201+H202+H203</f>
        <v>0</v>
      </c>
      <c r="I196" s="490">
        <f t="shared" si="260"/>
        <v>0</v>
      </c>
      <c r="J196" s="106">
        <f>J197+J198+J201+J202+J203</f>
        <v>0</v>
      </c>
      <c r="K196" s="523">
        <f t="shared" ref="K196:L196" si="261">K197+K198+K201+K202+K203</f>
        <v>0</v>
      </c>
      <c r="L196" s="490">
        <f t="shared" si="261"/>
        <v>0</v>
      </c>
      <c r="M196" s="46">
        <f>M197+M198+M201+M202+M203</f>
        <v>0</v>
      </c>
      <c r="N196" s="50">
        <f t="shared" ref="N196:O196" si="262">N197+N198+N201+N202+N203</f>
        <v>0</v>
      </c>
      <c r="O196" s="117">
        <f t="shared" si="262"/>
        <v>0</v>
      </c>
      <c r="P196" s="123"/>
    </row>
    <row r="197" spans="1:16" x14ac:dyDescent="0.25">
      <c r="A197" s="373">
        <v>5110</v>
      </c>
      <c r="B197" s="52" t="s">
        <v>177</v>
      </c>
      <c r="C197" s="53">
        <f t="shared" si="185"/>
        <v>29000</v>
      </c>
      <c r="D197" s="230">
        <v>29000</v>
      </c>
      <c r="E197" s="526"/>
      <c r="F197" s="527">
        <f>D197+E197</f>
        <v>29000</v>
      </c>
      <c r="G197" s="230"/>
      <c r="H197" s="560"/>
      <c r="I197" s="527">
        <f>G197+H197</f>
        <v>0</v>
      </c>
      <c r="J197" s="262"/>
      <c r="K197" s="526"/>
      <c r="L197" s="527">
        <f>J197+K197</f>
        <v>0</v>
      </c>
      <c r="M197" s="324"/>
      <c r="N197" s="55"/>
      <c r="O197" s="120">
        <f>M197+N197</f>
        <v>0</v>
      </c>
      <c r="P197" s="110"/>
    </row>
    <row r="198" spans="1:16" ht="24" hidden="1" x14ac:dyDescent="0.25">
      <c r="A198" s="112">
        <v>5120</v>
      </c>
      <c r="B198" s="57" t="s">
        <v>178</v>
      </c>
      <c r="C198" s="58">
        <f t="shared" si="185"/>
        <v>0</v>
      </c>
      <c r="D198" s="232">
        <f>D199+D200</f>
        <v>0</v>
      </c>
      <c r="E198" s="113">
        <f t="shared" ref="E198:F198" si="263">E199+E200</f>
        <v>0</v>
      </c>
      <c r="F198" s="147">
        <f t="shared" si="263"/>
        <v>0</v>
      </c>
      <c r="G198" s="232">
        <f>G199+G200</f>
        <v>0</v>
      </c>
      <c r="H198" s="121">
        <f t="shared" ref="H198:I198" si="264">H199+H200</f>
        <v>0</v>
      </c>
      <c r="I198" s="114">
        <f t="shared" si="264"/>
        <v>0</v>
      </c>
      <c r="J198" s="121">
        <f>J199+J200</f>
        <v>0</v>
      </c>
      <c r="K198" s="113">
        <f t="shared" ref="K198:L198" si="265">K199+K200</f>
        <v>0</v>
      </c>
      <c r="L198" s="136">
        <f t="shared" si="265"/>
        <v>0</v>
      </c>
      <c r="M198" s="58">
        <f>M199+M200</f>
        <v>0</v>
      </c>
      <c r="N198" s="113">
        <f t="shared" ref="N198:O198" si="266">N199+N200</f>
        <v>0</v>
      </c>
      <c r="O198" s="114">
        <f t="shared" si="266"/>
        <v>0</v>
      </c>
      <c r="P198" s="111"/>
    </row>
    <row r="199" spans="1:16" hidden="1" x14ac:dyDescent="0.25">
      <c r="A199" s="38">
        <v>5121</v>
      </c>
      <c r="B199" s="57" t="s">
        <v>179</v>
      </c>
      <c r="C199" s="58">
        <f t="shared" si="185"/>
        <v>0</v>
      </c>
      <c r="D199" s="231">
        <v>0</v>
      </c>
      <c r="E199" s="60"/>
      <c r="F199" s="147">
        <f t="shared" ref="F199:F203" si="267">D199+E199</f>
        <v>0</v>
      </c>
      <c r="G199" s="231"/>
      <c r="H199" s="263"/>
      <c r="I199" s="114">
        <f t="shared" ref="I199:I203" si="268">G199+H199</f>
        <v>0</v>
      </c>
      <c r="J199" s="263"/>
      <c r="K199" s="60"/>
      <c r="L199" s="136">
        <f t="shared" ref="L199:L203" si="269">J199+K199</f>
        <v>0</v>
      </c>
      <c r="M199" s="325"/>
      <c r="N199" s="60"/>
      <c r="O199" s="114">
        <f t="shared" ref="O199:O203" si="270">M199+N199</f>
        <v>0</v>
      </c>
      <c r="P199" s="111"/>
    </row>
    <row r="200" spans="1:16" ht="24" hidden="1" x14ac:dyDescent="0.25">
      <c r="A200" s="38">
        <v>5129</v>
      </c>
      <c r="B200" s="57" t="s">
        <v>180</v>
      </c>
      <c r="C200" s="58">
        <f t="shared" si="185"/>
        <v>0</v>
      </c>
      <c r="D200" s="231">
        <v>0</v>
      </c>
      <c r="E200" s="60"/>
      <c r="F200" s="147">
        <f t="shared" si="267"/>
        <v>0</v>
      </c>
      <c r="G200" s="231"/>
      <c r="H200" s="263"/>
      <c r="I200" s="114">
        <f t="shared" si="268"/>
        <v>0</v>
      </c>
      <c r="J200" s="263"/>
      <c r="K200" s="60"/>
      <c r="L200" s="136">
        <f t="shared" si="269"/>
        <v>0</v>
      </c>
      <c r="M200" s="325"/>
      <c r="N200" s="60"/>
      <c r="O200" s="114">
        <f t="shared" si="270"/>
        <v>0</v>
      </c>
      <c r="P200" s="111"/>
    </row>
    <row r="201" spans="1:16" hidden="1" x14ac:dyDescent="0.25">
      <c r="A201" s="112">
        <v>5130</v>
      </c>
      <c r="B201" s="57" t="s">
        <v>181</v>
      </c>
      <c r="C201" s="58">
        <f t="shared" si="185"/>
        <v>0</v>
      </c>
      <c r="D201" s="231">
        <v>0</v>
      </c>
      <c r="E201" s="60"/>
      <c r="F201" s="147">
        <f t="shared" si="267"/>
        <v>0</v>
      </c>
      <c r="G201" s="231"/>
      <c r="H201" s="263"/>
      <c r="I201" s="114">
        <f t="shared" si="268"/>
        <v>0</v>
      </c>
      <c r="J201" s="263"/>
      <c r="K201" s="60"/>
      <c r="L201" s="136">
        <f t="shared" si="269"/>
        <v>0</v>
      </c>
      <c r="M201" s="325"/>
      <c r="N201" s="60"/>
      <c r="O201" s="114">
        <f t="shared" si="270"/>
        <v>0</v>
      </c>
      <c r="P201" s="111"/>
    </row>
    <row r="202" spans="1:16" hidden="1" x14ac:dyDescent="0.25">
      <c r="A202" s="112">
        <v>5140</v>
      </c>
      <c r="B202" s="57" t="s">
        <v>182</v>
      </c>
      <c r="C202" s="58">
        <f t="shared" si="185"/>
        <v>0</v>
      </c>
      <c r="D202" s="231">
        <v>0</v>
      </c>
      <c r="E202" s="60"/>
      <c r="F202" s="147">
        <f t="shared" si="267"/>
        <v>0</v>
      </c>
      <c r="G202" s="231"/>
      <c r="H202" s="263"/>
      <c r="I202" s="114">
        <f t="shared" si="268"/>
        <v>0</v>
      </c>
      <c r="J202" s="263"/>
      <c r="K202" s="60"/>
      <c r="L202" s="136">
        <f t="shared" si="269"/>
        <v>0</v>
      </c>
      <c r="M202" s="325"/>
      <c r="N202" s="60"/>
      <c r="O202" s="114">
        <f t="shared" si="270"/>
        <v>0</v>
      </c>
      <c r="P202" s="111"/>
    </row>
    <row r="203" spans="1:16" ht="24" hidden="1" x14ac:dyDescent="0.25">
      <c r="A203" s="112">
        <v>5170</v>
      </c>
      <c r="B203" s="57" t="s">
        <v>183</v>
      </c>
      <c r="C203" s="58">
        <f t="shared" si="185"/>
        <v>0</v>
      </c>
      <c r="D203" s="231">
        <v>0</v>
      </c>
      <c r="E203" s="60"/>
      <c r="F203" s="147">
        <f t="shared" si="267"/>
        <v>0</v>
      </c>
      <c r="G203" s="231"/>
      <c r="H203" s="263"/>
      <c r="I203" s="114">
        <f t="shared" si="268"/>
        <v>0</v>
      </c>
      <c r="J203" s="263"/>
      <c r="K203" s="60"/>
      <c r="L203" s="136">
        <f t="shared" si="269"/>
        <v>0</v>
      </c>
      <c r="M203" s="325"/>
      <c r="N203" s="60"/>
      <c r="O203" s="114">
        <f t="shared" si="270"/>
        <v>0</v>
      </c>
      <c r="P203" s="111"/>
    </row>
    <row r="204" spans="1:16" x14ac:dyDescent="0.25">
      <c r="A204" s="45">
        <v>5200</v>
      </c>
      <c r="B204" s="105" t="s">
        <v>184</v>
      </c>
      <c r="C204" s="46">
        <f t="shared" si="185"/>
        <v>185984</v>
      </c>
      <c r="D204" s="229">
        <f>D205+D215+D216+D225+D226+D227+D229</f>
        <v>185984</v>
      </c>
      <c r="E204" s="523">
        <f t="shared" ref="E204:F204" si="271">E205+E215+E216+E225+E226+E227+E229</f>
        <v>0</v>
      </c>
      <c r="F204" s="490">
        <f t="shared" si="271"/>
        <v>185984</v>
      </c>
      <c r="G204" s="229">
        <f>G205+G215+G216+G225+G226+G227+G229</f>
        <v>0</v>
      </c>
      <c r="H204" s="126">
        <f t="shared" ref="H204:I204" si="272">H205+H215+H216+H225+H226+H227+H229</f>
        <v>0</v>
      </c>
      <c r="I204" s="490">
        <f t="shared" si="272"/>
        <v>0</v>
      </c>
      <c r="J204" s="106">
        <f>J205+J215+J216+J225+J226+J227+J229</f>
        <v>0</v>
      </c>
      <c r="K204" s="523">
        <f t="shared" ref="K204:L204" si="273">K205+K215+K216+K225+K226+K227+K229</f>
        <v>0</v>
      </c>
      <c r="L204" s="490">
        <f t="shared" si="273"/>
        <v>0</v>
      </c>
      <c r="M204" s="46">
        <f>M205+M215+M216+M225+M226+M227+M229</f>
        <v>0</v>
      </c>
      <c r="N204" s="50">
        <f t="shared" ref="N204:O204" si="274">N205+N215+N216+N225+N226+N227+N229</f>
        <v>0</v>
      </c>
      <c r="O204" s="117">
        <f t="shared" si="274"/>
        <v>0</v>
      </c>
      <c r="P204" s="123"/>
    </row>
    <row r="205" spans="1:16" hidden="1" x14ac:dyDescent="0.25">
      <c r="A205" s="107">
        <v>5210</v>
      </c>
      <c r="B205" s="78" t="s">
        <v>185</v>
      </c>
      <c r="C205" s="84">
        <f t="shared" si="185"/>
        <v>0</v>
      </c>
      <c r="D205" s="132">
        <f>SUM(D206:D214)</f>
        <v>0</v>
      </c>
      <c r="E205" s="108">
        <f t="shared" ref="E205:F205" si="275">SUM(E206:E214)</f>
        <v>0</v>
      </c>
      <c r="F205" s="286">
        <f t="shared" si="275"/>
        <v>0</v>
      </c>
      <c r="G205" s="132">
        <f>SUM(G206:G214)</f>
        <v>0</v>
      </c>
      <c r="H205" s="207">
        <f t="shared" ref="H205:I205" si="276">SUM(H206:H214)</f>
        <v>0</v>
      </c>
      <c r="I205" s="109">
        <f t="shared" si="276"/>
        <v>0</v>
      </c>
      <c r="J205" s="207">
        <f>SUM(J206:J214)</f>
        <v>0</v>
      </c>
      <c r="K205" s="108">
        <f t="shared" ref="K205:L205" si="277">SUM(K206:K214)</f>
        <v>0</v>
      </c>
      <c r="L205" s="137">
        <f t="shared" si="277"/>
        <v>0</v>
      </c>
      <c r="M205" s="84">
        <f>SUM(M206:M214)</f>
        <v>0</v>
      </c>
      <c r="N205" s="108">
        <f t="shared" ref="N205:O205" si="278">SUM(N206:N214)</f>
        <v>0</v>
      </c>
      <c r="O205" s="109">
        <f t="shared" si="278"/>
        <v>0</v>
      </c>
      <c r="P205" s="116"/>
    </row>
    <row r="206" spans="1:16" hidden="1" x14ac:dyDescent="0.25">
      <c r="A206" s="33">
        <v>5211</v>
      </c>
      <c r="B206" s="52" t="s">
        <v>186</v>
      </c>
      <c r="C206" s="53">
        <f t="shared" si="185"/>
        <v>0</v>
      </c>
      <c r="D206" s="230">
        <v>0</v>
      </c>
      <c r="E206" s="55"/>
      <c r="F206" s="287">
        <f t="shared" ref="F206:F215" si="279">D206+E206</f>
        <v>0</v>
      </c>
      <c r="G206" s="230"/>
      <c r="H206" s="262"/>
      <c r="I206" s="120">
        <f t="shared" ref="I206:I215" si="280">G206+H206</f>
        <v>0</v>
      </c>
      <c r="J206" s="262"/>
      <c r="K206" s="55"/>
      <c r="L206" s="140">
        <f t="shared" ref="L206:L215" si="281">J206+K206</f>
        <v>0</v>
      </c>
      <c r="M206" s="324"/>
      <c r="N206" s="55"/>
      <c r="O206" s="120">
        <f t="shared" ref="O206:O215" si="282">M206+N206</f>
        <v>0</v>
      </c>
      <c r="P206" s="110"/>
    </row>
    <row r="207" spans="1:16" hidden="1" x14ac:dyDescent="0.25">
      <c r="A207" s="38">
        <v>5212</v>
      </c>
      <c r="B207" s="57" t="s">
        <v>187</v>
      </c>
      <c r="C207" s="58">
        <f t="shared" si="185"/>
        <v>0</v>
      </c>
      <c r="D207" s="231">
        <v>0</v>
      </c>
      <c r="E207" s="60"/>
      <c r="F207" s="147">
        <f t="shared" si="279"/>
        <v>0</v>
      </c>
      <c r="G207" s="231"/>
      <c r="H207" s="263"/>
      <c r="I207" s="114">
        <f t="shared" si="280"/>
        <v>0</v>
      </c>
      <c r="J207" s="263"/>
      <c r="K207" s="60"/>
      <c r="L207" s="136">
        <f t="shared" si="281"/>
        <v>0</v>
      </c>
      <c r="M207" s="325"/>
      <c r="N207" s="60"/>
      <c r="O207" s="114">
        <f t="shared" si="282"/>
        <v>0</v>
      </c>
      <c r="P207" s="111"/>
    </row>
    <row r="208" spans="1:16" hidden="1" x14ac:dyDescent="0.25">
      <c r="A208" s="38">
        <v>5213</v>
      </c>
      <c r="B208" s="57" t="s">
        <v>188</v>
      </c>
      <c r="C208" s="58">
        <f t="shared" si="185"/>
        <v>0</v>
      </c>
      <c r="D208" s="231">
        <v>0</v>
      </c>
      <c r="E208" s="60"/>
      <c r="F208" s="147">
        <f t="shared" si="279"/>
        <v>0</v>
      </c>
      <c r="G208" s="231"/>
      <c r="H208" s="263"/>
      <c r="I208" s="114">
        <f t="shared" si="280"/>
        <v>0</v>
      </c>
      <c r="J208" s="263"/>
      <c r="K208" s="60"/>
      <c r="L208" s="136">
        <f t="shared" si="281"/>
        <v>0</v>
      </c>
      <c r="M208" s="325"/>
      <c r="N208" s="60"/>
      <c r="O208" s="114">
        <f t="shared" si="282"/>
        <v>0</v>
      </c>
      <c r="P208" s="111"/>
    </row>
    <row r="209" spans="1:16" hidden="1" x14ac:dyDescent="0.25">
      <c r="A209" s="38">
        <v>5214</v>
      </c>
      <c r="B209" s="57" t="s">
        <v>189</v>
      </c>
      <c r="C209" s="58">
        <f t="shared" si="185"/>
        <v>0</v>
      </c>
      <c r="D209" s="231">
        <v>0</v>
      </c>
      <c r="E209" s="60"/>
      <c r="F209" s="147">
        <f t="shared" si="279"/>
        <v>0</v>
      </c>
      <c r="G209" s="231"/>
      <c r="H209" s="263"/>
      <c r="I209" s="114">
        <f t="shared" si="280"/>
        <v>0</v>
      </c>
      <c r="J209" s="263"/>
      <c r="K209" s="60"/>
      <c r="L209" s="136">
        <f t="shared" si="281"/>
        <v>0</v>
      </c>
      <c r="M209" s="325"/>
      <c r="N209" s="60"/>
      <c r="O209" s="114">
        <f t="shared" si="282"/>
        <v>0</v>
      </c>
      <c r="P209" s="111"/>
    </row>
    <row r="210" spans="1:16" hidden="1" x14ac:dyDescent="0.25">
      <c r="A210" s="38">
        <v>5215</v>
      </c>
      <c r="B210" s="57" t="s">
        <v>190</v>
      </c>
      <c r="C210" s="58">
        <f t="shared" si="185"/>
        <v>0</v>
      </c>
      <c r="D210" s="231">
        <v>0</v>
      </c>
      <c r="E210" s="60"/>
      <c r="F210" s="147">
        <f t="shared" si="279"/>
        <v>0</v>
      </c>
      <c r="G210" s="231"/>
      <c r="H210" s="263"/>
      <c r="I210" s="114">
        <f t="shared" si="280"/>
        <v>0</v>
      </c>
      <c r="J210" s="263"/>
      <c r="K210" s="60"/>
      <c r="L210" s="136">
        <f t="shared" si="281"/>
        <v>0</v>
      </c>
      <c r="M210" s="325"/>
      <c r="N210" s="60"/>
      <c r="O210" s="114">
        <f t="shared" si="282"/>
        <v>0</v>
      </c>
      <c r="P210" s="111"/>
    </row>
    <row r="211" spans="1:16" ht="14.25" hidden="1" customHeight="1" x14ac:dyDescent="0.25">
      <c r="A211" s="38">
        <v>5216</v>
      </c>
      <c r="B211" s="57" t="s">
        <v>191</v>
      </c>
      <c r="C211" s="58">
        <f t="shared" si="185"/>
        <v>0</v>
      </c>
      <c r="D211" s="231">
        <v>0</v>
      </c>
      <c r="E211" s="60"/>
      <c r="F211" s="147">
        <f t="shared" si="279"/>
        <v>0</v>
      </c>
      <c r="G211" s="231"/>
      <c r="H211" s="263"/>
      <c r="I211" s="114">
        <f t="shared" si="280"/>
        <v>0</v>
      </c>
      <c r="J211" s="263"/>
      <c r="K211" s="60"/>
      <c r="L211" s="136">
        <f t="shared" si="281"/>
        <v>0</v>
      </c>
      <c r="M211" s="325"/>
      <c r="N211" s="60"/>
      <c r="O211" s="114">
        <f t="shared" si="282"/>
        <v>0</v>
      </c>
      <c r="P211" s="111"/>
    </row>
    <row r="212" spans="1:16" hidden="1" x14ac:dyDescent="0.25">
      <c r="A212" s="38">
        <v>5217</v>
      </c>
      <c r="B212" s="57" t="s">
        <v>192</v>
      </c>
      <c r="C212" s="58">
        <f t="shared" si="185"/>
        <v>0</v>
      </c>
      <c r="D212" s="231">
        <v>0</v>
      </c>
      <c r="E212" s="60"/>
      <c r="F212" s="147">
        <f t="shared" si="279"/>
        <v>0</v>
      </c>
      <c r="G212" s="231"/>
      <c r="H212" s="263"/>
      <c r="I212" s="114">
        <f t="shared" si="280"/>
        <v>0</v>
      </c>
      <c r="J212" s="263"/>
      <c r="K212" s="60"/>
      <c r="L212" s="136">
        <f t="shared" si="281"/>
        <v>0</v>
      </c>
      <c r="M212" s="325"/>
      <c r="N212" s="60"/>
      <c r="O212" s="114">
        <f t="shared" si="282"/>
        <v>0</v>
      </c>
      <c r="P212" s="111"/>
    </row>
    <row r="213" spans="1:16" hidden="1" x14ac:dyDescent="0.25">
      <c r="A213" s="38">
        <v>5218</v>
      </c>
      <c r="B213" s="57" t="s">
        <v>193</v>
      </c>
      <c r="C213" s="58">
        <f t="shared" ref="C213:C276" si="283">F213+I213+L213+O213</f>
        <v>0</v>
      </c>
      <c r="D213" s="231">
        <v>0</v>
      </c>
      <c r="E213" s="60"/>
      <c r="F213" s="147">
        <f t="shared" si="279"/>
        <v>0</v>
      </c>
      <c r="G213" s="231"/>
      <c r="H213" s="263"/>
      <c r="I213" s="114">
        <f t="shared" si="280"/>
        <v>0</v>
      </c>
      <c r="J213" s="263"/>
      <c r="K213" s="60"/>
      <c r="L213" s="136">
        <f t="shared" si="281"/>
        <v>0</v>
      </c>
      <c r="M213" s="325"/>
      <c r="N213" s="60"/>
      <c r="O213" s="114">
        <f t="shared" si="282"/>
        <v>0</v>
      </c>
      <c r="P213" s="111"/>
    </row>
    <row r="214" spans="1:16" hidden="1" x14ac:dyDescent="0.25">
      <c r="A214" s="38">
        <v>5219</v>
      </c>
      <c r="B214" s="57" t="s">
        <v>194</v>
      </c>
      <c r="C214" s="58">
        <f t="shared" si="283"/>
        <v>0</v>
      </c>
      <c r="D214" s="231">
        <v>0</v>
      </c>
      <c r="E214" s="60"/>
      <c r="F214" s="147">
        <f t="shared" si="279"/>
        <v>0</v>
      </c>
      <c r="G214" s="231"/>
      <c r="H214" s="263"/>
      <c r="I214" s="114">
        <f t="shared" si="280"/>
        <v>0</v>
      </c>
      <c r="J214" s="263"/>
      <c r="K214" s="60"/>
      <c r="L214" s="136">
        <f t="shared" si="281"/>
        <v>0</v>
      </c>
      <c r="M214" s="325"/>
      <c r="N214" s="60"/>
      <c r="O214" s="114">
        <f t="shared" si="282"/>
        <v>0</v>
      </c>
      <c r="P214" s="111"/>
    </row>
    <row r="215" spans="1:16" ht="13.5" hidden="1" customHeight="1" x14ac:dyDescent="0.25">
      <c r="A215" s="112">
        <v>5220</v>
      </c>
      <c r="B215" s="57" t="s">
        <v>195</v>
      </c>
      <c r="C215" s="58">
        <f t="shared" si="283"/>
        <v>0</v>
      </c>
      <c r="D215" s="231">
        <v>0</v>
      </c>
      <c r="E215" s="60"/>
      <c r="F215" s="147">
        <f t="shared" si="279"/>
        <v>0</v>
      </c>
      <c r="G215" s="231"/>
      <c r="H215" s="263"/>
      <c r="I215" s="114">
        <f t="shared" si="280"/>
        <v>0</v>
      </c>
      <c r="J215" s="263"/>
      <c r="K215" s="60"/>
      <c r="L215" s="136">
        <f t="shared" si="281"/>
        <v>0</v>
      </c>
      <c r="M215" s="325"/>
      <c r="N215" s="60"/>
      <c r="O215" s="114">
        <f t="shared" si="282"/>
        <v>0</v>
      </c>
      <c r="P215" s="111"/>
    </row>
    <row r="216" spans="1:16" x14ac:dyDescent="0.25">
      <c r="A216" s="112">
        <v>5230</v>
      </c>
      <c r="B216" s="57" t="s">
        <v>196</v>
      </c>
      <c r="C216" s="58">
        <f t="shared" si="283"/>
        <v>1750</v>
      </c>
      <c r="D216" s="232">
        <f>SUM(D217:D224)</f>
        <v>1750</v>
      </c>
      <c r="E216" s="529">
        <f t="shared" ref="E216:F216" si="284">SUM(E217:E224)</f>
        <v>0</v>
      </c>
      <c r="F216" s="486">
        <f t="shared" si="284"/>
        <v>1750</v>
      </c>
      <c r="G216" s="232">
        <f>SUM(G217:G224)</f>
        <v>0</v>
      </c>
      <c r="H216" s="136">
        <f t="shared" ref="H216:I216" si="285">SUM(H217:H224)</f>
        <v>0</v>
      </c>
      <c r="I216" s="486">
        <f t="shared" si="285"/>
        <v>0</v>
      </c>
      <c r="J216" s="121">
        <f>SUM(J217:J224)</f>
        <v>0</v>
      </c>
      <c r="K216" s="529">
        <f t="shared" ref="K216:L216" si="286">SUM(K217:K224)</f>
        <v>0</v>
      </c>
      <c r="L216" s="486">
        <f t="shared" si="286"/>
        <v>0</v>
      </c>
      <c r="M216" s="58">
        <f>SUM(M217:M224)</f>
        <v>0</v>
      </c>
      <c r="N216" s="113">
        <f t="shared" ref="N216:O216" si="287">SUM(N217:N224)</f>
        <v>0</v>
      </c>
      <c r="O216" s="114">
        <f t="shared" si="287"/>
        <v>0</v>
      </c>
      <c r="P216" s="111"/>
    </row>
    <row r="217" spans="1:16" hidden="1" x14ac:dyDescent="0.25">
      <c r="A217" s="38">
        <v>5231</v>
      </c>
      <c r="B217" s="57" t="s">
        <v>197</v>
      </c>
      <c r="C217" s="58">
        <f t="shared" si="283"/>
        <v>0</v>
      </c>
      <c r="D217" s="231">
        <v>0</v>
      </c>
      <c r="E217" s="60"/>
      <c r="F217" s="147">
        <f t="shared" ref="F217:F226" si="288">D217+E217</f>
        <v>0</v>
      </c>
      <c r="G217" s="231"/>
      <c r="H217" s="263"/>
      <c r="I217" s="114">
        <f t="shared" ref="I217:I226" si="289">G217+H217</f>
        <v>0</v>
      </c>
      <c r="J217" s="263"/>
      <c r="K217" s="60"/>
      <c r="L217" s="136">
        <f t="shared" ref="L217:L226" si="290">J217+K217</f>
        <v>0</v>
      </c>
      <c r="M217" s="325"/>
      <c r="N217" s="60"/>
      <c r="O217" s="114">
        <f t="shared" ref="O217:O226" si="291">M217+N217</f>
        <v>0</v>
      </c>
      <c r="P217" s="111"/>
    </row>
    <row r="218" spans="1:16" hidden="1" x14ac:dyDescent="0.25">
      <c r="A218" s="38">
        <v>5232</v>
      </c>
      <c r="B218" s="57" t="s">
        <v>198</v>
      </c>
      <c r="C218" s="58">
        <f t="shared" si="283"/>
        <v>0</v>
      </c>
      <c r="D218" s="231">
        <v>0</v>
      </c>
      <c r="E218" s="60"/>
      <c r="F218" s="147">
        <f t="shared" si="288"/>
        <v>0</v>
      </c>
      <c r="G218" s="231"/>
      <c r="H218" s="263"/>
      <c r="I218" s="114">
        <f t="shared" si="289"/>
        <v>0</v>
      </c>
      <c r="J218" s="263"/>
      <c r="K218" s="60"/>
      <c r="L218" s="136">
        <f t="shared" si="290"/>
        <v>0</v>
      </c>
      <c r="M218" s="325"/>
      <c r="N218" s="60"/>
      <c r="O218" s="114">
        <f t="shared" si="291"/>
        <v>0</v>
      </c>
      <c r="P218" s="111"/>
    </row>
    <row r="219" spans="1:16" hidden="1" x14ac:dyDescent="0.25">
      <c r="A219" s="38">
        <v>5233</v>
      </c>
      <c r="B219" s="57" t="s">
        <v>199</v>
      </c>
      <c r="C219" s="58">
        <f t="shared" si="283"/>
        <v>0</v>
      </c>
      <c r="D219" s="231">
        <v>0</v>
      </c>
      <c r="E219" s="60"/>
      <c r="F219" s="147">
        <f t="shared" si="288"/>
        <v>0</v>
      </c>
      <c r="G219" s="231"/>
      <c r="H219" s="263"/>
      <c r="I219" s="114">
        <f t="shared" si="289"/>
        <v>0</v>
      </c>
      <c r="J219" s="263"/>
      <c r="K219" s="60"/>
      <c r="L219" s="136">
        <f t="shared" si="290"/>
        <v>0</v>
      </c>
      <c r="M219" s="325"/>
      <c r="N219" s="60"/>
      <c r="O219" s="114">
        <f t="shared" si="291"/>
        <v>0</v>
      </c>
      <c r="P219" s="111"/>
    </row>
    <row r="220" spans="1:16" ht="24" hidden="1" x14ac:dyDescent="0.25">
      <c r="A220" s="38">
        <v>5234</v>
      </c>
      <c r="B220" s="57" t="s">
        <v>200</v>
      </c>
      <c r="C220" s="58">
        <f t="shared" si="283"/>
        <v>0</v>
      </c>
      <c r="D220" s="231">
        <v>0</v>
      </c>
      <c r="E220" s="60"/>
      <c r="F220" s="147">
        <f t="shared" si="288"/>
        <v>0</v>
      </c>
      <c r="G220" s="231"/>
      <c r="H220" s="263"/>
      <c r="I220" s="114">
        <f t="shared" si="289"/>
        <v>0</v>
      </c>
      <c r="J220" s="263"/>
      <c r="K220" s="60"/>
      <c r="L220" s="136">
        <f t="shared" si="290"/>
        <v>0</v>
      </c>
      <c r="M220" s="325"/>
      <c r="N220" s="60"/>
      <c r="O220" s="114">
        <f t="shared" si="291"/>
        <v>0</v>
      </c>
      <c r="P220" s="111"/>
    </row>
    <row r="221" spans="1:16" ht="14.25" hidden="1" customHeight="1" x14ac:dyDescent="0.25">
      <c r="A221" s="38">
        <v>5236</v>
      </c>
      <c r="B221" s="57" t="s">
        <v>201</v>
      </c>
      <c r="C221" s="58">
        <f t="shared" si="283"/>
        <v>0</v>
      </c>
      <c r="D221" s="231">
        <v>0</v>
      </c>
      <c r="E221" s="60"/>
      <c r="F221" s="147">
        <f t="shared" si="288"/>
        <v>0</v>
      </c>
      <c r="G221" s="231"/>
      <c r="H221" s="263"/>
      <c r="I221" s="114">
        <f t="shared" si="289"/>
        <v>0</v>
      </c>
      <c r="J221" s="263"/>
      <c r="K221" s="60"/>
      <c r="L221" s="136">
        <f t="shared" si="290"/>
        <v>0</v>
      </c>
      <c r="M221" s="325"/>
      <c r="N221" s="60"/>
      <c r="O221" s="114">
        <f t="shared" si="291"/>
        <v>0</v>
      </c>
      <c r="P221" s="111"/>
    </row>
    <row r="222" spans="1:16" ht="14.25" hidden="1" customHeight="1" x14ac:dyDescent="0.25">
      <c r="A222" s="38">
        <v>5237</v>
      </c>
      <c r="B222" s="57" t="s">
        <v>202</v>
      </c>
      <c r="C222" s="58">
        <f t="shared" si="283"/>
        <v>0</v>
      </c>
      <c r="D222" s="231">
        <v>0</v>
      </c>
      <c r="E222" s="60"/>
      <c r="F222" s="147">
        <f t="shared" si="288"/>
        <v>0</v>
      </c>
      <c r="G222" s="231"/>
      <c r="H222" s="263"/>
      <c r="I222" s="114">
        <f t="shared" si="289"/>
        <v>0</v>
      </c>
      <c r="J222" s="263"/>
      <c r="K222" s="60"/>
      <c r="L222" s="136">
        <f t="shared" si="290"/>
        <v>0</v>
      </c>
      <c r="M222" s="325"/>
      <c r="N222" s="60"/>
      <c r="O222" s="114">
        <f t="shared" si="291"/>
        <v>0</v>
      </c>
      <c r="P222" s="111"/>
    </row>
    <row r="223" spans="1:16" ht="24" hidden="1" x14ac:dyDescent="0.25">
      <c r="A223" s="38">
        <v>5238</v>
      </c>
      <c r="B223" s="57" t="s">
        <v>203</v>
      </c>
      <c r="C223" s="58">
        <f t="shared" si="283"/>
        <v>0</v>
      </c>
      <c r="D223" s="231">
        <v>0</v>
      </c>
      <c r="E223" s="60"/>
      <c r="F223" s="147">
        <f t="shared" si="288"/>
        <v>0</v>
      </c>
      <c r="G223" s="231"/>
      <c r="H223" s="263"/>
      <c r="I223" s="114">
        <f t="shared" si="289"/>
        <v>0</v>
      </c>
      <c r="J223" s="263"/>
      <c r="K223" s="60"/>
      <c r="L223" s="136">
        <f t="shared" si="290"/>
        <v>0</v>
      </c>
      <c r="M223" s="325"/>
      <c r="N223" s="60"/>
      <c r="O223" s="114">
        <f t="shared" si="291"/>
        <v>0</v>
      </c>
      <c r="P223" s="111"/>
    </row>
    <row r="224" spans="1:16" ht="24" x14ac:dyDescent="0.25">
      <c r="A224" s="38">
        <v>5239</v>
      </c>
      <c r="B224" s="57" t="s">
        <v>204</v>
      </c>
      <c r="C224" s="58">
        <f t="shared" si="283"/>
        <v>1750</v>
      </c>
      <c r="D224" s="231">
        <v>1750</v>
      </c>
      <c r="E224" s="528"/>
      <c r="F224" s="486">
        <f t="shared" si="288"/>
        <v>1750</v>
      </c>
      <c r="G224" s="231"/>
      <c r="H224" s="561"/>
      <c r="I224" s="486">
        <f t="shared" si="289"/>
        <v>0</v>
      </c>
      <c r="J224" s="263"/>
      <c r="K224" s="528"/>
      <c r="L224" s="486">
        <f t="shared" si="290"/>
        <v>0</v>
      </c>
      <c r="M224" s="325"/>
      <c r="N224" s="60"/>
      <c r="O224" s="114">
        <f t="shared" si="291"/>
        <v>0</v>
      </c>
      <c r="P224" s="111"/>
    </row>
    <row r="225" spans="1:16" ht="24" x14ac:dyDescent="0.25">
      <c r="A225" s="112">
        <v>5240</v>
      </c>
      <c r="B225" s="57" t="s">
        <v>205</v>
      </c>
      <c r="C225" s="58">
        <f t="shared" si="283"/>
        <v>107487</v>
      </c>
      <c r="D225" s="231">
        <v>107487</v>
      </c>
      <c r="E225" s="528"/>
      <c r="F225" s="486">
        <f t="shared" si="288"/>
        <v>107487</v>
      </c>
      <c r="G225" s="231"/>
      <c r="H225" s="561"/>
      <c r="I225" s="486">
        <f t="shared" si="289"/>
        <v>0</v>
      </c>
      <c r="J225" s="263"/>
      <c r="K225" s="528"/>
      <c r="L225" s="486">
        <f t="shared" si="290"/>
        <v>0</v>
      </c>
      <c r="M225" s="325"/>
      <c r="N225" s="60"/>
      <c r="O225" s="114">
        <f t="shared" si="291"/>
        <v>0</v>
      </c>
      <c r="P225" s="111"/>
    </row>
    <row r="226" spans="1:16" x14ac:dyDescent="0.25">
      <c r="A226" s="112">
        <v>5250</v>
      </c>
      <c r="B226" s="57" t="s">
        <v>206</v>
      </c>
      <c r="C226" s="58">
        <f t="shared" si="283"/>
        <v>76747</v>
      </c>
      <c r="D226" s="231">
        <v>76747</v>
      </c>
      <c r="E226" s="528"/>
      <c r="F226" s="486">
        <f t="shared" si="288"/>
        <v>76747</v>
      </c>
      <c r="G226" s="231"/>
      <c r="H226" s="561"/>
      <c r="I226" s="486">
        <f t="shared" si="289"/>
        <v>0</v>
      </c>
      <c r="J226" s="263"/>
      <c r="K226" s="528"/>
      <c r="L226" s="486">
        <f t="shared" si="290"/>
        <v>0</v>
      </c>
      <c r="M226" s="325"/>
      <c r="N226" s="60"/>
      <c r="O226" s="114">
        <f t="shared" si="291"/>
        <v>0</v>
      </c>
      <c r="P226" s="111"/>
    </row>
    <row r="227" spans="1:16" hidden="1" x14ac:dyDescent="0.25">
      <c r="A227" s="112">
        <v>5260</v>
      </c>
      <c r="B227" s="57" t="s">
        <v>207</v>
      </c>
      <c r="C227" s="58">
        <f t="shared" si="283"/>
        <v>0</v>
      </c>
      <c r="D227" s="232">
        <f>SUM(D228)</f>
        <v>0</v>
      </c>
      <c r="E227" s="113">
        <f t="shared" ref="E227:F227" si="292">SUM(E228)</f>
        <v>0</v>
      </c>
      <c r="F227" s="147">
        <f t="shared" si="292"/>
        <v>0</v>
      </c>
      <c r="G227" s="232">
        <f>SUM(G228)</f>
        <v>0</v>
      </c>
      <c r="H227" s="121">
        <f t="shared" ref="H227:I227" si="293">SUM(H228)</f>
        <v>0</v>
      </c>
      <c r="I227" s="114">
        <f t="shared" si="293"/>
        <v>0</v>
      </c>
      <c r="J227" s="121">
        <f>SUM(J228)</f>
        <v>0</v>
      </c>
      <c r="K227" s="113">
        <f t="shared" ref="K227:L227" si="294">SUM(K228)</f>
        <v>0</v>
      </c>
      <c r="L227" s="136">
        <f t="shared" si="294"/>
        <v>0</v>
      </c>
      <c r="M227" s="58">
        <f>SUM(M228)</f>
        <v>0</v>
      </c>
      <c r="N227" s="113">
        <f t="shared" ref="N227:O227" si="295">SUM(N228)</f>
        <v>0</v>
      </c>
      <c r="O227" s="114">
        <f t="shared" si="295"/>
        <v>0</v>
      </c>
      <c r="P227" s="111"/>
    </row>
    <row r="228" spans="1:16" ht="24" hidden="1" x14ac:dyDescent="0.25">
      <c r="A228" s="38">
        <v>5269</v>
      </c>
      <c r="B228" s="57" t="s">
        <v>208</v>
      </c>
      <c r="C228" s="58">
        <f t="shared" si="283"/>
        <v>0</v>
      </c>
      <c r="D228" s="231">
        <v>0</v>
      </c>
      <c r="E228" s="60"/>
      <c r="F228" s="147">
        <f t="shared" ref="F228:F229" si="296">D228+E228</f>
        <v>0</v>
      </c>
      <c r="G228" s="231"/>
      <c r="H228" s="263"/>
      <c r="I228" s="114">
        <f t="shared" ref="I228:I229" si="297">G228+H228</f>
        <v>0</v>
      </c>
      <c r="J228" s="263"/>
      <c r="K228" s="60"/>
      <c r="L228" s="136">
        <f t="shared" ref="L228:L229" si="298">J228+K228</f>
        <v>0</v>
      </c>
      <c r="M228" s="325"/>
      <c r="N228" s="60"/>
      <c r="O228" s="114">
        <f t="shared" ref="O228:O229" si="299">M228+N228</f>
        <v>0</v>
      </c>
      <c r="P228" s="111"/>
    </row>
    <row r="229" spans="1:16" ht="24" hidden="1" x14ac:dyDescent="0.25">
      <c r="A229" s="107">
        <v>5270</v>
      </c>
      <c r="B229" s="78" t="s">
        <v>209</v>
      </c>
      <c r="C229" s="84">
        <f t="shared" si="283"/>
        <v>0</v>
      </c>
      <c r="D229" s="233">
        <v>0</v>
      </c>
      <c r="E229" s="115"/>
      <c r="F229" s="286">
        <f t="shared" si="296"/>
        <v>0</v>
      </c>
      <c r="G229" s="233"/>
      <c r="H229" s="264"/>
      <c r="I229" s="109">
        <f t="shared" si="297"/>
        <v>0</v>
      </c>
      <c r="J229" s="264"/>
      <c r="K229" s="115"/>
      <c r="L229" s="137">
        <f t="shared" si="298"/>
        <v>0</v>
      </c>
      <c r="M229" s="326"/>
      <c r="N229" s="115"/>
      <c r="O229" s="109">
        <f t="shared" si="299"/>
        <v>0</v>
      </c>
      <c r="P229" s="116"/>
    </row>
    <row r="230" spans="1:16" hidden="1" x14ac:dyDescent="0.25">
      <c r="A230" s="101">
        <v>6000</v>
      </c>
      <c r="B230" s="101" t="s">
        <v>210</v>
      </c>
      <c r="C230" s="102">
        <f t="shared" si="283"/>
        <v>0</v>
      </c>
      <c r="D230" s="228">
        <f>D231+D251+D259</f>
        <v>0</v>
      </c>
      <c r="E230" s="103">
        <f t="shared" ref="E230:F230" si="300">E231+E251+E259</f>
        <v>0</v>
      </c>
      <c r="F230" s="284">
        <f t="shared" si="300"/>
        <v>0</v>
      </c>
      <c r="G230" s="228">
        <f>G231+G251+G259</f>
        <v>0</v>
      </c>
      <c r="H230" s="261">
        <f t="shared" ref="H230:I230" si="301">H231+H251+H259</f>
        <v>0</v>
      </c>
      <c r="I230" s="104">
        <f t="shared" si="301"/>
        <v>0</v>
      </c>
      <c r="J230" s="261">
        <f>J231+J251+J259</f>
        <v>0</v>
      </c>
      <c r="K230" s="103">
        <f t="shared" ref="K230:L230" si="302">K231+K251+K259</f>
        <v>0</v>
      </c>
      <c r="L230" s="138">
        <f t="shared" si="302"/>
        <v>0</v>
      </c>
      <c r="M230" s="102">
        <f>M231+M251+M259</f>
        <v>0</v>
      </c>
      <c r="N230" s="103">
        <f t="shared" ref="N230:O230" si="303">N231+N251+N259</f>
        <v>0</v>
      </c>
      <c r="O230" s="104">
        <f t="shared" si="303"/>
        <v>0</v>
      </c>
      <c r="P230" s="347"/>
    </row>
    <row r="231" spans="1:16" ht="14.25" hidden="1" customHeight="1" x14ac:dyDescent="0.25">
      <c r="A231" s="69">
        <v>6200</v>
      </c>
      <c r="B231" s="125" t="s">
        <v>211</v>
      </c>
      <c r="C231" s="130">
        <f t="shared" si="283"/>
        <v>0</v>
      </c>
      <c r="D231" s="237">
        <f>SUM(D232,D233,D235,D238,D244,D245,D246)</f>
        <v>0</v>
      </c>
      <c r="E231" s="131">
        <f t="shared" ref="E231:F231" si="304">SUM(E232,E233,E235,E238,E244,E245,E246)</f>
        <v>0</v>
      </c>
      <c r="F231" s="288">
        <f t="shared" si="304"/>
        <v>0</v>
      </c>
      <c r="G231" s="237">
        <f>SUM(G232,G233,G235,G238,G244,G245,G246)</f>
        <v>0</v>
      </c>
      <c r="H231" s="268">
        <f t="shared" ref="H231:I231" si="305">SUM(H232,H233,H235,H238,H244,H245,H246)</f>
        <v>0</v>
      </c>
      <c r="I231" s="294">
        <f t="shared" si="305"/>
        <v>0</v>
      </c>
      <c r="J231" s="268">
        <f>SUM(J232,J233,J235,J238,J244,J245,J246)</f>
        <v>0</v>
      </c>
      <c r="K231" s="131">
        <f t="shared" ref="K231:L231" si="306">SUM(K232,K233,K235,K238,K244,K245,K246)</f>
        <v>0</v>
      </c>
      <c r="L231" s="139">
        <f t="shared" si="306"/>
        <v>0</v>
      </c>
      <c r="M231" s="130">
        <f>SUM(M232,M233,M235,M238,M244,M245,M246)</f>
        <v>0</v>
      </c>
      <c r="N231" s="131">
        <f t="shared" ref="N231:O231" si="307">SUM(N232,N233,N235,N238,N244,N245,N246)</f>
        <v>0</v>
      </c>
      <c r="O231" s="294">
        <f t="shared" si="307"/>
        <v>0</v>
      </c>
      <c r="P231" s="348"/>
    </row>
    <row r="232" spans="1:16" ht="24" hidden="1" x14ac:dyDescent="0.25">
      <c r="A232" s="373">
        <v>6220</v>
      </c>
      <c r="B232" s="52" t="s">
        <v>212</v>
      </c>
      <c r="C232" s="53">
        <f t="shared" si="283"/>
        <v>0</v>
      </c>
      <c r="D232" s="230">
        <v>0</v>
      </c>
      <c r="E232" s="55"/>
      <c r="F232" s="287">
        <f>D232+E232</f>
        <v>0</v>
      </c>
      <c r="G232" s="230"/>
      <c r="H232" s="262"/>
      <c r="I232" s="120">
        <f>G232+H232</f>
        <v>0</v>
      </c>
      <c r="J232" s="262"/>
      <c r="K232" s="55"/>
      <c r="L232" s="140">
        <f>J232+K232</f>
        <v>0</v>
      </c>
      <c r="M232" s="324"/>
      <c r="N232" s="55"/>
      <c r="O232" s="120">
        <f>M232+N232</f>
        <v>0</v>
      </c>
      <c r="P232" s="110"/>
    </row>
    <row r="233" spans="1:16" hidden="1" x14ac:dyDescent="0.25">
      <c r="A233" s="112">
        <v>6230</v>
      </c>
      <c r="B233" s="57" t="s">
        <v>213</v>
      </c>
      <c r="C233" s="58">
        <f t="shared" si="283"/>
        <v>0</v>
      </c>
      <c r="D233" s="232">
        <f t="shared" ref="D233:O233" si="308">SUM(D234)</f>
        <v>0</v>
      </c>
      <c r="E233" s="113">
        <f t="shared" si="308"/>
        <v>0</v>
      </c>
      <c r="F233" s="147">
        <f t="shared" si="308"/>
        <v>0</v>
      </c>
      <c r="G233" s="232">
        <f t="shared" si="308"/>
        <v>0</v>
      </c>
      <c r="H233" s="121">
        <f t="shared" si="308"/>
        <v>0</v>
      </c>
      <c r="I233" s="114">
        <f t="shared" si="308"/>
        <v>0</v>
      </c>
      <c r="J233" s="121">
        <f t="shared" si="308"/>
        <v>0</v>
      </c>
      <c r="K233" s="113">
        <f t="shared" si="308"/>
        <v>0</v>
      </c>
      <c r="L233" s="136">
        <f t="shared" si="308"/>
        <v>0</v>
      </c>
      <c r="M233" s="58">
        <f t="shared" si="308"/>
        <v>0</v>
      </c>
      <c r="N233" s="113">
        <f t="shared" si="308"/>
        <v>0</v>
      </c>
      <c r="O233" s="114">
        <f t="shared" si="308"/>
        <v>0</v>
      </c>
      <c r="P233" s="111"/>
    </row>
    <row r="234" spans="1:16" ht="24" hidden="1" x14ac:dyDescent="0.25">
      <c r="A234" s="38">
        <v>6239</v>
      </c>
      <c r="B234" s="52" t="s">
        <v>214</v>
      </c>
      <c r="C234" s="58">
        <f t="shared" si="283"/>
        <v>0</v>
      </c>
      <c r="D234" s="230">
        <v>0</v>
      </c>
      <c r="E234" s="55"/>
      <c r="F234" s="287">
        <f>D234+E234</f>
        <v>0</v>
      </c>
      <c r="G234" s="230"/>
      <c r="H234" s="262"/>
      <c r="I234" s="120">
        <f>G234+H234</f>
        <v>0</v>
      </c>
      <c r="J234" s="262"/>
      <c r="K234" s="55"/>
      <c r="L234" s="140">
        <f>J234+K234</f>
        <v>0</v>
      </c>
      <c r="M234" s="324"/>
      <c r="N234" s="55"/>
      <c r="O234" s="120">
        <f>M234+N234</f>
        <v>0</v>
      </c>
      <c r="P234" s="110"/>
    </row>
    <row r="235" spans="1:16" ht="24" hidden="1" x14ac:dyDescent="0.25">
      <c r="A235" s="112">
        <v>6240</v>
      </c>
      <c r="B235" s="57" t="s">
        <v>215</v>
      </c>
      <c r="C235" s="58">
        <f t="shared" si="283"/>
        <v>0</v>
      </c>
      <c r="D235" s="232">
        <f>SUM(D236:D237)</f>
        <v>0</v>
      </c>
      <c r="E235" s="113">
        <f t="shared" ref="E235:F235" si="309">SUM(E236:E237)</f>
        <v>0</v>
      </c>
      <c r="F235" s="147">
        <f t="shared" si="309"/>
        <v>0</v>
      </c>
      <c r="G235" s="232">
        <f>SUM(G236:G237)</f>
        <v>0</v>
      </c>
      <c r="H235" s="121">
        <f t="shared" ref="H235:I235" si="310">SUM(H236:H237)</f>
        <v>0</v>
      </c>
      <c r="I235" s="114">
        <f t="shared" si="310"/>
        <v>0</v>
      </c>
      <c r="J235" s="121">
        <f>SUM(J236:J237)</f>
        <v>0</v>
      </c>
      <c r="K235" s="113">
        <f t="shared" ref="K235:L235" si="311">SUM(K236:K237)</f>
        <v>0</v>
      </c>
      <c r="L235" s="136">
        <f t="shared" si="311"/>
        <v>0</v>
      </c>
      <c r="M235" s="58">
        <f>SUM(M236:M237)</f>
        <v>0</v>
      </c>
      <c r="N235" s="113">
        <f t="shared" ref="N235:O235" si="312">SUM(N236:N237)</f>
        <v>0</v>
      </c>
      <c r="O235" s="114">
        <f t="shared" si="312"/>
        <v>0</v>
      </c>
      <c r="P235" s="111"/>
    </row>
    <row r="236" spans="1:16" hidden="1" x14ac:dyDescent="0.25">
      <c r="A236" s="38">
        <v>6241</v>
      </c>
      <c r="B236" s="57" t="s">
        <v>216</v>
      </c>
      <c r="C236" s="58">
        <f t="shared" si="283"/>
        <v>0</v>
      </c>
      <c r="D236" s="231">
        <v>0</v>
      </c>
      <c r="E236" s="60"/>
      <c r="F236" s="147">
        <f t="shared" ref="F236:F237" si="313">D236+E236</f>
        <v>0</v>
      </c>
      <c r="G236" s="231"/>
      <c r="H236" s="263"/>
      <c r="I236" s="114">
        <f t="shared" ref="I236:I237" si="314">G236+H236</f>
        <v>0</v>
      </c>
      <c r="J236" s="263"/>
      <c r="K236" s="60"/>
      <c r="L236" s="136">
        <f t="shared" ref="L236:L237" si="315">J236+K236</f>
        <v>0</v>
      </c>
      <c r="M236" s="325"/>
      <c r="N236" s="60"/>
      <c r="O236" s="114">
        <f t="shared" ref="O236:O237" si="316">M236+N236</f>
        <v>0</v>
      </c>
      <c r="P236" s="111"/>
    </row>
    <row r="237" spans="1:16" hidden="1" x14ac:dyDescent="0.25">
      <c r="A237" s="38">
        <v>6242</v>
      </c>
      <c r="B237" s="57" t="s">
        <v>217</v>
      </c>
      <c r="C237" s="58">
        <f t="shared" si="283"/>
        <v>0</v>
      </c>
      <c r="D237" s="231">
        <v>0</v>
      </c>
      <c r="E237" s="60"/>
      <c r="F237" s="147">
        <f t="shared" si="313"/>
        <v>0</v>
      </c>
      <c r="G237" s="231"/>
      <c r="H237" s="263"/>
      <c r="I237" s="114">
        <f t="shared" si="314"/>
        <v>0</v>
      </c>
      <c r="J237" s="263"/>
      <c r="K237" s="60"/>
      <c r="L237" s="136">
        <f t="shared" si="315"/>
        <v>0</v>
      </c>
      <c r="M237" s="325"/>
      <c r="N237" s="60"/>
      <c r="O237" s="114">
        <f t="shared" si="316"/>
        <v>0</v>
      </c>
      <c r="P237" s="111"/>
    </row>
    <row r="238" spans="1:16" ht="25.5" hidden="1" customHeight="1" x14ac:dyDescent="0.25">
      <c r="A238" s="112">
        <v>6250</v>
      </c>
      <c r="B238" s="57" t="s">
        <v>218</v>
      </c>
      <c r="C238" s="58">
        <f t="shared" si="283"/>
        <v>0</v>
      </c>
      <c r="D238" s="232">
        <f>SUM(D239:D243)</f>
        <v>0</v>
      </c>
      <c r="E238" s="113">
        <f t="shared" ref="E238:F238" si="317">SUM(E239:E243)</f>
        <v>0</v>
      </c>
      <c r="F238" s="147">
        <f t="shared" si="317"/>
        <v>0</v>
      </c>
      <c r="G238" s="232">
        <f>SUM(G239:G243)</f>
        <v>0</v>
      </c>
      <c r="H238" s="121">
        <f t="shared" ref="H238:I238" si="318">SUM(H239:H243)</f>
        <v>0</v>
      </c>
      <c r="I238" s="114">
        <f t="shared" si="318"/>
        <v>0</v>
      </c>
      <c r="J238" s="121">
        <f>SUM(J239:J243)</f>
        <v>0</v>
      </c>
      <c r="K238" s="113">
        <f t="shared" ref="K238:L238" si="319">SUM(K239:K243)</f>
        <v>0</v>
      </c>
      <c r="L238" s="136">
        <f t="shared" si="319"/>
        <v>0</v>
      </c>
      <c r="M238" s="58">
        <f>SUM(M239:M243)</f>
        <v>0</v>
      </c>
      <c r="N238" s="113">
        <f t="shared" ref="N238:O238" si="320">SUM(N239:N243)</f>
        <v>0</v>
      </c>
      <c r="O238" s="114">
        <f t="shared" si="320"/>
        <v>0</v>
      </c>
      <c r="P238" s="111"/>
    </row>
    <row r="239" spans="1:16" ht="14.25" hidden="1" customHeight="1" x14ac:dyDescent="0.25">
      <c r="A239" s="38">
        <v>6252</v>
      </c>
      <c r="B239" s="57" t="s">
        <v>219</v>
      </c>
      <c r="C239" s="58">
        <f t="shared" si="283"/>
        <v>0</v>
      </c>
      <c r="D239" s="231">
        <v>0</v>
      </c>
      <c r="E239" s="60"/>
      <c r="F239" s="147">
        <f t="shared" ref="F239:F245" si="321">D239+E239</f>
        <v>0</v>
      </c>
      <c r="G239" s="231"/>
      <c r="H239" s="263"/>
      <c r="I239" s="114">
        <f t="shared" ref="I239:I245" si="322">G239+H239</f>
        <v>0</v>
      </c>
      <c r="J239" s="263"/>
      <c r="K239" s="60"/>
      <c r="L239" s="136">
        <f t="shared" ref="L239:L245" si="323">J239+K239</f>
        <v>0</v>
      </c>
      <c r="M239" s="325"/>
      <c r="N239" s="60"/>
      <c r="O239" s="114">
        <f t="shared" ref="O239:O245" si="324">M239+N239</f>
        <v>0</v>
      </c>
      <c r="P239" s="111"/>
    </row>
    <row r="240" spans="1:16" ht="14.25" hidden="1" customHeight="1" x14ac:dyDescent="0.25">
      <c r="A240" s="38">
        <v>6253</v>
      </c>
      <c r="B240" s="57" t="s">
        <v>220</v>
      </c>
      <c r="C240" s="58">
        <f t="shared" si="283"/>
        <v>0</v>
      </c>
      <c r="D240" s="231">
        <v>0</v>
      </c>
      <c r="E240" s="60"/>
      <c r="F240" s="147">
        <f t="shared" si="321"/>
        <v>0</v>
      </c>
      <c r="G240" s="231"/>
      <c r="H240" s="263"/>
      <c r="I240" s="114">
        <f t="shared" si="322"/>
        <v>0</v>
      </c>
      <c r="J240" s="263"/>
      <c r="K240" s="60"/>
      <c r="L240" s="136">
        <f t="shared" si="323"/>
        <v>0</v>
      </c>
      <c r="M240" s="325"/>
      <c r="N240" s="60"/>
      <c r="O240" s="114">
        <f t="shared" si="324"/>
        <v>0</v>
      </c>
      <c r="P240" s="111"/>
    </row>
    <row r="241" spans="1:16" ht="24" hidden="1" x14ac:dyDescent="0.25">
      <c r="A241" s="38">
        <v>6254</v>
      </c>
      <c r="B241" s="57" t="s">
        <v>221</v>
      </c>
      <c r="C241" s="58">
        <f t="shared" si="283"/>
        <v>0</v>
      </c>
      <c r="D241" s="231">
        <v>0</v>
      </c>
      <c r="E241" s="60"/>
      <c r="F241" s="147">
        <f t="shared" si="321"/>
        <v>0</v>
      </c>
      <c r="G241" s="231"/>
      <c r="H241" s="263"/>
      <c r="I241" s="114">
        <f t="shared" si="322"/>
        <v>0</v>
      </c>
      <c r="J241" s="263"/>
      <c r="K241" s="60"/>
      <c r="L241" s="136">
        <f t="shared" si="323"/>
        <v>0</v>
      </c>
      <c r="M241" s="325"/>
      <c r="N241" s="60"/>
      <c r="O241" s="114">
        <f t="shared" si="324"/>
        <v>0</v>
      </c>
      <c r="P241" s="111"/>
    </row>
    <row r="242" spans="1:16" ht="24" hidden="1" x14ac:dyDescent="0.25">
      <c r="A242" s="38">
        <v>6255</v>
      </c>
      <c r="B242" s="57" t="s">
        <v>222</v>
      </c>
      <c r="C242" s="58">
        <f t="shared" si="283"/>
        <v>0</v>
      </c>
      <c r="D242" s="231">
        <v>0</v>
      </c>
      <c r="E242" s="60"/>
      <c r="F242" s="147">
        <f t="shared" si="321"/>
        <v>0</v>
      </c>
      <c r="G242" s="231"/>
      <c r="H242" s="263"/>
      <c r="I242" s="114">
        <f t="shared" si="322"/>
        <v>0</v>
      </c>
      <c r="J242" s="263"/>
      <c r="K242" s="60"/>
      <c r="L242" s="136">
        <f t="shared" si="323"/>
        <v>0</v>
      </c>
      <c r="M242" s="325"/>
      <c r="N242" s="60"/>
      <c r="O242" s="114">
        <f t="shared" si="324"/>
        <v>0</v>
      </c>
      <c r="P242" s="111"/>
    </row>
    <row r="243" spans="1:16" hidden="1" x14ac:dyDescent="0.25">
      <c r="A243" s="38">
        <v>6259</v>
      </c>
      <c r="B243" s="57" t="s">
        <v>223</v>
      </c>
      <c r="C243" s="58">
        <f t="shared" si="283"/>
        <v>0</v>
      </c>
      <c r="D243" s="231">
        <v>0</v>
      </c>
      <c r="E243" s="60"/>
      <c r="F243" s="147">
        <f t="shared" si="321"/>
        <v>0</v>
      </c>
      <c r="G243" s="231"/>
      <c r="H243" s="263"/>
      <c r="I243" s="114">
        <f t="shared" si="322"/>
        <v>0</v>
      </c>
      <c r="J243" s="263"/>
      <c r="K243" s="60"/>
      <c r="L243" s="136">
        <f t="shared" si="323"/>
        <v>0</v>
      </c>
      <c r="M243" s="325"/>
      <c r="N243" s="60"/>
      <c r="O243" s="114">
        <f t="shared" si="324"/>
        <v>0</v>
      </c>
      <c r="P243" s="111"/>
    </row>
    <row r="244" spans="1:16" ht="24" hidden="1" x14ac:dyDescent="0.25">
      <c r="A244" s="112">
        <v>6260</v>
      </c>
      <c r="B244" s="57" t="s">
        <v>224</v>
      </c>
      <c r="C244" s="58">
        <f t="shared" si="283"/>
        <v>0</v>
      </c>
      <c r="D244" s="231">
        <v>0</v>
      </c>
      <c r="E244" s="60"/>
      <c r="F244" s="147">
        <f t="shared" si="321"/>
        <v>0</v>
      </c>
      <c r="G244" s="231"/>
      <c r="H244" s="263"/>
      <c r="I244" s="114">
        <f t="shared" si="322"/>
        <v>0</v>
      </c>
      <c r="J244" s="263"/>
      <c r="K244" s="60"/>
      <c r="L244" s="136">
        <f t="shared" si="323"/>
        <v>0</v>
      </c>
      <c r="M244" s="325"/>
      <c r="N244" s="60"/>
      <c r="O244" s="114">
        <f t="shared" si="324"/>
        <v>0</v>
      </c>
      <c r="P244" s="111"/>
    </row>
    <row r="245" spans="1:16" hidden="1" x14ac:dyDescent="0.25">
      <c r="A245" s="112">
        <v>6270</v>
      </c>
      <c r="B245" s="57" t="s">
        <v>225</v>
      </c>
      <c r="C245" s="58">
        <f t="shared" si="283"/>
        <v>0</v>
      </c>
      <c r="D245" s="231">
        <v>0</v>
      </c>
      <c r="E245" s="60"/>
      <c r="F245" s="147">
        <f t="shared" si="321"/>
        <v>0</v>
      </c>
      <c r="G245" s="231"/>
      <c r="H245" s="263"/>
      <c r="I245" s="114">
        <f t="shared" si="322"/>
        <v>0</v>
      </c>
      <c r="J245" s="263"/>
      <c r="K245" s="60"/>
      <c r="L245" s="136">
        <f t="shared" si="323"/>
        <v>0</v>
      </c>
      <c r="M245" s="325"/>
      <c r="N245" s="60"/>
      <c r="O245" s="114">
        <f t="shared" si="324"/>
        <v>0</v>
      </c>
      <c r="P245" s="111"/>
    </row>
    <row r="246" spans="1:16" ht="24" hidden="1" x14ac:dyDescent="0.25">
      <c r="A246" s="373">
        <v>6290</v>
      </c>
      <c r="B246" s="52" t="s">
        <v>226</v>
      </c>
      <c r="C246" s="127">
        <f t="shared" si="283"/>
        <v>0</v>
      </c>
      <c r="D246" s="234">
        <f>SUM(D247:D250)</f>
        <v>0</v>
      </c>
      <c r="E246" s="119">
        <f t="shared" ref="E246:O246" si="325">SUM(E247:E250)</f>
        <v>0</v>
      </c>
      <c r="F246" s="287">
        <f t="shared" si="325"/>
        <v>0</v>
      </c>
      <c r="G246" s="234">
        <f t="shared" si="325"/>
        <v>0</v>
      </c>
      <c r="H246" s="265">
        <f t="shared" si="325"/>
        <v>0</v>
      </c>
      <c r="I246" s="120">
        <f t="shared" si="325"/>
        <v>0</v>
      </c>
      <c r="J246" s="265">
        <f t="shared" si="325"/>
        <v>0</v>
      </c>
      <c r="K246" s="119">
        <f t="shared" si="325"/>
        <v>0</v>
      </c>
      <c r="L246" s="140">
        <f t="shared" si="325"/>
        <v>0</v>
      </c>
      <c r="M246" s="127">
        <f t="shared" si="325"/>
        <v>0</v>
      </c>
      <c r="N246" s="305">
        <f t="shared" si="325"/>
        <v>0</v>
      </c>
      <c r="O246" s="310">
        <f t="shared" si="325"/>
        <v>0</v>
      </c>
      <c r="P246" s="158"/>
    </row>
    <row r="247" spans="1:16" hidden="1" x14ac:dyDescent="0.25">
      <c r="A247" s="38">
        <v>6291</v>
      </c>
      <c r="B247" s="57" t="s">
        <v>227</v>
      </c>
      <c r="C247" s="58">
        <f t="shared" si="283"/>
        <v>0</v>
      </c>
      <c r="D247" s="231">
        <v>0</v>
      </c>
      <c r="E247" s="60"/>
      <c r="F247" s="147">
        <f t="shared" ref="F247:F250" si="326">D247+E247</f>
        <v>0</v>
      </c>
      <c r="G247" s="231"/>
      <c r="H247" s="263"/>
      <c r="I247" s="114">
        <f t="shared" ref="I247:I250" si="327">G247+H247</f>
        <v>0</v>
      </c>
      <c r="J247" s="263"/>
      <c r="K247" s="60"/>
      <c r="L247" s="136">
        <f t="shared" ref="L247:L250" si="328">J247+K247</f>
        <v>0</v>
      </c>
      <c r="M247" s="325"/>
      <c r="N247" s="60"/>
      <c r="O247" s="114">
        <f t="shared" ref="O247:O250" si="329">M247+N247</f>
        <v>0</v>
      </c>
      <c r="P247" s="111"/>
    </row>
    <row r="248" spans="1:16" hidden="1" x14ac:dyDescent="0.25">
      <c r="A248" s="38">
        <v>6292</v>
      </c>
      <c r="B248" s="57" t="s">
        <v>228</v>
      </c>
      <c r="C248" s="58">
        <f t="shared" si="283"/>
        <v>0</v>
      </c>
      <c r="D248" s="231">
        <v>0</v>
      </c>
      <c r="E248" s="60"/>
      <c r="F248" s="147">
        <f t="shared" si="326"/>
        <v>0</v>
      </c>
      <c r="G248" s="231"/>
      <c r="H248" s="263"/>
      <c r="I248" s="114">
        <f t="shared" si="327"/>
        <v>0</v>
      </c>
      <c r="J248" s="263"/>
      <c r="K248" s="60"/>
      <c r="L248" s="136">
        <f t="shared" si="328"/>
        <v>0</v>
      </c>
      <c r="M248" s="325"/>
      <c r="N248" s="60"/>
      <c r="O248" s="114">
        <f t="shared" si="329"/>
        <v>0</v>
      </c>
      <c r="P248" s="111"/>
    </row>
    <row r="249" spans="1:16" ht="72" hidden="1" x14ac:dyDescent="0.25">
      <c r="A249" s="38">
        <v>6296</v>
      </c>
      <c r="B249" s="57" t="s">
        <v>229</v>
      </c>
      <c r="C249" s="58">
        <f t="shared" si="283"/>
        <v>0</v>
      </c>
      <c r="D249" s="231">
        <v>0</v>
      </c>
      <c r="E249" s="60"/>
      <c r="F249" s="147">
        <f t="shared" si="326"/>
        <v>0</v>
      </c>
      <c r="G249" s="231"/>
      <c r="H249" s="263"/>
      <c r="I249" s="114">
        <f t="shared" si="327"/>
        <v>0</v>
      </c>
      <c r="J249" s="263"/>
      <c r="K249" s="60"/>
      <c r="L249" s="136">
        <f t="shared" si="328"/>
        <v>0</v>
      </c>
      <c r="M249" s="325"/>
      <c r="N249" s="60"/>
      <c r="O249" s="114">
        <f t="shared" si="329"/>
        <v>0</v>
      </c>
      <c r="P249" s="111"/>
    </row>
    <row r="250" spans="1:16" ht="39.75" hidden="1" customHeight="1" x14ac:dyDescent="0.25">
      <c r="A250" s="38">
        <v>6299</v>
      </c>
      <c r="B250" s="57" t="s">
        <v>230</v>
      </c>
      <c r="C250" s="58">
        <f t="shared" si="283"/>
        <v>0</v>
      </c>
      <c r="D250" s="231">
        <v>0</v>
      </c>
      <c r="E250" s="60"/>
      <c r="F250" s="147">
        <f t="shared" si="326"/>
        <v>0</v>
      </c>
      <c r="G250" s="231"/>
      <c r="H250" s="263"/>
      <c r="I250" s="114">
        <f t="shared" si="327"/>
        <v>0</v>
      </c>
      <c r="J250" s="263"/>
      <c r="K250" s="60"/>
      <c r="L250" s="136">
        <f t="shared" si="328"/>
        <v>0</v>
      </c>
      <c r="M250" s="325"/>
      <c r="N250" s="60"/>
      <c r="O250" s="114">
        <f t="shared" si="329"/>
        <v>0</v>
      </c>
      <c r="P250" s="111"/>
    </row>
    <row r="251" spans="1:16" hidden="1" x14ac:dyDescent="0.25">
      <c r="A251" s="45">
        <v>6300</v>
      </c>
      <c r="B251" s="105" t="s">
        <v>231</v>
      </c>
      <c r="C251" s="46">
        <f t="shared" si="283"/>
        <v>0</v>
      </c>
      <c r="D251" s="229">
        <f>SUM(D252,D257,D258)</f>
        <v>0</v>
      </c>
      <c r="E251" s="50">
        <f t="shared" ref="E251:O251" si="330">SUM(E252,E257,E258)</f>
        <v>0</v>
      </c>
      <c r="F251" s="285">
        <f t="shared" si="330"/>
        <v>0</v>
      </c>
      <c r="G251" s="229">
        <f t="shared" si="330"/>
        <v>0</v>
      </c>
      <c r="H251" s="106">
        <f t="shared" si="330"/>
        <v>0</v>
      </c>
      <c r="I251" s="117">
        <f t="shared" si="330"/>
        <v>0</v>
      </c>
      <c r="J251" s="106">
        <f t="shared" si="330"/>
        <v>0</v>
      </c>
      <c r="K251" s="50">
        <f t="shared" si="330"/>
        <v>0</v>
      </c>
      <c r="L251" s="126">
        <f t="shared" si="330"/>
        <v>0</v>
      </c>
      <c r="M251" s="166">
        <f t="shared" si="330"/>
        <v>0</v>
      </c>
      <c r="N251" s="167">
        <f t="shared" si="330"/>
        <v>0</v>
      </c>
      <c r="O251" s="168">
        <f t="shared" si="330"/>
        <v>0</v>
      </c>
      <c r="P251" s="349"/>
    </row>
    <row r="252" spans="1:16" ht="24" hidden="1" x14ac:dyDescent="0.25">
      <c r="A252" s="373">
        <v>6320</v>
      </c>
      <c r="B252" s="52" t="s">
        <v>303</v>
      </c>
      <c r="C252" s="127">
        <f t="shared" si="283"/>
        <v>0</v>
      </c>
      <c r="D252" s="234">
        <f>SUM(D253:D256)</f>
        <v>0</v>
      </c>
      <c r="E252" s="119">
        <f t="shared" ref="E252:O252" si="331">SUM(E253:E256)</f>
        <v>0</v>
      </c>
      <c r="F252" s="287">
        <f t="shared" si="331"/>
        <v>0</v>
      </c>
      <c r="G252" s="234">
        <f t="shared" si="331"/>
        <v>0</v>
      </c>
      <c r="H252" s="265">
        <f t="shared" si="331"/>
        <v>0</v>
      </c>
      <c r="I252" s="120">
        <f t="shared" si="331"/>
        <v>0</v>
      </c>
      <c r="J252" s="265">
        <f t="shared" si="331"/>
        <v>0</v>
      </c>
      <c r="K252" s="119">
        <f t="shared" si="331"/>
        <v>0</v>
      </c>
      <c r="L252" s="140">
        <f t="shared" si="331"/>
        <v>0</v>
      </c>
      <c r="M252" s="53">
        <f t="shared" si="331"/>
        <v>0</v>
      </c>
      <c r="N252" s="119">
        <f t="shared" si="331"/>
        <v>0</v>
      </c>
      <c r="O252" s="120">
        <f t="shared" si="331"/>
        <v>0</v>
      </c>
      <c r="P252" s="110"/>
    </row>
    <row r="253" spans="1:16" hidden="1" x14ac:dyDescent="0.25">
      <c r="A253" s="38">
        <v>6322</v>
      </c>
      <c r="B253" s="57" t="s">
        <v>232</v>
      </c>
      <c r="C253" s="58">
        <f t="shared" si="283"/>
        <v>0</v>
      </c>
      <c r="D253" s="231">
        <v>0</v>
      </c>
      <c r="E253" s="60"/>
      <c r="F253" s="147">
        <f t="shared" ref="F253:F258" si="332">D253+E253</f>
        <v>0</v>
      </c>
      <c r="G253" s="231"/>
      <c r="H253" s="263"/>
      <c r="I253" s="114">
        <f t="shared" ref="I253:I258" si="333">G253+H253</f>
        <v>0</v>
      </c>
      <c r="J253" s="263"/>
      <c r="K253" s="60"/>
      <c r="L253" s="136">
        <f t="shared" ref="L253:L258" si="334">J253+K253</f>
        <v>0</v>
      </c>
      <c r="M253" s="325"/>
      <c r="N253" s="60"/>
      <c r="O253" s="114">
        <f t="shared" ref="O253:O258" si="335">M253+N253</f>
        <v>0</v>
      </c>
      <c r="P253" s="111"/>
    </row>
    <row r="254" spans="1:16" ht="24" hidden="1" x14ac:dyDescent="0.25">
      <c r="A254" s="38">
        <v>6323</v>
      </c>
      <c r="B254" s="57" t="s">
        <v>233</v>
      </c>
      <c r="C254" s="58">
        <f t="shared" si="283"/>
        <v>0</v>
      </c>
      <c r="D254" s="231">
        <v>0</v>
      </c>
      <c r="E254" s="60"/>
      <c r="F254" s="147">
        <f t="shared" si="332"/>
        <v>0</v>
      </c>
      <c r="G254" s="231"/>
      <c r="H254" s="263"/>
      <c r="I254" s="114">
        <f t="shared" si="333"/>
        <v>0</v>
      </c>
      <c r="J254" s="263"/>
      <c r="K254" s="60"/>
      <c r="L254" s="136">
        <f t="shared" si="334"/>
        <v>0</v>
      </c>
      <c r="M254" s="325"/>
      <c r="N254" s="60"/>
      <c r="O254" s="114">
        <f t="shared" si="335"/>
        <v>0</v>
      </c>
      <c r="P254" s="111"/>
    </row>
    <row r="255" spans="1:16" ht="24" hidden="1" x14ac:dyDescent="0.25">
      <c r="A255" s="38">
        <v>6324</v>
      </c>
      <c r="B255" s="57" t="s">
        <v>287</v>
      </c>
      <c r="C255" s="58">
        <f t="shared" si="283"/>
        <v>0</v>
      </c>
      <c r="D255" s="231">
        <v>0</v>
      </c>
      <c r="E255" s="60"/>
      <c r="F255" s="147">
        <f t="shared" si="332"/>
        <v>0</v>
      </c>
      <c r="G255" s="231"/>
      <c r="H255" s="263"/>
      <c r="I255" s="114">
        <f t="shared" si="333"/>
        <v>0</v>
      </c>
      <c r="J255" s="263"/>
      <c r="K255" s="60"/>
      <c r="L255" s="136">
        <f t="shared" si="334"/>
        <v>0</v>
      </c>
      <c r="M255" s="325"/>
      <c r="N255" s="60"/>
      <c r="O255" s="114">
        <f t="shared" si="335"/>
        <v>0</v>
      </c>
      <c r="P255" s="111"/>
    </row>
    <row r="256" spans="1:16" hidden="1" x14ac:dyDescent="0.25">
      <c r="A256" s="33">
        <v>6329</v>
      </c>
      <c r="B256" s="52" t="s">
        <v>288</v>
      </c>
      <c r="C256" s="53">
        <f t="shared" si="283"/>
        <v>0</v>
      </c>
      <c r="D256" s="230">
        <v>0</v>
      </c>
      <c r="E256" s="55"/>
      <c r="F256" s="287">
        <f t="shared" si="332"/>
        <v>0</v>
      </c>
      <c r="G256" s="230"/>
      <c r="H256" s="262"/>
      <c r="I256" s="120">
        <f t="shared" si="333"/>
        <v>0</v>
      </c>
      <c r="J256" s="262"/>
      <c r="K256" s="55"/>
      <c r="L256" s="140">
        <f t="shared" si="334"/>
        <v>0</v>
      </c>
      <c r="M256" s="324"/>
      <c r="N256" s="55"/>
      <c r="O256" s="120">
        <f t="shared" si="335"/>
        <v>0</v>
      </c>
      <c r="P256" s="110"/>
    </row>
    <row r="257" spans="1:16" ht="24" hidden="1" x14ac:dyDescent="0.25">
      <c r="A257" s="143">
        <v>6330</v>
      </c>
      <c r="B257" s="144" t="s">
        <v>234</v>
      </c>
      <c r="C257" s="127">
        <f t="shared" si="283"/>
        <v>0</v>
      </c>
      <c r="D257" s="236">
        <v>0</v>
      </c>
      <c r="E257" s="129"/>
      <c r="F257" s="142">
        <f t="shared" si="332"/>
        <v>0</v>
      </c>
      <c r="G257" s="236"/>
      <c r="H257" s="267"/>
      <c r="I257" s="310">
        <f t="shared" si="333"/>
        <v>0</v>
      </c>
      <c r="J257" s="267"/>
      <c r="K257" s="129"/>
      <c r="L257" s="141">
        <f t="shared" si="334"/>
        <v>0</v>
      </c>
      <c r="M257" s="328"/>
      <c r="N257" s="129"/>
      <c r="O257" s="310">
        <f t="shared" si="335"/>
        <v>0</v>
      </c>
      <c r="P257" s="158"/>
    </row>
    <row r="258" spans="1:16" hidden="1" x14ac:dyDescent="0.25">
      <c r="A258" s="112">
        <v>6360</v>
      </c>
      <c r="B258" s="57" t="s">
        <v>235</v>
      </c>
      <c r="C258" s="58">
        <f t="shared" si="283"/>
        <v>0</v>
      </c>
      <c r="D258" s="231">
        <v>0</v>
      </c>
      <c r="E258" s="60"/>
      <c r="F258" s="147">
        <f t="shared" si="332"/>
        <v>0</v>
      </c>
      <c r="G258" s="231"/>
      <c r="H258" s="263"/>
      <c r="I258" s="114">
        <f t="shared" si="333"/>
        <v>0</v>
      </c>
      <c r="J258" s="263"/>
      <c r="K258" s="60"/>
      <c r="L258" s="136">
        <f t="shared" si="334"/>
        <v>0</v>
      </c>
      <c r="M258" s="325"/>
      <c r="N258" s="60"/>
      <c r="O258" s="114">
        <f t="shared" si="335"/>
        <v>0</v>
      </c>
      <c r="P258" s="111"/>
    </row>
    <row r="259" spans="1:16" ht="36" hidden="1" x14ac:dyDescent="0.25">
      <c r="A259" s="45">
        <v>6400</v>
      </c>
      <c r="B259" s="105" t="s">
        <v>236</v>
      </c>
      <c r="C259" s="46">
        <f t="shared" si="283"/>
        <v>0</v>
      </c>
      <c r="D259" s="229">
        <f>SUM(D260,D264)</f>
        <v>0</v>
      </c>
      <c r="E259" s="50">
        <f t="shared" ref="E259:O259" si="336">SUM(E260,E264)</f>
        <v>0</v>
      </c>
      <c r="F259" s="285">
        <f t="shared" si="336"/>
        <v>0</v>
      </c>
      <c r="G259" s="229">
        <f t="shared" si="336"/>
        <v>0</v>
      </c>
      <c r="H259" s="106">
        <f t="shared" si="336"/>
        <v>0</v>
      </c>
      <c r="I259" s="117">
        <f t="shared" si="336"/>
        <v>0</v>
      </c>
      <c r="J259" s="106">
        <f t="shared" si="336"/>
        <v>0</v>
      </c>
      <c r="K259" s="50">
        <f t="shared" si="336"/>
        <v>0</v>
      </c>
      <c r="L259" s="126">
        <f t="shared" si="336"/>
        <v>0</v>
      </c>
      <c r="M259" s="166">
        <f t="shared" si="336"/>
        <v>0</v>
      </c>
      <c r="N259" s="167">
        <f t="shared" si="336"/>
        <v>0</v>
      </c>
      <c r="O259" s="168">
        <f t="shared" si="336"/>
        <v>0</v>
      </c>
      <c r="P259" s="349"/>
    </row>
    <row r="260" spans="1:16" ht="24" hidden="1" x14ac:dyDescent="0.25">
      <c r="A260" s="373">
        <v>6410</v>
      </c>
      <c r="B260" s="52" t="s">
        <v>237</v>
      </c>
      <c r="C260" s="53">
        <f t="shared" si="283"/>
        <v>0</v>
      </c>
      <c r="D260" s="234">
        <f>SUM(D261:D263)</f>
        <v>0</v>
      </c>
      <c r="E260" s="119">
        <f t="shared" ref="E260:O260" si="337">SUM(E261:E263)</f>
        <v>0</v>
      </c>
      <c r="F260" s="287">
        <f t="shared" si="337"/>
        <v>0</v>
      </c>
      <c r="G260" s="234">
        <f t="shared" si="337"/>
        <v>0</v>
      </c>
      <c r="H260" s="265">
        <f t="shared" si="337"/>
        <v>0</v>
      </c>
      <c r="I260" s="120">
        <f t="shared" si="337"/>
        <v>0</v>
      </c>
      <c r="J260" s="265">
        <f t="shared" si="337"/>
        <v>0</v>
      </c>
      <c r="K260" s="119">
        <f t="shared" si="337"/>
        <v>0</v>
      </c>
      <c r="L260" s="140">
        <f t="shared" si="337"/>
        <v>0</v>
      </c>
      <c r="M260" s="64">
        <f t="shared" si="337"/>
        <v>0</v>
      </c>
      <c r="N260" s="304">
        <f t="shared" si="337"/>
        <v>0</v>
      </c>
      <c r="O260" s="309">
        <f t="shared" si="337"/>
        <v>0</v>
      </c>
      <c r="P260" s="155"/>
    </row>
    <row r="261" spans="1:16" hidden="1" x14ac:dyDescent="0.25">
      <c r="A261" s="38">
        <v>6411</v>
      </c>
      <c r="B261" s="146" t="s">
        <v>238</v>
      </c>
      <c r="C261" s="58">
        <f t="shared" si="283"/>
        <v>0</v>
      </c>
      <c r="D261" s="231">
        <v>0</v>
      </c>
      <c r="E261" s="60"/>
      <c r="F261" s="147">
        <f t="shared" ref="F261:F263" si="338">D261+E261</f>
        <v>0</v>
      </c>
      <c r="G261" s="231"/>
      <c r="H261" s="263"/>
      <c r="I261" s="114">
        <f t="shared" ref="I261:I263" si="339">G261+H261</f>
        <v>0</v>
      </c>
      <c r="J261" s="263"/>
      <c r="K261" s="60"/>
      <c r="L261" s="136">
        <f t="shared" ref="L261:L263" si="340">J261+K261</f>
        <v>0</v>
      </c>
      <c r="M261" s="325"/>
      <c r="N261" s="60"/>
      <c r="O261" s="114">
        <f t="shared" ref="O261:O263" si="341">M261+N261</f>
        <v>0</v>
      </c>
      <c r="P261" s="111"/>
    </row>
    <row r="262" spans="1:16" ht="36" hidden="1" x14ac:dyDescent="0.25">
      <c r="A262" s="38">
        <v>6412</v>
      </c>
      <c r="B262" s="57" t="s">
        <v>239</v>
      </c>
      <c r="C262" s="58">
        <f t="shared" si="283"/>
        <v>0</v>
      </c>
      <c r="D262" s="231">
        <v>0</v>
      </c>
      <c r="E262" s="60"/>
      <c r="F262" s="147">
        <f t="shared" si="338"/>
        <v>0</v>
      </c>
      <c r="G262" s="231"/>
      <c r="H262" s="263"/>
      <c r="I262" s="114">
        <f t="shared" si="339"/>
        <v>0</v>
      </c>
      <c r="J262" s="263"/>
      <c r="K262" s="60"/>
      <c r="L262" s="136">
        <f t="shared" si="340"/>
        <v>0</v>
      </c>
      <c r="M262" s="325"/>
      <c r="N262" s="60"/>
      <c r="O262" s="114">
        <f t="shared" si="341"/>
        <v>0</v>
      </c>
      <c r="P262" s="111"/>
    </row>
    <row r="263" spans="1:16" ht="36" hidden="1" x14ac:dyDescent="0.25">
      <c r="A263" s="38">
        <v>6419</v>
      </c>
      <c r="B263" s="57" t="s">
        <v>240</v>
      </c>
      <c r="C263" s="58">
        <f t="shared" si="283"/>
        <v>0</v>
      </c>
      <c r="D263" s="231">
        <v>0</v>
      </c>
      <c r="E263" s="60"/>
      <c r="F263" s="147">
        <f t="shared" si="338"/>
        <v>0</v>
      </c>
      <c r="G263" s="231"/>
      <c r="H263" s="263"/>
      <c r="I263" s="114">
        <f t="shared" si="339"/>
        <v>0</v>
      </c>
      <c r="J263" s="263"/>
      <c r="K263" s="60"/>
      <c r="L263" s="136">
        <f t="shared" si="340"/>
        <v>0</v>
      </c>
      <c r="M263" s="325"/>
      <c r="N263" s="60"/>
      <c r="O263" s="114">
        <f t="shared" si="341"/>
        <v>0</v>
      </c>
      <c r="P263" s="111"/>
    </row>
    <row r="264" spans="1:16" ht="36" hidden="1" x14ac:dyDescent="0.25">
      <c r="A264" s="112">
        <v>6420</v>
      </c>
      <c r="B264" s="57" t="s">
        <v>241</v>
      </c>
      <c r="C264" s="58">
        <f t="shared" si="283"/>
        <v>0</v>
      </c>
      <c r="D264" s="232">
        <f>SUM(D265:D268)</f>
        <v>0</v>
      </c>
      <c r="E264" s="113">
        <f t="shared" ref="E264:F264" si="342">SUM(E265:E268)</f>
        <v>0</v>
      </c>
      <c r="F264" s="147">
        <f t="shared" si="342"/>
        <v>0</v>
      </c>
      <c r="G264" s="232">
        <f>SUM(G265:G268)</f>
        <v>0</v>
      </c>
      <c r="H264" s="121">
        <f t="shared" ref="H264:I264" si="343">SUM(H265:H268)</f>
        <v>0</v>
      </c>
      <c r="I264" s="114">
        <f t="shared" si="343"/>
        <v>0</v>
      </c>
      <c r="J264" s="121">
        <f>SUM(J265:J268)</f>
        <v>0</v>
      </c>
      <c r="K264" s="113">
        <f t="shared" ref="K264:L264" si="344">SUM(K265:K268)</f>
        <v>0</v>
      </c>
      <c r="L264" s="136">
        <f t="shared" si="344"/>
        <v>0</v>
      </c>
      <c r="M264" s="58">
        <f>SUM(M265:M268)</f>
        <v>0</v>
      </c>
      <c r="N264" s="113">
        <f t="shared" ref="N264:O264" si="345">SUM(N265:N268)</f>
        <v>0</v>
      </c>
      <c r="O264" s="114">
        <f t="shared" si="345"/>
        <v>0</v>
      </c>
      <c r="P264" s="111"/>
    </row>
    <row r="265" spans="1:16" hidden="1" x14ac:dyDescent="0.25">
      <c r="A265" s="38">
        <v>6421</v>
      </c>
      <c r="B265" s="57" t="s">
        <v>242</v>
      </c>
      <c r="C265" s="58">
        <f t="shared" si="283"/>
        <v>0</v>
      </c>
      <c r="D265" s="231">
        <v>0</v>
      </c>
      <c r="E265" s="60"/>
      <c r="F265" s="147">
        <f t="shared" ref="F265:F268" si="346">D265+E265</f>
        <v>0</v>
      </c>
      <c r="G265" s="231"/>
      <c r="H265" s="263"/>
      <c r="I265" s="114">
        <f t="shared" ref="I265:I268" si="347">G265+H265</f>
        <v>0</v>
      </c>
      <c r="J265" s="263"/>
      <c r="K265" s="60"/>
      <c r="L265" s="136">
        <f t="shared" ref="L265:L268" si="348">J265+K265</f>
        <v>0</v>
      </c>
      <c r="M265" s="325"/>
      <c r="N265" s="60"/>
      <c r="O265" s="114">
        <f t="shared" ref="O265:O268" si="349">M265+N265</f>
        <v>0</v>
      </c>
      <c r="P265" s="111"/>
    </row>
    <row r="266" spans="1:16" hidden="1" x14ac:dyDescent="0.25">
      <c r="A266" s="38">
        <v>6422</v>
      </c>
      <c r="B266" s="57" t="s">
        <v>243</v>
      </c>
      <c r="C266" s="58">
        <f t="shared" si="283"/>
        <v>0</v>
      </c>
      <c r="D266" s="231">
        <v>0</v>
      </c>
      <c r="E266" s="60"/>
      <c r="F266" s="147">
        <f t="shared" si="346"/>
        <v>0</v>
      </c>
      <c r="G266" s="231"/>
      <c r="H266" s="263"/>
      <c r="I266" s="114">
        <f t="shared" si="347"/>
        <v>0</v>
      </c>
      <c r="J266" s="263"/>
      <c r="K266" s="60"/>
      <c r="L266" s="136">
        <f t="shared" si="348"/>
        <v>0</v>
      </c>
      <c r="M266" s="325"/>
      <c r="N266" s="60"/>
      <c r="O266" s="114">
        <f t="shared" si="349"/>
        <v>0</v>
      </c>
      <c r="P266" s="111"/>
    </row>
    <row r="267" spans="1:16" ht="13.5" hidden="1" customHeight="1" x14ac:dyDescent="0.25">
      <c r="A267" s="38">
        <v>6423</v>
      </c>
      <c r="B267" s="57" t="s">
        <v>244</v>
      </c>
      <c r="C267" s="58">
        <f t="shared" si="283"/>
        <v>0</v>
      </c>
      <c r="D267" s="231">
        <v>0</v>
      </c>
      <c r="E267" s="60"/>
      <c r="F267" s="147">
        <f t="shared" si="346"/>
        <v>0</v>
      </c>
      <c r="G267" s="231"/>
      <c r="H267" s="263"/>
      <c r="I267" s="114">
        <f t="shared" si="347"/>
        <v>0</v>
      </c>
      <c r="J267" s="263"/>
      <c r="K267" s="60"/>
      <c r="L267" s="136">
        <f t="shared" si="348"/>
        <v>0</v>
      </c>
      <c r="M267" s="325"/>
      <c r="N267" s="60"/>
      <c r="O267" s="114">
        <f t="shared" si="349"/>
        <v>0</v>
      </c>
      <c r="P267" s="111"/>
    </row>
    <row r="268" spans="1:16" ht="36" hidden="1" x14ac:dyDescent="0.25">
      <c r="A268" s="38">
        <v>6424</v>
      </c>
      <c r="B268" s="57" t="s">
        <v>245</v>
      </c>
      <c r="C268" s="58">
        <f t="shared" si="283"/>
        <v>0</v>
      </c>
      <c r="D268" s="231">
        <v>0</v>
      </c>
      <c r="E268" s="60"/>
      <c r="F268" s="147">
        <f t="shared" si="346"/>
        <v>0</v>
      </c>
      <c r="G268" s="231"/>
      <c r="H268" s="263"/>
      <c r="I268" s="114">
        <f t="shared" si="347"/>
        <v>0</v>
      </c>
      <c r="J268" s="263"/>
      <c r="K268" s="60"/>
      <c r="L268" s="136">
        <f t="shared" si="348"/>
        <v>0</v>
      </c>
      <c r="M268" s="325"/>
      <c r="N268" s="60"/>
      <c r="O268" s="114">
        <f t="shared" si="349"/>
        <v>0</v>
      </c>
      <c r="P268" s="111"/>
    </row>
    <row r="269" spans="1:16" ht="36" hidden="1" x14ac:dyDescent="0.25">
      <c r="A269" s="149">
        <v>7000</v>
      </c>
      <c r="B269" s="149" t="s">
        <v>246</v>
      </c>
      <c r="C269" s="152">
        <f t="shared" si="283"/>
        <v>0</v>
      </c>
      <c r="D269" s="238">
        <f>SUM(D270,D281)</f>
        <v>0</v>
      </c>
      <c r="E269" s="151">
        <f t="shared" ref="E269:F269" si="350">SUM(E270,E281)</f>
        <v>0</v>
      </c>
      <c r="F269" s="289">
        <f t="shared" si="350"/>
        <v>0</v>
      </c>
      <c r="G269" s="238">
        <f>SUM(G270,G281)</f>
        <v>0</v>
      </c>
      <c r="H269" s="269">
        <f t="shared" ref="H269:I269" si="351">SUM(H270,H281)</f>
        <v>0</v>
      </c>
      <c r="I269" s="295">
        <f t="shared" si="351"/>
        <v>0</v>
      </c>
      <c r="J269" s="269">
        <f>SUM(J270,J281)</f>
        <v>0</v>
      </c>
      <c r="K269" s="151">
        <f t="shared" ref="K269:L269" si="352">SUM(K270,K281)</f>
        <v>0</v>
      </c>
      <c r="L269" s="150">
        <f t="shared" si="352"/>
        <v>0</v>
      </c>
      <c r="M269" s="330">
        <f>SUM(M270,M281)</f>
        <v>0</v>
      </c>
      <c r="N269" s="307">
        <f t="shared" ref="N269:O269" si="353">SUM(N270,N281)</f>
        <v>0</v>
      </c>
      <c r="O269" s="312">
        <f t="shared" si="353"/>
        <v>0</v>
      </c>
      <c r="P269" s="351"/>
    </row>
    <row r="270" spans="1:16" ht="24" hidden="1" x14ac:dyDescent="0.25">
      <c r="A270" s="45">
        <v>7200</v>
      </c>
      <c r="B270" s="105" t="s">
        <v>247</v>
      </c>
      <c r="C270" s="46">
        <f t="shared" si="283"/>
        <v>0</v>
      </c>
      <c r="D270" s="229">
        <f>SUM(D271,D272,D275,D276,D280)</f>
        <v>0</v>
      </c>
      <c r="E270" s="50">
        <f t="shared" ref="E270:F270" si="354">SUM(E271,E272,E275,E276,E280)</f>
        <v>0</v>
      </c>
      <c r="F270" s="285">
        <f t="shared" si="354"/>
        <v>0</v>
      </c>
      <c r="G270" s="229">
        <f>SUM(G271,G272,G275,G276,G280)</f>
        <v>0</v>
      </c>
      <c r="H270" s="106">
        <f t="shared" ref="H270:I270" si="355">SUM(H271,H272,H275,H276,H280)</f>
        <v>0</v>
      </c>
      <c r="I270" s="117">
        <f t="shared" si="355"/>
        <v>0</v>
      </c>
      <c r="J270" s="106">
        <f>SUM(J271,J272,J275,J276,J280)</f>
        <v>0</v>
      </c>
      <c r="K270" s="50">
        <f t="shared" ref="K270:L270" si="356">SUM(K271,K272,K275,K276,K280)</f>
        <v>0</v>
      </c>
      <c r="L270" s="126">
        <f t="shared" si="356"/>
        <v>0</v>
      </c>
      <c r="M270" s="130">
        <f>SUM(M271,M272,M275,M276,M280)</f>
        <v>0</v>
      </c>
      <c r="N270" s="131">
        <f t="shared" ref="N270:O270" si="357">SUM(N271,N272,N275,N276,N280)</f>
        <v>0</v>
      </c>
      <c r="O270" s="294">
        <f t="shared" si="357"/>
        <v>0</v>
      </c>
      <c r="P270" s="348"/>
    </row>
    <row r="271" spans="1:16" ht="24" hidden="1" x14ac:dyDescent="0.25">
      <c r="A271" s="373">
        <v>7210</v>
      </c>
      <c r="B271" s="52" t="s">
        <v>248</v>
      </c>
      <c r="C271" s="53">
        <f t="shared" si="283"/>
        <v>0</v>
      </c>
      <c r="D271" s="230">
        <v>0</v>
      </c>
      <c r="E271" s="55"/>
      <c r="F271" s="287">
        <f>D271+E271</f>
        <v>0</v>
      </c>
      <c r="G271" s="230"/>
      <c r="H271" s="262"/>
      <c r="I271" s="120">
        <f>G271+H271</f>
        <v>0</v>
      </c>
      <c r="J271" s="262"/>
      <c r="K271" s="55"/>
      <c r="L271" s="140">
        <f>J271+K271</f>
        <v>0</v>
      </c>
      <c r="M271" s="324"/>
      <c r="N271" s="55"/>
      <c r="O271" s="120">
        <f>M271+N271</f>
        <v>0</v>
      </c>
      <c r="P271" s="110"/>
    </row>
    <row r="272" spans="1:16" s="148" customFormat="1" ht="36" hidden="1" x14ac:dyDescent="0.25">
      <c r="A272" s="112">
        <v>7220</v>
      </c>
      <c r="B272" s="57" t="s">
        <v>249</v>
      </c>
      <c r="C272" s="58">
        <f t="shared" si="283"/>
        <v>0</v>
      </c>
      <c r="D272" s="232">
        <f>SUM(D273:D274)</f>
        <v>0</v>
      </c>
      <c r="E272" s="113">
        <f t="shared" ref="E272:F272" si="358">SUM(E273:E274)</f>
        <v>0</v>
      </c>
      <c r="F272" s="147">
        <f t="shared" si="358"/>
        <v>0</v>
      </c>
      <c r="G272" s="232">
        <f>SUM(G273:G274)</f>
        <v>0</v>
      </c>
      <c r="H272" s="121">
        <f t="shared" ref="H272:I272" si="359">SUM(H273:H274)</f>
        <v>0</v>
      </c>
      <c r="I272" s="114">
        <f t="shared" si="359"/>
        <v>0</v>
      </c>
      <c r="J272" s="121">
        <f>SUM(J273:J274)</f>
        <v>0</v>
      </c>
      <c r="K272" s="113">
        <f t="shared" ref="K272:L272" si="360">SUM(K273:K274)</f>
        <v>0</v>
      </c>
      <c r="L272" s="136">
        <f t="shared" si="360"/>
        <v>0</v>
      </c>
      <c r="M272" s="58">
        <f>SUM(M273:M274)</f>
        <v>0</v>
      </c>
      <c r="N272" s="113">
        <f t="shared" ref="N272:O272" si="361">SUM(N273:N274)</f>
        <v>0</v>
      </c>
      <c r="O272" s="114">
        <f t="shared" si="361"/>
        <v>0</v>
      </c>
      <c r="P272" s="111"/>
    </row>
    <row r="273" spans="1:16" s="148" customFormat="1" ht="36" hidden="1" x14ac:dyDescent="0.25">
      <c r="A273" s="38">
        <v>7221</v>
      </c>
      <c r="B273" s="57" t="s">
        <v>250</v>
      </c>
      <c r="C273" s="58">
        <f t="shared" si="283"/>
        <v>0</v>
      </c>
      <c r="D273" s="231">
        <v>0</v>
      </c>
      <c r="E273" s="60"/>
      <c r="F273" s="147">
        <f t="shared" ref="F273:F275" si="362">D273+E273</f>
        <v>0</v>
      </c>
      <c r="G273" s="231"/>
      <c r="H273" s="263"/>
      <c r="I273" s="114">
        <f t="shared" ref="I273:I275" si="363">G273+H273</f>
        <v>0</v>
      </c>
      <c r="J273" s="263"/>
      <c r="K273" s="60"/>
      <c r="L273" s="136">
        <f t="shared" ref="L273:L275" si="364">J273+K273</f>
        <v>0</v>
      </c>
      <c r="M273" s="325"/>
      <c r="N273" s="60"/>
      <c r="O273" s="114">
        <f t="shared" ref="O273:O275" si="365">M273+N273</f>
        <v>0</v>
      </c>
      <c r="P273" s="111"/>
    </row>
    <row r="274" spans="1:16" s="148" customFormat="1" ht="36" hidden="1" x14ac:dyDescent="0.25">
      <c r="A274" s="38">
        <v>7222</v>
      </c>
      <c r="B274" s="57" t="s">
        <v>251</v>
      </c>
      <c r="C274" s="58">
        <f t="shared" si="283"/>
        <v>0</v>
      </c>
      <c r="D274" s="231">
        <v>0</v>
      </c>
      <c r="E274" s="60"/>
      <c r="F274" s="147">
        <f t="shared" si="362"/>
        <v>0</v>
      </c>
      <c r="G274" s="231"/>
      <c r="H274" s="263"/>
      <c r="I274" s="114">
        <f t="shared" si="363"/>
        <v>0</v>
      </c>
      <c r="J274" s="263"/>
      <c r="K274" s="60"/>
      <c r="L274" s="136">
        <f t="shared" si="364"/>
        <v>0</v>
      </c>
      <c r="M274" s="325"/>
      <c r="N274" s="60"/>
      <c r="O274" s="114">
        <f t="shared" si="365"/>
        <v>0</v>
      </c>
      <c r="P274" s="111"/>
    </row>
    <row r="275" spans="1:16" ht="24" hidden="1" x14ac:dyDescent="0.25">
      <c r="A275" s="112">
        <v>7230</v>
      </c>
      <c r="B275" s="57" t="s">
        <v>292</v>
      </c>
      <c r="C275" s="58">
        <f t="shared" si="283"/>
        <v>0</v>
      </c>
      <c r="D275" s="231">
        <v>0</v>
      </c>
      <c r="E275" s="60"/>
      <c r="F275" s="147">
        <f t="shared" si="362"/>
        <v>0</v>
      </c>
      <c r="G275" s="231"/>
      <c r="H275" s="263"/>
      <c r="I275" s="114">
        <f t="shared" si="363"/>
        <v>0</v>
      </c>
      <c r="J275" s="263"/>
      <c r="K275" s="60"/>
      <c r="L275" s="136">
        <f t="shared" si="364"/>
        <v>0</v>
      </c>
      <c r="M275" s="325"/>
      <c r="N275" s="60"/>
      <c r="O275" s="114">
        <f t="shared" si="365"/>
        <v>0</v>
      </c>
      <c r="P275" s="111"/>
    </row>
    <row r="276" spans="1:16" ht="24" hidden="1" x14ac:dyDescent="0.25">
      <c r="A276" s="112">
        <v>7240</v>
      </c>
      <c r="B276" s="57" t="s">
        <v>252</v>
      </c>
      <c r="C276" s="58">
        <f t="shared" si="283"/>
        <v>0</v>
      </c>
      <c r="D276" s="232">
        <f t="shared" ref="D276:O276" si="366">SUM(D277:D279)</f>
        <v>0</v>
      </c>
      <c r="E276" s="113">
        <f t="shared" si="366"/>
        <v>0</v>
      </c>
      <c r="F276" s="147">
        <f t="shared" si="366"/>
        <v>0</v>
      </c>
      <c r="G276" s="232">
        <f t="shared" si="366"/>
        <v>0</v>
      </c>
      <c r="H276" s="121">
        <f t="shared" si="366"/>
        <v>0</v>
      </c>
      <c r="I276" s="114">
        <f t="shared" si="366"/>
        <v>0</v>
      </c>
      <c r="J276" s="121">
        <f>SUM(J277:J279)</f>
        <v>0</v>
      </c>
      <c r="K276" s="113">
        <f t="shared" ref="K276:L276" si="367">SUM(K277:K279)</f>
        <v>0</v>
      </c>
      <c r="L276" s="136">
        <f t="shared" si="367"/>
        <v>0</v>
      </c>
      <c r="M276" s="58">
        <f t="shared" si="366"/>
        <v>0</v>
      </c>
      <c r="N276" s="113">
        <f t="shared" si="366"/>
        <v>0</v>
      </c>
      <c r="O276" s="114">
        <f t="shared" si="366"/>
        <v>0</v>
      </c>
      <c r="P276" s="111"/>
    </row>
    <row r="277" spans="1:16" ht="48" hidden="1" x14ac:dyDescent="0.25">
      <c r="A277" s="38">
        <v>7245</v>
      </c>
      <c r="B277" s="57" t="s">
        <v>253</v>
      </c>
      <c r="C277" s="58">
        <f t="shared" ref="C277:C298" si="368">F277+I277+L277+O277</f>
        <v>0</v>
      </c>
      <c r="D277" s="231">
        <v>0</v>
      </c>
      <c r="E277" s="60"/>
      <c r="F277" s="147">
        <f t="shared" ref="F277:F280" si="369">D277+E277</f>
        <v>0</v>
      </c>
      <c r="G277" s="231"/>
      <c r="H277" s="263"/>
      <c r="I277" s="114">
        <f t="shared" ref="I277:I280" si="370">G277+H277</f>
        <v>0</v>
      </c>
      <c r="J277" s="263"/>
      <c r="K277" s="60"/>
      <c r="L277" s="136">
        <f t="shared" ref="L277:L280" si="371">J277+K277</f>
        <v>0</v>
      </c>
      <c r="M277" s="325"/>
      <c r="N277" s="60"/>
      <c r="O277" s="114">
        <f t="shared" ref="O277:O280" si="372">M277+N277</f>
        <v>0</v>
      </c>
      <c r="P277" s="111"/>
    </row>
    <row r="278" spans="1:16" ht="84.75" hidden="1" customHeight="1" x14ac:dyDescent="0.25">
      <c r="A278" s="38">
        <v>7246</v>
      </c>
      <c r="B278" s="57" t="s">
        <v>254</v>
      </c>
      <c r="C278" s="58">
        <f t="shared" si="368"/>
        <v>0</v>
      </c>
      <c r="D278" s="231">
        <v>0</v>
      </c>
      <c r="E278" s="60"/>
      <c r="F278" s="147">
        <f t="shared" si="369"/>
        <v>0</v>
      </c>
      <c r="G278" s="231"/>
      <c r="H278" s="263"/>
      <c r="I278" s="114">
        <f t="shared" si="370"/>
        <v>0</v>
      </c>
      <c r="J278" s="263"/>
      <c r="K278" s="60"/>
      <c r="L278" s="136">
        <f t="shared" si="371"/>
        <v>0</v>
      </c>
      <c r="M278" s="325"/>
      <c r="N278" s="60"/>
      <c r="O278" s="114">
        <f t="shared" si="372"/>
        <v>0</v>
      </c>
      <c r="P278" s="111"/>
    </row>
    <row r="279" spans="1:16" ht="36" hidden="1" x14ac:dyDescent="0.25">
      <c r="A279" s="38">
        <v>7247</v>
      </c>
      <c r="B279" s="57" t="s">
        <v>309</v>
      </c>
      <c r="C279" s="58">
        <f t="shared" si="368"/>
        <v>0</v>
      </c>
      <c r="D279" s="231">
        <v>0</v>
      </c>
      <c r="E279" s="60"/>
      <c r="F279" s="147">
        <f t="shared" si="369"/>
        <v>0</v>
      </c>
      <c r="G279" s="231"/>
      <c r="H279" s="263"/>
      <c r="I279" s="114">
        <f t="shared" si="370"/>
        <v>0</v>
      </c>
      <c r="J279" s="263"/>
      <c r="K279" s="60"/>
      <c r="L279" s="136">
        <f t="shared" si="371"/>
        <v>0</v>
      </c>
      <c r="M279" s="325"/>
      <c r="N279" s="60"/>
      <c r="O279" s="114">
        <f t="shared" si="372"/>
        <v>0</v>
      </c>
      <c r="P279" s="111"/>
    </row>
    <row r="280" spans="1:16" ht="24" hidden="1" x14ac:dyDescent="0.25">
      <c r="A280" s="373">
        <v>7260</v>
      </c>
      <c r="B280" s="52" t="s">
        <v>255</v>
      </c>
      <c r="C280" s="53">
        <f t="shared" si="368"/>
        <v>0</v>
      </c>
      <c r="D280" s="230">
        <v>0</v>
      </c>
      <c r="E280" s="55"/>
      <c r="F280" s="287">
        <f t="shared" si="369"/>
        <v>0</v>
      </c>
      <c r="G280" s="230"/>
      <c r="H280" s="262"/>
      <c r="I280" s="120">
        <f t="shared" si="370"/>
        <v>0</v>
      </c>
      <c r="J280" s="262"/>
      <c r="K280" s="55"/>
      <c r="L280" s="140">
        <f t="shared" si="371"/>
        <v>0</v>
      </c>
      <c r="M280" s="324"/>
      <c r="N280" s="55"/>
      <c r="O280" s="120">
        <f t="shared" si="372"/>
        <v>0</v>
      </c>
      <c r="P280" s="110"/>
    </row>
    <row r="281" spans="1:16" hidden="1" x14ac:dyDescent="0.25">
      <c r="A281" s="73">
        <v>7700</v>
      </c>
      <c r="B281" s="165" t="s">
        <v>284</v>
      </c>
      <c r="C281" s="166">
        <f t="shared" si="368"/>
        <v>0</v>
      </c>
      <c r="D281" s="239">
        <f t="shared" ref="D281:O281" si="373">D282</f>
        <v>0</v>
      </c>
      <c r="E281" s="167">
        <f t="shared" si="373"/>
        <v>0</v>
      </c>
      <c r="F281" s="290">
        <f t="shared" si="373"/>
        <v>0</v>
      </c>
      <c r="G281" s="239">
        <f t="shared" si="373"/>
        <v>0</v>
      </c>
      <c r="H281" s="270">
        <f t="shared" si="373"/>
        <v>0</v>
      </c>
      <c r="I281" s="168">
        <f t="shared" si="373"/>
        <v>0</v>
      </c>
      <c r="J281" s="270">
        <f t="shared" si="373"/>
        <v>0</v>
      </c>
      <c r="K281" s="167">
        <f t="shared" si="373"/>
        <v>0</v>
      </c>
      <c r="L281" s="202">
        <f t="shared" si="373"/>
        <v>0</v>
      </c>
      <c r="M281" s="166">
        <f t="shared" si="373"/>
        <v>0</v>
      </c>
      <c r="N281" s="167">
        <f t="shared" si="373"/>
        <v>0</v>
      </c>
      <c r="O281" s="168">
        <f t="shared" si="373"/>
        <v>0</v>
      </c>
      <c r="P281" s="349"/>
    </row>
    <row r="282" spans="1:16" hidden="1" x14ac:dyDescent="0.25">
      <c r="A282" s="107">
        <v>7720</v>
      </c>
      <c r="B282" s="52" t="s">
        <v>285</v>
      </c>
      <c r="C282" s="64">
        <f t="shared" si="368"/>
        <v>0</v>
      </c>
      <c r="D282" s="240">
        <v>0</v>
      </c>
      <c r="E282" s="66"/>
      <c r="F282" s="145">
        <f>D282+E282</f>
        <v>0</v>
      </c>
      <c r="G282" s="240"/>
      <c r="H282" s="271"/>
      <c r="I282" s="309">
        <f>G282+H282</f>
        <v>0</v>
      </c>
      <c r="J282" s="271"/>
      <c r="K282" s="66"/>
      <c r="L282" s="201">
        <f>J282+K282</f>
        <v>0</v>
      </c>
      <c r="M282" s="331"/>
      <c r="N282" s="66"/>
      <c r="O282" s="309">
        <f>M282+N282</f>
        <v>0</v>
      </c>
      <c r="P282" s="155"/>
    </row>
    <row r="283" spans="1:16" hidden="1" x14ac:dyDescent="0.25">
      <c r="A283" s="146"/>
      <c r="B283" s="57" t="s">
        <v>256</v>
      </c>
      <c r="C283" s="58">
        <f t="shared" si="368"/>
        <v>0</v>
      </c>
      <c r="D283" s="232">
        <f>SUM(D284:D285)</f>
        <v>0</v>
      </c>
      <c r="E283" s="113">
        <f t="shared" ref="E283:F283" si="374">SUM(E284:E285)</f>
        <v>0</v>
      </c>
      <c r="F283" s="147">
        <f t="shared" si="374"/>
        <v>0</v>
      </c>
      <c r="G283" s="232">
        <f>SUM(G284:G285)</f>
        <v>0</v>
      </c>
      <c r="H283" s="121">
        <f t="shared" ref="H283:I283" si="375">SUM(H284:H285)</f>
        <v>0</v>
      </c>
      <c r="I283" s="114">
        <f t="shared" si="375"/>
        <v>0</v>
      </c>
      <c r="J283" s="121">
        <f>SUM(J284:J285)</f>
        <v>0</v>
      </c>
      <c r="K283" s="113">
        <f t="shared" ref="K283:L283" si="376">SUM(K284:K285)</f>
        <v>0</v>
      </c>
      <c r="L283" s="136">
        <f t="shared" si="376"/>
        <v>0</v>
      </c>
      <c r="M283" s="58">
        <f>SUM(M284:M285)</f>
        <v>0</v>
      </c>
      <c r="N283" s="113">
        <f t="shared" ref="N283:O283" si="377">SUM(N284:N285)</f>
        <v>0</v>
      </c>
      <c r="O283" s="114">
        <f t="shared" si="377"/>
        <v>0</v>
      </c>
      <c r="P283" s="111"/>
    </row>
    <row r="284" spans="1:16" hidden="1" x14ac:dyDescent="0.25">
      <c r="A284" s="146" t="s">
        <v>257</v>
      </c>
      <c r="B284" s="38" t="s">
        <v>258</v>
      </c>
      <c r="C284" s="58">
        <f t="shared" si="368"/>
        <v>0</v>
      </c>
      <c r="D284" s="231">
        <v>0</v>
      </c>
      <c r="E284" s="60"/>
      <c r="F284" s="147">
        <f t="shared" ref="F284:F285" si="378">D284+E284</f>
        <v>0</v>
      </c>
      <c r="G284" s="231"/>
      <c r="H284" s="263"/>
      <c r="I284" s="114">
        <f t="shared" ref="I284:I285" si="379">G284+H284</f>
        <v>0</v>
      </c>
      <c r="J284" s="263"/>
      <c r="K284" s="60"/>
      <c r="L284" s="136">
        <f t="shared" ref="L284:L285" si="380">J284+K284</f>
        <v>0</v>
      </c>
      <c r="M284" s="325"/>
      <c r="N284" s="60"/>
      <c r="O284" s="114">
        <f t="shared" ref="O284:O285" si="381">M284+N284</f>
        <v>0</v>
      </c>
      <c r="P284" s="111"/>
    </row>
    <row r="285" spans="1:16" ht="24" hidden="1" x14ac:dyDescent="0.25">
      <c r="A285" s="146" t="s">
        <v>259</v>
      </c>
      <c r="B285" s="153" t="s">
        <v>260</v>
      </c>
      <c r="C285" s="53">
        <f t="shared" si="368"/>
        <v>0</v>
      </c>
      <c r="D285" s="230">
        <v>0</v>
      </c>
      <c r="E285" s="55"/>
      <c r="F285" s="287">
        <f t="shared" si="378"/>
        <v>0</v>
      </c>
      <c r="G285" s="230"/>
      <c r="H285" s="262"/>
      <c r="I285" s="120">
        <f t="shared" si="379"/>
        <v>0</v>
      </c>
      <c r="J285" s="262"/>
      <c r="K285" s="55"/>
      <c r="L285" s="140">
        <f t="shared" si="380"/>
        <v>0</v>
      </c>
      <c r="M285" s="324"/>
      <c r="N285" s="55"/>
      <c r="O285" s="120">
        <f t="shared" si="381"/>
        <v>0</v>
      </c>
      <c r="P285" s="110"/>
    </row>
    <row r="286" spans="1:16" ht="12.75" thickBot="1" x14ac:dyDescent="0.3">
      <c r="A286" s="174"/>
      <c r="B286" s="174" t="s">
        <v>261</v>
      </c>
      <c r="C286" s="313">
        <f t="shared" si="368"/>
        <v>1132374</v>
      </c>
      <c r="D286" s="241">
        <f t="shared" ref="D286:O286" si="382">SUM(D283,D269,D230,D195,D187,D173,D75,D53)</f>
        <v>1126984</v>
      </c>
      <c r="E286" s="541">
        <f t="shared" si="382"/>
        <v>5390</v>
      </c>
      <c r="F286" s="542">
        <f t="shared" si="382"/>
        <v>1132374</v>
      </c>
      <c r="G286" s="241">
        <f t="shared" si="382"/>
        <v>0</v>
      </c>
      <c r="H286" s="209">
        <f t="shared" si="382"/>
        <v>0</v>
      </c>
      <c r="I286" s="542">
        <f t="shared" si="382"/>
        <v>0</v>
      </c>
      <c r="J286" s="176">
        <f t="shared" si="382"/>
        <v>0</v>
      </c>
      <c r="K286" s="541">
        <f t="shared" si="382"/>
        <v>0</v>
      </c>
      <c r="L286" s="542">
        <f t="shared" si="382"/>
        <v>0</v>
      </c>
      <c r="M286" s="313">
        <f t="shared" si="382"/>
        <v>0</v>
      </c>
      <c r="N286" s="175">
        <f t="shared" si="382"/>
        <v>0</v>
      </c>
      <c r="O286" s="296">
        <f t="shared" si="382"/>
        <v>0</v>
      </c>
      <c r="P286" s="352"/>
    </row>
    <row r="287" spans="1:16" s="21" customFormat="1" ht="13.5" hidden="1" thickTop="1" thickBot="1" x14ac:dyDescent="0.3">
      <c r="A287" s="989" t="s">
        <v>262</v>
      </c>
      <c r="B287" s="990"/>
      <c r="C287" s="183">
        <f t="shared" si="368"/>
        <v>0</v>
      </c>
      <c r="D287" s="242">
        <f>SUM(D24,D25,D41)-D51</f>
        <v>0</v>
      </c>
      <c r="E287" s="178">
        <f t="shared" ref="E287:F287" si="383">SUM(E24,E25,E41)-E51</f>
        <v>0</v>
      </c>
      <c r="F287" s="179">
        <f t="shared" si="383"/>
        <v>0</v>
      </c>
      <c r="G287" s="242">
        <f>SUM(G24,G25,G41)-G51</f>
        <v>0</v>
      </c>
      <c r="H287" s="272">
        <f t="shared" ref="H287:I287" si="384">SUM(H24,H25,H41)-H51</f>
        <v>0</v>
      </c>
      <c r="I287" s="297">
        <f t="shared" si="384"/>
        <v>0</v>
      </c>
      <c r="J287" s="272">
        <f>(J26+J43)-J51</f>
        <v>0</v>
      </c>
      <c r="K287" s="178">
        <f t="shared" ref="K287:L287" si="385">(K26+K43)-K51</f>
        <v>0</v>
      </c>
      <c r="L287" s="177">
        <f t="shared" si="385"/>
        <v>0</v>
      </c>
      <c r="M287" s="183">
        <f>M45-M51</f>
        <v>0</v>
      </c>
      <c r="N287" s="178">
        <f t="shared" ref="N287:O287" si="386">N45-N51</f>
        <v>0</v>
      </c>
      <c r="O287" s="297">
        <f t="shared" si="386"/>
        <v>0</v>
      </c>
      <c r="P287" s="185"/>
    </row>
    <row r="288" spans="1:16" s="21" customFormat="1" ht="12.75" hidden="1" thickTop="1" x14ac:dyDescent="0.25">
      <c r="A288" s="991" t="s">
        <v>263</v>
      </c>
      <c r="B288" s="992"/>
      <c r="C288" s="163">
        <f t="shared" si="368"/>
        <v>0</v>
      </c>
      <c r="D288" s="243">
        <f t="shared" ref="D288:O288" si="387">SUM(D289,D290)-D297+D298</f>
        <v>0</v>
      </c>
      <c r="E288" s="160">
        <f t="shared" si="387"/>
        <v>0</v>
      </c>
      <c r="F288" s="173">
        <f t="shared" si="387"/>
        <v>0</v>
      </c>
      <c r="G288" s="243">
        <f t="shared" si="387"/>
        <v>0</v>
      </c>
      <c r="H288" s="273">
        <f t="shared" si="387"/>
        <v>0</v>
      </c>
      <c r="I288" s="161">
        <f t="shared" si="387"/>
        <v>0</v>
      </c>
      <c r="J288" s="273">
        <f t="shared" si="387"/>
        <v>0</v>
      </c>
      <c r="K288" s="160">
        <f t="shared" si="387"/>
        <v>0</v>
      </c>
      <c r="L288" s="159">
        <f t="shared" si="387"/>
        <v>0</v>
      </c>
      <c r="M288" s="163">
        <f t="shared" si="387"/>
        <v>0</v>
      </c>
      <c r="N288" s="160">
        <f t="shared" si="387"/>
        <v>0</v>
      </c>
      <c r="O288" s="161">
        <f t="shared" si="387"/>
        <v>0</v>
      </c>
      <c r="P288" s="353"/>
    </row>
    <row r="289" spans="1:16" s="21" customFormat="1" ht="13.5" hidden="1" thickTop="1" thickBot="1" x14ac:dyDescent="0.3">
      <c r="A289" s="88" t="s">
        <v>264</v>
      </c>
      <c r="B289" s="88" t="s">
        <v>265</v>
      </c>
      <c r="C289" s="89">
        <f t="shared" si="368"/>
        <v>0</v>
      </c>
      <c r="D289" s="225">
        <f t="shared" ref="D289:O289" si="388">D21-D283</f>
        <v>0</v>
      </c>
      <c r="E289" s="90">
        <f t="shared" si="388"/>
        <v>0</v>
      </c>
      <c r="F289" s="283">
        <f t="shared" si="388"/>
        <v>0</v>
      </c>
      <c r="G289" s="225">
        <f t="shared" si="388"/>
        <v>0</v>
      </c>
      <c r="H289" s="258">
        <f t="shared" si="388"/>
        <v>0</v>
      </c>
      <c r="I289" s="91">
        <f t="shared" si="388"/>
        <v>0</v>
      </c>
      <c r="J289" s="258">
        <f t="shared" si="388"/>
        <v>0</v>
      </c>
      <c r="K289" s="90">
        <f t="shared" si="388"/>
        <v>0</v>
      </c>
      <c r="L289" s="181">
        <f t="shared" si="388"/>
        <v>0</v>
      </c>
      <c r="M289" s="89">
        <f t="shared" si="388"/>
        <v>0</v>
      </c>
      <c r="N289" s="90">
        <f t="shared" si="388"/>
        <v>0</v>
      </c>
      <c r="O289" s="91">
        <f t="shared" si="388"/>
        <v>0</v>
      </c>
      <c r="P289" s="344"/>
    </row>
    <row r="290" spans="1:16" s="21" customFormat="1" ht="12.75" hidden="1" thickTop="1" x14ac:dyDescent="0.25">
      <c r="A290" s="180" t="s">
        <v>266</v>
      </c>
      <c r="B290" s="180" t="s">
        <v>267</v>
      </c>
      <c r="C290" s="163">
        <f t="shared" si="368"/>
        <v>0</v>
      </c>
      <c r="D290" s="243">
        <f t="shared" ref="D290:O290" si="389">SUM(D291,D293,D295)-SUM(D292,D294,D296)</f>
        <v>0</v>
      </c>
      <c r="E290" s="160">
        <f t="shared" si="389"/>
        <v>0</v>
      </c>
      <c r="F290" s="173">
        <f t="shared" si="389"/>
        <v>0</v>
      </c>
      <c r="G290" s="243">
        <f t="shared" si="389"/>
        <v>0</v>
      </c>
      <c r="H290" s="273">
        <f t="shared" si="389"/>
        <v>0</v>
      </c>
      <c r="I290" s="161">
        <f t="shared" si="389"/>
        <v>0</v>
      </c>
      <c r="J290" s="273">
        <f t="shared" si="389"/>
        <v>0</v>
      </c>
      <c r="K290" s="160">
        <f t="shared" si="389"/>
        <v>0</v>
      </c>
      <c r="L290" s="159">
        <f t="shared" si="389"/>
        <v>0</v>
      </c>
      <c r="M290" s="163">
        <f t="shared" si="389"/>
        <v>0</v>
      </c>
      <c r="N290" s="160">
        <f t="shared" si="389"/>
        <v>0</v>
      </c>
      <c r="O290" s="161">
        <f t="shared" si="389"/>
        <v>0</v>
      </c>
      <c r="P290" s="353"/>
    </row>
    <row r="291" spans="1:16" ht="12.75" hidden="1" thickTop="1" x14ac:dyDescent="0.25">
      <c r="A291" s="154" t="s">
        <v>268</v>
      </c>
      <c r="B291" s="83" t="s">
        <v>269</v>
      </c>
      <c r="C291" s="64">
        <f t="shared" si="368"/>
        <v>0</v>
      </c>
      <c r="D291" s="240"/>
      <c r="E291" s="66"/>
      <c r="F291" s="145">
        <f t="shared" ref="F291:F298" si="390">D291+E291</f>
        <v>0</v>
      </c>
      <c r="G291" s="240"/>
      <c r="H291" s="271"/>
      <c r="I291" s="309">
        <f t="shared" ref="I291:I298" si="391">G291+H291</f>
        <v>0</v>
      </c>
      <c r="J291" s="271"/>
      <c r="K291" s="66"/>
      <c r="L291" s="201">
        <f t="shared" ref="L291:L298" si="392">J291+K291</f>
        <v>0</v>
      </c>
      <c r="M291" s="331"/>
      <c r="N291" s="66"/>
      <c r="O291" s="309">
        <f t="shared" ref="O291:O298" si="393">M291+N291</f>
        <v>0</v>
      </c>
      <c r="P291" s="155"/>
    </row>
    <row r="292" spans="1:16" ht="24.75" hidden="1" thickTop="1" x14ac:dyDescent="0.25">
      <c r="A292" s="146" t="s">
        <v>270</v>
      </c>
      <c r="B292" s="37" t="s">
        <v>271</v>
      </c>
      <c r="C292" s="58">
        <f t="shared" si="368"/>
        <v>0</v>
      </c>
      <c r="D292" s="231"/>
      <c r="E292" s="60"/>
      <c r="F292" s="147">
        <f t="shared" si="390"/>
        <v>0</v>
      </c>
      <c r="G292" s="231"/>
      <c r="H292" s="263"/>
      <c r="I292" s="114">
        <f t="shared" si="391"/>
        <v>0</v>
      </c>
      <c r="J292" s="263"/>
      <c r="K292" s="60"/>
      <c r="L292" s="136">
        <f t="shared" si="392"/>
        <v>0</v>
      </c>
      <c r="M292" s="325"/>
      <c r="N292" s="60"/>
      <c r="O292" s="114">
        <f t="shared" si="393"/>
        <v>0</v>
      </c>
      <c r="P292" s="111"/>
    </row>
    <row r="293" spans="1:16" ht="12.75" hidden="1" thickTop="1" x14ac:dyDescent="0.25">
      <c r="A293" s="146" t="s">
        <v>272</v>
      </c>
      <c r="B293" s="37" t="s">
        <v>273</v>
      </c>
      <c r="C293" s="58">
        <f t="shared" si="368"/>
        <v>0</v>
      </c>
      <c r="D293" s="231"/>
      <c r="E293" s="60"/>
      <c r="F293" s="147">
        <f t="shared" si="390"/>
        <v>0</v>
      </c>
      <c r="G293" s="231"/>
      <c r="H293" s="263"/>
      <c r="I293" s="114">
        <f t="shared" si="391"/>
        <v>0</v>
      </c>
      <c r="J293" s="263"/>
      <c r="K293" s="60"/>
      <c r="L293" s="136">
        <f t="shared" si="392"/>
        <v>0</v>
      </c>
      <c r="M293" s="325"/>
      <c r="N293" s="60"/>
      <c r="O293" s="114">
        <f t="shared" si="393"/>
        <v>0</v>
      </c>
      <c r="P293" s="111"/>
    </row>
    <row r="294" spans="1:16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60"/>
      <c r="F294" s="147">
        <f t="shared" si="390"/>
        <v>0</v>
      </c>
      <c r="G294" s="231"/>
      <c r="H294" s="263"/>
      <c r="I294" s="114">
        <f t="shared" si="391"/>
        <v>0</v>
      </c>
      <c r="J294" s="263"/>
      <c r="K294" s="60"/>
      <c r="L294" s="136">
        <f t="shared" si="392"/>
        <v>0</v>
      </c>
      <c r="M294" s="325"/>
      <c r="N294" s="60"/>
      <c r="O294" s="114">
        <f t="shared" si="393"/>
        <v>0</v>
      </c>
      <c r="P294" s="111"/>
    </row>
    <row r="295" spans="1:16" ht="12.75" hidden="1" thickTop="1" x14ac:dyDescent="0.25">
      <c r="A295" s="146" t="s">
        <v>276</v>
      </c>
      <c r="B295" s="37" t="s">
        <v>277</v>
      </c>
      <c r="C295" s="58">
        <f t="shared" si="368"/>
        <v>0</v>
      </c>
      <c r="D295" s="231"/>
      <c r="E295" s="60"/>
      <c r="F295" s="147">
        <f t="shared" si="390"/>
        <v>0</v>
      </c>
      <c r="G295" s="231"/>
      <c r="H295" s="263"/>
      <c r="I295" s="114">
        <f t="shared" si="391"/>
        <v>0</v>
      </c>
      <c r="J295" s="263"/>
      <c r="K295" s="60"/>
      <c r="L295" s="136">
        <f t="shared" si="392"/>
        <v>0</v>
      </c>
      <c r="M295" s="325"/>
      <c r="N295" s="60"/>
      <c r="O295" s="114">
        <f t="shared" si="393"/>
        <v>0</v>
      </c>
      <c r="P295" s="111"/>
    </row>
    <row r="296" spans="1:16" ht="24.75" hidden="1" thickTop="1" x14ac:dyDescent="0.25">
      <c r="A296" s="156" t="s">
        <v>278</v>
      </c>
      <c r="B296" s="157" t="s">
        <v>279</v>
      </c>
      <c r="C296" s="127">
        <f t="shared" si="368"/>
        <v>0</v>
      </c>
      <c r="D296" s="236"/>
      <c r="E296" s="129"/>
      <c r="F296" s="142">
        <f t="shared" si="390"/>
        <v>0</v>
      </c>
      <c r="G296" s="236"/>
      <c r="H296" s="267"/>
      <c r="I296" s="310">
        <f t="shared" si="391"/>
        <v>0</v>
      </c>
      <c r="J296" s="267"/>
      <c r="K296" s="129"/>
      <c r="L296" s="141">
        <f t="shared" si="392"/>
        <v>0</v>
      </c>
      <c r="M296" s="328"/>
      <c r="N296" s="129"/>
      <c r="O296" s="310">
        <f t="shared" si="393"/>
        <v>0</v>
      </c>
      <c r="P296" s="158"/>
    </row>
    <row r="297" spans="1:16" s="21" customFormat="1" ht="13.5" hidden="1" thickTop="1" thickBot="1" x14ac:dyDescent="0.3">
      <c r="A297" s="182" t="s">
        <v>280</v>
      </c>
      <c r="B297" s="182" t="s">
        <v>281</v>
      </c>
      <c r="C297" s="183">
        <f t="shared" si="368"/>
        <v>0</v>
      </c>
      <c r="D297" s="244"/>
      <c r="E297" s="184"/>
      <c r="F297" s="179">
        <f t="shared" si="390"/>
        <v>0</v>
      </c>
      <c r="G297" s="244"/>
      <c r="H297" s="274"/>
      <c r="I297" s="297">
        <f t="shared" si="391"/>
        <v>0</v>
      </c>
      <c r="J297" s="274"/>
      <c r="K297" s="184"/>
      <c r="L297" s="177">
        <f t="shared" si="392"/>
        <v>0</v>
      </c>
      <c r="M297" s="332"/>
      <c r="N297" s="184"/>
      <c r="O297" s="297">
        <f t="shared" si="393"/>
        <v>0</v>
      </c>
      <c r="P297" s="185"/>
    </row>
    <row r="298" spans="1:16" s="21" customFormat="1" ht="48.75" hidden="1" thickTop="1" x14ac:dyDescent="0.25">
      <c r="A298" s="180" t="s">
        <v>282</v>
      </c>
      <c r="B298" s="162" t="s">
        <v>283</v>
      </c>
      <c r="C298" s="163">
        <f t="shared" si="368"/>
        <v>0</v>
      </c>
      <c r="D298" s="235"/>
      <c r="E298" s="122"/>
      <c r="F298" s="285">
        <f t="shared" si="390"/>
        <v>0</v>
      </c>
      <c r="G298" s="235"/>
      <c r="H298" s="266"/>
      <c r="I298" s="117">
        <f t="shared" si="391"/>
        <v>0</v>
      </c>
      <c r="J298" s="266"/>
      <c r="K298" s="122"/>
      <c r="L298" s="126">
        <f t="shared" si="392"/>
        <v>0</v>
      </c>
      <c r="M298" s="327"/>
      <c r="N298" s="122"/>
      <c r="O298" s="117">
        <f t="shared" si="393"/>
        <v>0</v>
      </c>
      <c r="P298" s="123"/>
    </row>
    <row r="299" spans="1:16" ht="12.75" thickTop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</sheetData>
  <sheetProtection algorithmName="SHA-512" hashValue="D7DMyGPSoRkfMa0xZFT27m4wXQONnnjG48QZ/luxt+qQalbPrHvC1hquxpBXzwgXeoQ1+yNGdZsMgLoXUx7kig==" saltValue="A+w6ayr7ww2NtYj0q2T+DQ==" spinCount="100000" sheet="1" objects="1" scenarios="1" formatCells="0" formatColumns="0" formatRows="0"/>
  <autoFilter ref="A18:P298">
    <filterColumn colId="2">
      <filters blank="1">
        <filter val="1 000"/>
        <filter val="1 132 374"/>
        <filter val="1 201"/>
        <filter val="1 750"/>
        <filter val="107 487"/>
        <filter val="18 390"/>
        <filter val="185 984"/>
        <filter val="20 045"/>
        <filter val="20 550"/>
        <filter val="214 984"/>
        <filter val="29 000"/>
        <filter val="3 300"/>
        <filter val="338 900"/>
        <filter val="360 450"/>
        <filter val="38 435"/>
        <filter val="4 200"/>
        <filter val="439 444"/>
        <filter val="440 645"/>
        <filter val="450"/>
        <filter val="64 210"/>
        <filter val="76 747"/>
        <filter val="805 295"/>
        <filter val="869 505"/>
        <filter val="9 000"/>
        <filter val="9 450"/>
        <filter val="900"/>
        <filter val="917 390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7:B287"/>
    <mergeCell ref="A288:B288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39.pielikums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6"/>
  <sheetViews>
    <sheetView view="pageLayout" zoomScaleNormal="100" workbookViewId="0">
      <selection activeCell="T5" sqref="T5"/>
    </sheetView>
  </sheetViews>
  <sheetFormatPr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164"/>
      <c r="O1" s="369" t="s">
        <v>803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517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/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445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446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27" customHeight="1" x14ac:dyDescent="0.25">
      <c r="A7" s="2" t="s">
        <v>4</v>
      </c>
      <c r="B7" s="3"/>
      <c r="C7" s="956" t="s">
        <v>804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25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 t="s">
        <v>521</v>
      </c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/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/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98" t="s">
        <v>13</v>
      </c>
      <c r="D16" s="972" t="s">
        <v>311</v>
      </c>
      <c r="E16" s="1000" t="s">
        <v>312</v>
      </c>
      <c r="F16" s="1002" t="s">
        <v>14</v>
      </c>
      <c r="G16" s="1003" t="s">
        <v>313</v>
      </c>
      <c r="H16" s="1004" t="s">
        <v>319</v>
      </c>
      <c r="I16" s="996" t="s">
        <v>308</v>
      </c>
      <c r="J16" s="997" t="s">
        <v>314</v>
      </c>
      <c r="K16" s="997" t="s">
        <v>317</v>
      </c>
      <c r="L16" s="980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16" s="11" customFormat="1" ht="71.25" customHeight="1" thickBot="1" x14ac:dyDescent="0.3">
      <c r="A17" s="964"/>
      <c r="B17" s="966"/>
      <c r="C17" s="999"/>
      <c r="D17" s="973"/>
      <c r="E17" s="1001"/>
      <c r="F17" s="971"/>
      <c r="G17" s="978"/>
      <c r="H17" s="979"/>
      <c r="I17" s="993"/>
      <c r="J17" s="995"/>
      <c r="K17" s="995"/>
      <c r="L17" s="981"/>
      <c r="M17" s="987"/>
      <c r="N17" s="975"/>
      <c r="O17" s="981"/>
      <c r="P17" s="983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210">
        <v>4</v>
      </c>
      <c r="E18" s="477">
        <v>5</v>
      </c>
      <c r="F18" s="12">
        <v>6</v>
      </c>
      <c r="G18" s="210">
        <v>7</v>
      </c>
      <c r="H18" s="245">
        <v>8</v>
      </c>
      <c r="I18" s="15">
        <v>9</v>
      </c>
      <c r="J18" s="245">
        <v>10</v>
      </c>
      <c r="K18" s="14">
        <v>11</v>
      </c>
      <c r="L18" s="15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21" customFormat="1" x14ac:dyDescent="0.25">
      <c r="A19" s="16"/>
      <c r="B19" s="17" t="s">
        <v>18</v>
      </c>
      <c r="C19" s="18"/>
      <c r="D19" s="211"/>
      <c r="E19" s="478"/>
      <c r="F19" s="97"/>
      <c r="G19" s="211"/>
      <c r="H19" s="246"/>
      <c r="I19" s="355"/>
      <c r="J19" s="246"/>
      <c r="K19" s="19"/>
      <c r="L19" s="355"/>
      <c r="M19" s="314"/>
      <c r="N19" s="19"/>
      <c r="O19" s="355"/>
      <c r="P19" s="20"/>
    </row>
    <row r="20" spans="1:16" s="21" customFormat="1" ht="12.75" thickBot="1" x14ac:dyDescent="0.3">
      <c r="A20" s="22"/>
      <c r="B20" s="23" t="s">
        <v>19</v>
      </c>
      <c r="C20" s="24">
        <f>F20+I20+L20+O20</f>
        <v>44240</v>
      </c>
      <c r="D20" s="212">
        <f>SUM(D21,D24,D25,D41,D43)</f>
        <v>48754</v>
      </c>
      <c r="E20" s="479">
        <f t="shared" ref="E20:F20" si="0">SUM(E21,E24,E25,E41,E43)</f>
        <v>-4514</v>
      </c>
      <c r="F20" s="480">
        <f t="shared" si="0"/>
        <v>44240</v>
      </c>
      <c r="G20" s="212">
        <f>SUM(G21,G24,G43)</f>
        <v>0</v>
      </c>
      <c r="H20" s="247">
        <f t="shared" ref="H20:I20" si="1">SUM(H21,H24,H43)</f>
        <v>0</v>
      </c>
      <c r="I20" s="26">
        <f t="shared" si="1"/>
        <v>0</v>
      </c>
      <c r="J20" s="247">
        <f>SUM(J21,J26,J43)</f>
        <v>0</v>
      </c>
      <c r="K20" s="25">
        <f t="shared" ref="K20:L20" si="2">SUM(K21,K26,K43)</f>
        <v>0</v>
      </c>
      <c r="L20" s="26">
        <f t="shared" si="2"/>
        <v>0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</row>
    <row r="21" spans="1:16" ht="12.75" hidden="1" thickTop="1" x14ac:dyDescent="0.25">
      <c r="A21" s="27"/>
      <c r="B21" s="28" t="s">
        <v>20</v>
      </c>
      <c r="C21" s="29">
        <f t="shared" ref="C21:C84" si="4">F21+I21+L21+O21</f>
        <v>0</v>
      </c>
      <c r="D21" s="213">
        <f>SUM(D22:D23)</f>
        <v>0</v>
      </c>
      <c r="E21" s="481">
        <f t="shared" ref="E21" si="5">SUM(E22:E23)</f>
        <v>0</v>
      </c>
      <c r="F21" s="482">
        <f>SUM(F22:F23)</f>
        <v>0</v>
      </c>
      <c r="G21" s="213">
        <f>SUM(G22:G23)</f>
        <v>0</v>
      </c>
      <c r="H21" s="248">
        <f t="shared" ref="H21:I21" si="6">SUM(H22:H23)</f>
        <v>0</v>
      </c>
      <c r="I21" s="31">
        <f t="shared" si="6"/>
        <v>0</v>
      </c>
      <c r="J21" s="248">
        <f>SUM(J22:J23)</f>
        <v>0</v>
      </c>
      <c r="K21" s="30">
        <f t="shared" ref="K21:L21" si="7">SUM(K22:K23)</f>
        <v>0</v>
      </c>
      <c r="L21" s="31">
        <f t="shared" si="7"/>
        <v>0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</row>
    <row r="22" spans="1:16" ht="12.75" hidden="1" thickTop="1" x14ac:dyDescent="0.25">
      <c r="A22" s="32"/>
      <c r="B22" s="33" t="s">
        <v>21</v>
      </c>
      <c r="C22" s="34">
        <f t="shared" si="4"/>
        <v>0</v>
      </c>
      <c r="D22" s="214"/>
      <c r="E22" s="483"/>
      <c r="F22" s="484">
        <f>D22+E22</f>
        <v>0</v>
      </c>
      <c r="G22" s="214"/>
      <c r="H22" s="249"/>
      <c r="I22" s="356">
        <f>G22+H22</f>
        <v>0</v>
      </c>
      <c r="J22" s="249"/>
      <c r="K22" s="35"/>
      <c r="L22" s="356">
        <f>J22+K22</f>
        <v>0</v>
      </c>
      <c r="M22" s="315"/>
      <c r="N22" s="35"/>
      <c r="O22" s="356">
        <f>M22+N22</f>
        <v>0</v>
      </c>
      <c r="P22" s="36"/>
    </row>
    <row r="23" spans="1:16" ht="12.75" hidden="1" thickTop="1" x14ac:dyDescent="0.25">
      <c r="A23" s="37"/>
      <c r="B23" s="38" t="s">
        <v>22</v>
      </c>
      <c r="C23" s="39">
        <f t="shared" si="4"/>
        <v>0</v>
      </c>
      <c r="D23" s="215"/>
      <c r="E23" s="485"/>
      <c r="F23" s="486">
        <f>D23+E23</f>
        <v>0</v>
      </c>
      <c r="G23" s="215"/>
      <c r="H23" s="250"/>
      <c r="I23" s="308">
        <f>G23+H23</f>
        <v>0</v>
      </c>
      <c r="J23" s="250"/>
      <c r="K23" s="40"/>
      <c r="L23" s="308">
        <f>J23+K23</f>
        <v>0</v>
      </c>
      <c r="M23" s="367"/>
      <c r="N23" s="40"/>
      <c r="O23" s="308">
        <f>M23+N23</f>
        <v>0</v>
      </c>
      <c r="P23" s="169"/>
    </row>
    <row r="24" spans="1:16" s="21" customFormat="1" ht="25.5" thickTop="1" thickBot="1" x14ac:dyDescent="0.3">
      <c r="A24" s="41">
        <v>19300</v>
      </c>
      <c r="B24" s="41" t="s">
        <v>304</v>
      </c>
      <c r="C24" s="42">
        <f>F24+I24</f>
        <v>44240</v>
      </c>
      <c r="D24" s="216">
        <v>48754</v>
      </c>
      <c r="E24" s="487">
        <v>-4514</v>
      </c>
      <c r="F24" s="488">
        <f>D24+E24</f>
        <v>44240</v>
      </c>
      <c r="G24" s="216"/>
      <c r="H24" s="251"/>
      <c r="I24" s="357">
        <f>G24+H24</f>
        <v>0</v>
      </c>
      <c r="J24" s="291" t="s">
        <v>23</v>
      </c>
      <c r="K24" s="43" t="s">
        <v>23</v>
      </c>
      <c r="L24" s="44" t="s">
        <v>23</v>
      </c>
      <c r="M24" s="316" t="s">
        <v>23</v>
      </c>
      <c r="N24" s="43" t="s">
        <v>23</v>
      </c>
      <c r="O24" s="44" t="s">
        <v>23</v>
      </c>
      <c r="P24" s="442"/>
    </row>
    <row r="25" spans="1:16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89"/>
      <c r="F25" s="490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49" t="s">
        <v>23</v>
      </c>
      <c r="M25" s="317" t="s">
        <v>23</v>
      </c>
      <c r="N25" s="48" t="s">
        <v>23</v>
      </c>
      <c r="O25" s="49" t="s">
        <v>23</v>
      </c>
      <c r="P25" s="336"/>
    </row>
    <row r="26" spans="1:16" s="21" customFormat="1" ht="36.75" hidden="1" thickTop="1" x14ac:dyDescent="0.25">
      <c r="A26" s="45">
        <v>21300</v>
      </c>
      <c r="B26" s="45" t="s">
        <v>305</v>
      </c>
      <c r="C26" s="46">
        <f>L26</f>
        <v>0</v>
      </c>
      <c r="D26" s="218" t="s">
        <v>23</v>
      </c>
      <c r="E26" s="491" t="s">
        <v>23</v>
      </c>
      <c r="F26" s="492" t="s">
        <v>23</v>
      </c>
      <c r="G26" s="218" t="s">
        <v>23</v>
      </c>
      <c r="H26" s="252" t="s">
        <v>23</v>
      </c>
      <c r="I26" s="49" t="s">
        <v>23</v>
      </c>
      <c r="J26" s="106">
        <f>SUM(J27,J31,J33,J36)</f>
        <v>0</v>
      </c>
      <c r="K26" s="50">
        <f t="shared" ref="K26:L26" si="9">SUM(K27,K31,K33,K36)</f>
        <v>0</v>
      </c>
      <c r="L26" s="117">
        <f t="shared" si="9"/>
        <v>0</v>
      </c>
      <c r="M26" s="317" t="s">
        <v>23</v>
      </c>
      <c r="N26" s="48" t="s">
        <v>23</v>
      </c>
      <c r="O26" s="49" t="s">
        <v>23</v>
      </c>
      <c r="P26" s="336"/>
    </row>
    <row r="27" spans="1:16" s="21" customFormat="1" ht="24.75" hidden="1" thickTop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91" t="s">
        <v>23</v>
      </c>
      <c r="F27" s="492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17">
        <f t="shared" si="11"/>
        <v>0</v>
      </c>
      <c r="M27" s="317" t="s">
        <v>23</v>
      </c>
      <c r="N27" s="48" t="s">
        <v>23</v>
      </c>
      <c r="O27" s="49" t="s">
        <v>23</v>
      </c>
      <c r="P27" s="336"/>
    </row>
    <row r="28" spans="1:16" ht="12.75" hidden="1" thickTop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493" t="s">
        <v>23</v>
      </c>
      <c r="F28" s="494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356">
        <f>J28+K28</f>
        <v>0</v>
      </c>
      <c r="M28" s="318" t="s">
        <v>23</v>
      </c>
      <c r="N28" s="54" t="s">
        <v>23</v>
      </c>
      <c r="O28" s="56" t="s">
        <v>23</v>
      </c>
      <c r="P28" s="337"/>
    </row>
    <row r="29" spans="1:16" ht="12.75" hidden="1" thickTop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495" t="s">
        <v>23</v>
      </c>
      <c r="F29" s="496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308">
        <f>J29+K29</f>
        <v>0</v>
      </c>
      <c r="M29" s="319" t="s">
        <v>23</v>
      </c>
      <c r="N29" s="59" t="s">
        <v>23</v>
      </c>
      <c r="O29" s="61" t="s">
        <v>23</v>
      </c>
      <c r="P29" s="338"/>
    </row>
    <row r="30" spans="1:16" ht="24.75" hidden="1" thickTop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495" t="s">
        <v>23</v>
      </c>
      <c r="F30" s="496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308">
        <f>J30+K30</f>
        <v>0</v>
      </c>
      <c r="M30" s="319" t="s">
        <v>23</v>
      </c>
      <c r="N30" s="59" t="s">
        <v>23</v>
      </c>
      <c r="O30" s="61" t="s">
        <v>23</v>
      </c>
      <c r="P30" s="338"/>
    </row>
    <row r="31" spans="1:16" s="21" customFormat="1" ht="36.75" hidden="1" thickTop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91" t="s">
        <v>23</v>
      </c>
      <c r="F31" s="492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17">
        <f t="shared" si="12"/>
        <v>0</v>
      </c>
      <c r="M31" s="317" t="s">
        <v>23</v>
      </c>
      <c r="N31" s="48" t="s">
        <v>23</v>
      </c>
      <c r="O31" s="49" t="s">
        <v>23</v>
      </c>
      <c r="P31" s="336"/>
    </row>
    <row r="32" spans="1:16" ht="36.75" hidden="1" thickTop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497" t="s">
        <v>23</v>
      </c>
      <c r="F32" s="498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8">
        <f>J32+K32</f>
        <v>0</v>
      </c>
      <c r="M32" s="320" t="s">
        <v>23</v>
      </c>
      <c r="N32" s="65" t="s">
        <v>23</v>
      </c>
      <c r="O32" s="67" t="s">
        <v>23</v>
      </c>
      <c r="P32" s="339"/>
    </row>
    <row r="33" spans="1:16" s="21" customFormat="1" ht="12.75" hidden="1" thickTop="1" x14ac:dyDescent="0.25">
      <c r="A33" s="51">
        <v>21380</v>
      </c>
      <c r="B33" s="45" t="s">
        <v>31</v>
      </c>
      <c r="C33" s="46">
        <f t="shared" si="10"/>
        <v>0</v>
      </c>
      <c r="D33" s="218" t="s">
        <v>23</v>
      </c>
      <c r="E33" s="491" t="s">
        <v>23</v>
      </c>
      <c r="F33" s="492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0</v>
      </c>
      <c r="K33" s="50">
        <f t="shared" ref="K33:L33" si="13">SUM(K34:K35)</f>
        <v>0</v>
      </c>
      <c r="L33" s="117">
        <f t="shared" si="13"/>
        <v>0</v>
      </c>
      <c r="M33" s="317" t="s">
        <v>23</v>
      </c>
      <c r="N33" s="48" t="s">
        <v>23</v>
      </c>
      <c r="O33" s="49" t="s">
        <v>23</v>
      </c>
      <c r="P33" s="336"/>
    </row>
    <row r="34" spans="1:16" ht="12.75" hidden="1" thickTop="1" x14ac:dyDescent="0.25">
      <c r="A34" s="33">
        <v>21381</v>
      </c>
      <c r="B34" s="52" t="s">
        <v>306</v>
      </c>
      <c r="C34" s="53">
        <f t="shared" si="10"/>
        <v>0</v>
      </c>
      <c r="D34" s="219" t="s">
        <v>23</v>
      </c>
      <c r="E34" s="493" t="s">
        <v>23</v>
      </c>
      <c r="F34" s="494" t="s">
        <v>23</v>
      </c>
      <c r="G34" s="219" t="s">
        <v>23</v>
      </c>
      <c r="H34" s="253" t="s">
        <v>23</v>
      </c>
      <c r="I34" s="56" t="s">
        <v>23</v>
      </c>
      <c r="J34" s="262"/>
      <c r="K34" s="55"/>
      <c r="L34" s="356">
        <f>J34+K34</f>
        <v>0</v>
      </c>
      <c r="M34" s="318" t="s">
        <v>23</v>
      </c>
      <c r="N34" s="54" t="s">
        <v>23</v>
      </c>
      <c r="O34" s="56" t="s">
        <v>23</v>
      </c>
      <c r="P34" s="337"/>
    </row>
    <row r="35" spans="1:16" ht="24.75" hidden="1" thickTop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495" t="s">
        <v>23</v>
      </c>
      <c r="F35" s="496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308">
        <f>J35+K35</f>
        <v>0</v>
      </c>
      <c r="M35" s="319" t="s">
        <v>23</v>
      </c>
      <c r="N35" s="59" t="s">
        <v>23</v>
      </c>
      <c r="O35" s="61" t="s">
        <v>23</v>
      </c>
      <c r="P35" s="338"/>
    </row>
    <row r="36" spans="1:16" s="21" customFormat="1" ht="25.5" hidden="1" customHeight="1" x14ac:dyDescent="0.25">
      <c r="A36" s="51">
        <v>21390</v>
      </c>
      <c r="B36" s="45" t="s">
        <v>307</v>
      </c>
      <c r="C36" s="46">
        <f t="shared" si="10"/>
        <v>0</v>
      </c>
      <c r="D36" s="218" t="s">
        <v>23</v>
      </c>
      <c r="E36" s="491" t="s">
        <v>23</v>
      </c>
      <c r="F36" s="492" t="s">
        <v>23</v>
      </c>
      <c r="G36" s="218" t="s">
        <v>23</v>
      </c>
      <c r="H36" s="252" t="s">
        <v>23</v>
      </c>
      <c r="I36" s="49" t="s">
        <v>23</v>
      </c>
      <c r="J36" s="106">
        <f>SUM(J37:J40)</f>
        <v>0</v>
      </c>
      <c r="K36" s="50">
        <f t="shared" ref="K36:L36" si="14">SUM(K37:K40)</f>
        <v>0</v>
      </c>
      <c r="L36" s="117">
        <f t="shared" si="14"/>
        <v>0</v>
      </c>
      <c r="M36" s="317" t="s">
        <v>23</v>
      </c>
      <c r="N36" s="48" t="s">
        <v>23</v>
      </c>
      <c r="O36" s="49" t="s">
        <v>23</v>
      </c>
      <c r="P36" s="336"/>
    </row>
    <row r="37" spans="1:16" ht="24.75" hidden="1" thickTop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493" t="s">
        <v>23</v>
      </c>
      <c r="F37" s="494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356">
        <f>J37+K37</f>
        <v>0</v>
      </c>
      <c r="M37" s="318" t="s">
        <v>23</v>
      </c>
      <c r="N37" s="54" t="s">
        <v>23</v>
      </c>
      <c r="O37" s="56" t="s">
        <v>23</v>
      </c>
      <c r="P37" s="337"/>
    </row>
    <row r="38" spans="1:16" ht="12.75" hidden="1" thickTop="1" x14ac:dyDescent="0.25">
      <c r="A38" s="38">
        <v>21393</v>
      </c>
      <c r="B38" s="57" t="s">
        <v>34</v>
      </c>
      <c r="C38" s="58">
        <f t="shared" si="10"/>
        <v>0</v>
      </c>
      <c r="D38" s="220" t="s">
        <v>23</v>
      </c>
      <c r="E38" s="495" t="s">
        <v>23</v>
      </c>
      <c r="F38" s="496" t="s">
        <v>23</v>
      </c>
      <c r="G38" s="220" t="s">
        <v>23</v>
      </c>
      <c r="H38" s="254" t="s">
        <v>23</v>
      </c>
      <c r="I38" s="61" t="s">
        <v>23</v>
      </c>
      <c r="J38" s="263"/>
      <c r="K38" s="60"/>
      <c r="L38" s="308">
        <f>J38+K38</f>
        <v>0</v>
      </c>
      <c r="M38" s="319" t="s">
        <v>23</v>
      </c>
      <c r="N38" s="59" t="s">
        <v>23</v>
      </c>
      <c r="O38" s="61" t="s">
        <v>23</v>
      </c>
      <c r="P38" s="338"/>
    </row>
    <row r="39" spans="1:16" ht="12.75" hidden="1" thickTop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495" t="s">
        <v>23</v>
      </c>
      <c r="F39" s="496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308">
        <f>J39+K39</f>
        <v>0</v>
      </c>
      <c r="M39" s="319" t="s">
        <v>23</v>
      </c>
      <c r="N39" s="59" t="s">
        <v>23</v>
      </c>
      <c r="O39" s="61" t="s">
        <v>23</v>
      </c>
      <c r="P39" s="338"/>
    </row>
    <row r="40" spans="1:16" ht="24.75" hidden="1" thickTop="1" x14ac:dyDescent="0.25">
      <c r="A40" s="190">
        <v>21399</v>
      </c>
      <c r="B40" s="165" t="s">
        <v>36</v>
      </c>
      <c r="C40" s="166">
        <f t="shared" si="10"/>
        <v>0</v>
      </c>
      <c r="D40" s="222" t="s">
        <v>23</v>
      </c>
      <c r="E40" s="499" t="s">
        <v>23</v>
      </c>
      <c r="F40" s="500" t="s">
        <v>23</v>
      </c>
      <c r="G40" s="222" t="s">
        <v>23</v>
      </c>
      <c r="H40" s="256" t="s">
        <v>23</v>
      </c>
      <c r="I40" s="192" t="s">
        <v>23</v>
      </c>
      <c r="J40" s="292"/>
      <c r="K40" s="191"/>
      <c r="L40" s="501">
        <f>J40+K40</f>
        <v>0</v>
      </c>
      <c r="M40" s="321" t="s">
        <v>23</v>
      </c>
      <c r="N40" s="76" t="s">
        <v>23</v>
      </c>
      <c r="O40" s="192" t="s">
        <v>23</v>
      </c>
      <c r="P40" s="340"/>
    </row>
    <row r="41" spans="1:16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502">
        <f t="shared" ref="E41:F41" si="15">SUM(E42)</f>
        <v>0</v>
      </c>
      <c r="F41" s="503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189" t="s">
        <v>23</v>
      </c>
      <c r="M41" s="322" t="s">
        <v>23</v>
      </c>
      <c r="N41" s="80" t="s">
        <v>23</v>
      </c>
      <c r="O41" s="189" t="s">
        <v>23</v>
      </c>
      <c r="P41" s="341"/>
    </row>
    <row r="42" spans="1:16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504"/>
      <c r="F42" s="505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192" t="s">
        <v>23</v>
      </c>
      <c r="M42" s="321" t="s">
        <v>23</v>
      </c>
      <c r="N42" s="76" t="s">
        <v>23</v>
      </c>
      <c r="O42" s="192" t="s">
        <v>23</v>
      </c>
      <c r="P42" s="340"/>
    </row>
    <row r="43" spans="1:16" s="21" customFormat="1" ht="24.75" hidden="1" thickTop="1" x14ac:dyDescent="0.25">
      <c r="A43" s="51">
        <v>21490</v>
      </c>
      <c r="B43" s="45" t="s">
        <v>38</v>
      </c>
      <c r="C43" s="68">
        <f>F43+I43+L43</f>
        <v>0</v>
      </c>
      <c r="D43" s="74">
        <f>D44</f>
        <v>0</v>
      </c>
      <c r="E43" s="506">
        <f t="shared" ref="E43:L43" si="16">E44</f>
        <v>0</v>
      </c>
      <c r="F43" s="507">
        <f t="shared" si="16"/>
        <v>0</v>
      </c>
      <c r="G43" s="74">
        <f t="shared" si="16"/>
        <v>0</v>
      </c>
      <c r="H43" s="204">
        <f t="shared" si="16"/>
        <v>0</v>
      </c>
      <c r="I43" s="293">
        <f t="shared" si="16"/>
        <v>0</v>
      </c>
      <c r="J43" s="204">
        <f t="shared" si="16"/>
        <v>0</v>
      </c>
      <c r="K43" s="75">
        <f t="shared" si="16"/>
        <v>0</v>
      </c>
      <c r="L43" s="293">
        <f t="shared" si="16"/>
        <v>0</v>
      </c>
      <c r="M43" s="317" t="s">
        <v>23</v>
      </c>
      <c r="N43" s="48" t="s">
        <v>23</v>
      </c>
      <c r="O43" s="49" t="s">
        <v>23</v>
      </c>
      <c r="P43" s="336"/>
    </row>
    <row r="44" spans="1:16" s="21" customFormat="1" ht="24.75" hidden="1" thickTop="1" x14ac:dyDescent="0.25">
      <c r="A44" s="38">
        <v>21499</v>
      </c>
      <c r="B44" s="57" t="s">
        <v>39</v>
      </c>
      <c r="C44" s="208">
        <f>F44+I44+L44</f>
        <v>0</v>
      </c>
      <c r="D44" s="301"/>
      <c r="E44" s="508"/>
      <c r="F44" s="509">
        <f>D44+E44</f>
        <v>0</v>
      </c>
      <c r="G44" s="301"/>
      <c r="H44" s="302"/>
      <c r="I44" s="358">
        <f>G44+H44</f>
        <v>0</v>
      </c>
      <c r="J44" s="302"/>
      <c r="K44" s="70"/>
      <c r="L44" s="358">
        <f>J44+K44</f>
        <v>0</v>
      </c>
      <c r="M44" s="320" t="s">
        <v>23</v>
      </c>
      <c r="N44" s="65" t="s">
        <v>23</v>
      </c>
      <c r="O44" s="67" t="s">
        <v>23</v>
      </c>
      <c r="P44" s="339"/>
    </row>
    <row r="45" spans="1:16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91" t="s">
        <v>23</v>
      </c>
      <c r="F45" s="492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49" t="s">
        <v>23</v>
      </c>
      <c r="M45" s="68">
        <f>SUM(M46:M47)</f>
        <v>0</v>
      </c>
      <c r="N45" s="75">
        <f t="shared" ref="N45:O45" si="17">SUM(N46:N47)</f>
        <v>0</v>
      </c>
      <c r="O45" s="293">
        <f t="shared" si="17"/>
        <v>0</v>
      </c>
      <c r="P45" s="342"/>
    </row>
    <row r="46" spans="1:16" ht="24.75" hidden="1" thickTop="1" x14ac:dyDescent="0.25">
      <c r="A46" s="77">
        <v>23410</v>
      </c>
      <c r="B46" s="78" t="s">
        <v>41</v>
      </c>
      <c r="C46" s="82">
        <f t="shared" ref="C46:C47" si="18">O46</f>
        <v>0</v>
      </c>
      <c r="D46" s="224" t="s">
        <v>23</v>
      </c>
      <c r="E46" s="510" t="s">
        <v>23</v>
      </c>
      <c r="F46" s="511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189" t="s">
        <v>23</v>
      </c>
      <c r="M46" s="323"/>
      <c r="N46" s="303"/>
      <c r="O46" s="171">
        <f>M46+N46</f>
        <v>0</v>
      </c>
      <c r="P46" s="81"/>
    </row>
    <row r="47" spans="1:16" ht="24.75" hidden="1" thickTop="1" x14ac:dyDescent="0.25">
      <c r="A47" s="77">
        <v>23510</v>
      </c>
      <c r="B47" s="78" t="s">
        <v>42</v>
      </c>
      <c r="C47" s="82">
        <f t="shared" si="18"/>
        <v>0</v>
      </c>
      <c r="D47" s="224" t="s">
        <v>23</v>
      </c>
      <c r="E47" s="510" t="s">
        <v>23</v>
      </c>
      <c r="F47" s="511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189" t="s">
        <v>23</v>
      </c>
      <c r="M47" s="323"/>
      <c r="N47" s="303"/>
      <c r="O47" s="171">
        <f>M47+N47</f>
        <v>0</v>
      </c>
      <c r="P47" s="81"/>
    </row>
    <row r="48" spans="1:16" ht="12.75" thickTop="1" x14ac:dyDescent="0.25">
      <c r="A48" s="83"/>
      <c r="B48" s="78"/>
      <c r="C48" s="84"/>
      <c r="D48" s="361"/>
      <c r="E48" s="512"/>
      <c r="F48" s="511"/>
      <c r="G48" s="361"/>
      <c r="H48" s="364"/>
      <c r="I48" s="308"/>
      <c r="J48" s="366"/>
      <c r="K48" s="303"/>
      <c r="L48" s="171"/>
      <c r="M48" s="323"/>
      <c r="N48" s="303"/>
      <c r="O48" s="171"/>
      <c r="P48" s="81"/>
    </row>
    <row r="49" spans="1:16" s="21" customFormat="1" x14ac:dyDescent="0.25">
      <c r="A49" s="85"/>
      <c r="B49" s="86" t="s">
        <v>43</v>
      </c>
      <c r="C49" s="87"/>
      <c r="D49" s="362"/>
      <c r="E49" s="513"/>
      <c r="F49" s="514"/>
      <c r="G49" s="362"/>
      <c r="H49" s="365"/>
      <c r="I49" s="172"/>
      <c r="J49" s="365"/>
      <c r="K49" s="363"/>
      <c r="L49" s="172"/>
      <c r="M49" s="368"/>
      <c r="N49" s="363"/>
      <c r="O49" s="172"/>
      <c r="P49" s="343"/>
    </row>
    <row r="50" spans="1:16" s="21" customFormat="1" ht="12.75" thickBot="1" x14ac:dyDescent="0.3">
      <c r="A50" s="88"/>
      <c r="B50" s="22" t="s">
        <v>44</v>
      </c>
      <c r="C50" s="89">
        <f t="shared" si="4"/>
        <v>44240</v>
      </c>
      <c r="D50" s="225">
        <f>SUM(D51,D283)</f>
        <v>48754</v>
      </c>
      <c r="E50" s="515">
        <f t="shared" ref="E50:F50" si="19">SUM(E51,E283)</f>
        <v>-4514</v>
      </c>
      <c r="F50" s="516">
        <f t="shared" si="19"/>
        <v>44240</v>
      </c>
      <c r="G50" s="225">
        <f>SUM(G51,G283)</f>
        <v>0</v>
      </c>
      <c r="H50" s="258">
        <f t="shared" ref="H50:I50" si="20">SUM(H51,H283)</f>
        <v>0</v>
      </c>
      <c r="I50" s="91">
        <f t="shared" si="20"/>
        <v>0</v>
      </c>
      <c r="J50" s="258">
        <f>SUM(J51,J283)</f>
        <v>0</v>
      </c>
      <c r="K50" s="90">
        <f t="shared" ref="K50:L50" si="21">SUM(K51,K283)</f>
        <v>0</v>
      </c>
      <c r="L50" s="91">
        <f t="shared" si="21"/>
        <v>0</v>
      </c>
      <c r="M50" s="89">
        <f>SUM(M51,M283)</f>
        <v>0</v>
      </c>
      <c r="N50" s="90">
        <f t="shared" ref="N50:O50" si="22">SUM(N51,N283)</f>
        <v>0</v>
      </c>
      <c r="O50" s="91">
        <f t="shared" si="22"/>
        <v>0</v>
      </c>
      <c r="P50" s="344"/>
    </row>
    <row r="51" spans="1:16" s="21" customFormat="1" ht="36.75" thickTop="1" x14ac:dyDescent="0.25">
      <c r="A51" s="92"/>
      <c r="B51" s="93" t="s">
        <v>45</v>
      </c>
      <c r="C51" s="94">
        <f t="shared" si="4"/>
        <v>44240</v>
      </c>
      <c r="D51" s="226">
        <f>SUM(D52,D194)</f>
        <v>48754</v>
      </c>
      <c r="E51" s="517">
        <f t="shared" ref="E51:F51" si="23">SUM(E52,E194)</f>
        <v>-4514</v>
      </c>
      <c r="F51" s="518">
        <f t="shared" si="23"/>
        <v>44240</v>
      </c>
      <c r="G51" s="226">
        <f>SUM(G52,G194)</f>
        <v>0</v>
      </c>
      <c r="H51" s="259">
        <f t="shared" ref="H51:I51" si="24">SUM(H52,H194)</f>
        <v>0</v>
      </c>
      <c r="I51" s="96">
        <f t="shared" si="24"/>
        <v>0</v>
      </c>
      <c r="J51" s="259">
        <f>SUM(J52,J194)</f>
        <v>0</v>
      </c>
      <c r="K51" s="95">
        <f t="shared" ref="K51:L51" si="25">SUM(K52,K194)</f>
        <v>0</v>
      </c>
      <c r="L51" s="96">
        <f t="shared" si="25"/>
        <v>0</v>
      </c>
      <c r="M51" s="94">
        <f>SUM(M52,M194)</f>
        <v>0</v>
      </c>
      <c r="N51" s="95">
        <f t="shared" ref="N51:O51" si="26">SUM(N52,N194)</f>
        <v>0</v>
      </c>
      <c r="O51" s="96">
        <f t="shared" si="26"/>
        <v>0</v>
      </c>
      <c r="P51" s="345"/>
    </row>
    <row r="52" spans="1:16" s="21" customFormat="1" ht="24" x14ac:dyDescent="0.25">
      <c r="A52" s="97"/>
      <c r="B52" s="16" t="s">
        <v>46</v>
      </c>
      <c r="C52" s="98">
        <f t="shared" si="4"/>
        <v>44240</v>
      </c>
      <c r="D52" s="227">
        <f>SUM(D53,D75,D173,D187)</f>
        <v>48754</v>
      </c>
      <c r="E52" s="519">
        <f t="shared" ref="E52:F52" si="27">SUM(E53,E75,E173,E187)</f>
        <v>-4514</v>
      </c>
      <c r="F52" s="520">
        <f t="shared" si="27"/>
        <v>44240</v>
      </c>
      <c r="G52" s="227">
        <f>SUM(G53,G75,G173,G187)</f>
        <v>0</v>
      </c>
      <c r="H52" s="260">
        <f t="shared" ref="H52:I52" si="28">SUM(H53,H75,H173,H187)</f>
        <v>0</v>
      </c>
      <c r="I52" s="100">
        <f t="shared" si="28"/>
        <v>0</v>
      </c>
      <c r="J52" s="260">
        <f>SUM(J53,J75,J173,J187)</f>
        <v>0</v>
      </c>
      <c r="K52" s="99">
        <f t="shared" ref="K52:L52" si="29">SUM(K53,K75,K173,K187)</f>
        <v>0</v>
      </c>
      <c r="L52" s="100">
        <f t="shared" si="29"/>
        <v>0</v>
      </c>
      <c r="M52" s="98">
        <f>SUM(M53,M75,M173,M187)</f>
        <v>0</v>
      </c>
      <c r="N52" s="99">
        <f t="shared" ref="N52:O52" si="30">SUM(N53,N75,N173,N187)</f>
        <v>0</v>
      </c>
      <c r="O52" s="100">
        <f t="shared" si="30"/>
        <v>0</v>
      </c>
      <c r="P52" s="346"/>
    </row>
    <row r="53" spans="1:16" s="21" customFormat="1" hidden="1" x14ac:dyDescent="0.25">
      <c r="A53" s="101">
        <v>1000</v>
      </c>
      <c r="B53" s="101" t="s">
        <v>47</v>
      </c>
      <c r="C53" s="102">
        <f t="shared" si="4"/>
        <v>0</v>
      </c>
      <c r="D53" s="228">
        <f>SUM(D54,D67)</f>
        <v>0</v>
      </c>
      <c r="E53" s="521">
        <f t="shared" ref="E53:F53" si="31">SUM(E54,E67)</f>
        <v>0</v>
      </c>
      <c r="F53" s="522">
        <f t="shared" si="31"/>
        <v>0</v>
      </c>
      <c r="G53" s="228">
        <f>SUM(G54,G67)</f>
        <v>0</v>
      </c>
      <c r="H53" s="261">
        <f t="shared" ref="H53:I53" si="32">SUM(H54,H67)</f>
        <v>0</v>
      </c>
      <c r="I53" s="104">
        <f t="shared" si="32"/>
        <v>0</v>
      </c>
      <c r="J53" s="261">
        <f>SUM(J54,J67)</f>
        <v>0</v>
      </c>
      <c r="K53" s="103">
        <f t="shared" ref="K53:L53" si="33">SUM(K54,K67)</f>
        <v>0</v>
      </c>
      <c r="L53" s="104">
        <f t="shared" si="33"/>
        <v>0</v>
      </c>
      <c r="M53" s="102">
        <f>SUM(M54,M67)</f>
        <v>0</v>
      </c>
      <c r="N53" s="103">
        <f t="shared" ref="N53:O53" si="34">SUM(N54,N67)</f>
        <v>0</v>
      </c>
      <c r="O53" s="104">
        <f t="shared" si="34"/>
        <v>0</v>
      </c>
      <c r="P53" s="347"/>
    </row>
    <row r="54" spans="1:16" hidden="1" x14ac:dyDescent="0.25">
      <c r="A54" s="45">
        <v>1100</v>
      </c>
      <c r="B54" s="105" t="s">
        <v>48</v>
      </c>
      <c r="C54" s="46">
        <f t="shared" si="4"/>
        <v>0</v>
      </c>
      <c r="D54" s="229">
        <f>SUM(D55,D58,D66)</f>
        <v>0</v>
      </c>
      <c r="E54" s="523">
        <f t="shared" ref="E54:F54" si="35">SUM(E55,E58,E66)</f>
        <v>0</v>
      </c>
      <c r="F54" s="490">
        <f t="shared" si="35"/>
        <v>0</v>
      </c>
      <c r="G54" s="229">
        <f>SUM(G55,G58,G66)</f>
        <v>0</v>
      </c>
      <c r="H54" s="106">
        <f t="shared" ref="H54:I54" si="36">SUM(H55,H58,H66)</f>
        <v>0</v>
      </c>
      <c r="I54" s="117">
        <f t="shared" si="36"/>
        <v>0</v>
      </c>
      <c r="J54" s="106">
        <f>SUM(J55,J58,J66)</f>
        <v>0</v>
      </c>
      <c r="K54" s="50">
        <f t="shared" ref="K54:L54" si="37">SUM(K55,K58,K66)</f>
        <v>0</v>
      </c>
      <c r="L54" s="117">
        <f t="shared" si="37"/>
        <v>0</v>
      </c>
      <c r="M54" s="130">
        <f>SUM(M55,M58,M66)</f>
        <v>0</v>
      </c>
      <c r="N54" s="131">
        <f t="shared" ref="N54:O54" si="38">SUM(N55,N58,N66)</f>
        <v>0</v>
      </c>
      <c r="O54" s="294">
        <f t="shared" si="38"/>
        <v>0</v>
      </c>
      <c r="P54" s="348"/>
    </row>
    <row r="55" spans="1:16" hidden="1" x14ac:dyDescent="0.25">
      <c r="A55" s="107">
        <v>1110</v>
      </c>
      <c r="B55" s="78" t="s">
        <v>49</v>
      </c>
      <c r="C55" s="84">
        <f t="shared" si="4"/>
        <v>0</v>
      </c>
      <c r="D55" s="132">
        <f>SUM(D56:D57)</f>
        <v>0</v>
      </c>
      <c r="E55" s="524">
        <f t="shared" ref="E55:F55" si="39">SUM(E56:E57)</f>
        <v>0</v>
      </c>
      <c r="F55" s="525">
        <f t="shared" si="39"/>
        <v>0</v>
      </c>
      <c r="G55" s="132">
        <f>SUM(G56:G57)</f>
        <v>0</v>
      </c>
      <c r="H55" s="207">
        <f t="shared" ref="H55:I55" si="40">SUM(H56:H57)</f>
        <v>0</v>
      </c>
      <c r="I55" s="109">
        <f t="shared" si="40"/>
        <v>0</v>
      </c>
      <c r="J55" s="207">
        <f>SUM(J56:J57)</f>
        <v>0</v>
      </c>
      <c r="K55" s="108">
        <f t="shared" ref="K55:L55" si="41">SUM(K56:K57)</f>
        <v>0</v>
      </c>
      <c r="L55" s="109">
        <f t="shared" si="41"/>
        <v>0</v>
      </c>
      <c r="M55" s="84">
        <f>SUM(M56:M57)</f>
        <v>0</v>
      </c>
      <c r="N55" s="108">
        <f t="shared" ref="N55:O55" si="42">SUM(N56:N57)</f>
        <v>0</v>
      </c>
      <c r="O55" s="109">
        <f t="shared" si="42"/>
        <v>0</v>
      </c>
      <c r="P55" s="116"/>
    </row>
    <row r="56" spans="1:16" hidden="1" x14ac:dyDescent="0.25">
      <c r="A56" s="33">
        <v>1111</v>
      </c>
      <c r="B56" s="52" t="s">
        <v>50</v>
      </c>
      <c r="C56" s="53">
        <f t="shared" si="4"/>
        <v>0</v>
      </c>
      <c r="D56" s="230"/>
      <c r="E56" s="526"/>
      <c r="F56" s="527">
        <f t="shared" ref="F56:F57" si="43">D56+E56</f>
        <v>0</v>
      </c>
      <c r="G56" s="230"/>
      <c r="H56" s="262"/>
      <c r="I56" s="120">
        <f t="shared" ref="I56:I57" si="44">G56+H56</f>
        <v>0</v>
      </c>
      <c r="J56" s="262"/>
      <c r="K56" s="55"/>
      <c r="L56" s="120">
        <f t="shared" ref="L56:L57" si="45">J56+K56</f>
        <v>0</v>
      </c>
      <c r="M56" s="324"/>
      <c r="N56" s="55"/>
      <c r="O56" s="120">
        <f>M56+N56</f>
        <v>0</v>
      </c>
      <c r="P56" s="110"/>
    </row>
    <row r="57" spans="1:16" ht="24" hidden="1" customHeight="1" x14ac:dyDescent="0.25">
      <c r="A57" s="38">
        <v>1119</v>
      </c>
      <c r="B57" s="57" t="s">
        <v>51</v>
      </c>
      <c r="C57" s="58">
        <f t="shared" si="4"/>
        <v>0</v>
      </c>
      <c r="D57" s="231"/>
      <c r="E57" s="528"/>
      <c r="F57" s="486">
        <f t="shared" si="43"/>
        <v>0</v>
      </c>
      <c r="G57" s="231"/>
      <c r="H57" s="263"/>
      <c r="I57" s="114">
        <f t="shared" si="44"/>
        <v>0</v>
      </c>
      <c r="J57" s="263"/>
      <c r="K57" s="60"/>
      <c r="L57" s="114">
        <f t="shared" si="45"/>
        <v>0</v>
      </c>
      <c r="M57" s="325"/>
      <c r="N57" s="60"/>
      <c r="O57" s="114">
        <f>M57+N57</f>
        <v>0</v>
      </c>
      <c r="P57" s="111"/>
    </row>
    <row r="58" spans="1:16" hidden="1" x14ac:dyDescent="0.25">
      <c r="A58" s="112">
        <v>1140</v>
      </c>
      <c r="B58" s="57" t="s">
        <v>295</v>
      </c>
      <c r="C58" s="58">
        <f t="shared" si="4"/>
        <v>0</v>
      </c>
      <c r="D58" s="232">
        <f>SUM(D59:D65)</f>
        <v>0</v>
      </c>
      <c r="E58" s="529">
        <f t="shared" ref="E58:F58" si="46">SUM(E59:E65)</f>
        <v>0</v>
      </c>
      <c r="F58" s="486">
        <f t="shared" si="46"/>
        <v>0</v>
      </c>
      <c r="G58" s="232">
        <f>SUM(G59:G65)</f>
        <v>0</v>
      </c>
      <c r="H58" s="121">
        <f t="shared" ref="H58:I58" si="47">SUM(H59:H65)</f>
        <v>0</v>
      </c>
      <c r="I58" s="114">
        <f t="shared" si="47"/>
        <v>0</v>
      </c>
      <c r="J58" s="121">
        <f>SUM(J59:J65)</f>
        <v>0</v>
      </c>
      <c r="K58" s="113">
        <f t="shared" ref="K58:L58" si="48">SUM(K59:K65)</f>
        <v>0</v>
      </c>
      <c r="L58" s="114">
        <f t="shared" si="48"/>
        <v>0</v>
      </c>
      <c r="M58" s="58">
        <f>SUM(M59:M65)</f>
        <v>0</v>
      </c>
      <c r="N58" s="113">
        <f t="shared" ref="N58:O58" si="49">SUM(N59:N65)</f>
        <v>0</v>
      </c>
      <c r="O58" s="114">
        <f t="shared" si="49"/>
        <v>0</v>
      </c>
      <c r="P58" s="111"/>
    </row>
    <row r="59" spans="1:16" hidden="1" x14ac:dyDescent="0.25">
      <c r="A59" s="38">
        <v>1141</v>
      </c>
      <c r="B59" s="57" t="s">
        <v>52</v>
      </c>
      <c r="C59" s="58">
        <f t="shared" si="4"/>
        <v>0</v>
      </c>
      <c r="D59" s="231"/>
      <c r="E59" s="528"/>
      <c r="F59" s="486">
        <f t="shared" ref="F59:F66" si="50">D59+E59</f>
        <v>0</v>
      </c>
      <c r="G59" s="231"/>
      <c r="H59" s="263"/>
      <c r="I59" s="114">
        <f t="shared" ref="I59:I66" si="51">G59+H59</f>
        <v>0</v>
      </c>
      <c r="J59" s="263"/>
      <c r="K59" s="60"/>
      <c r="L59" s="114">
        <f t="shared" ref="L59:L66" si="52">J59+K59</f>
        <v>0</v>
      </c>
      <c r="M59" s="325"/>
      <c r="N59" s="60"/>
      <c r="O59" s="114">
        <f t="shared" ref="O59:O66" si="53">M59+N59</f>
        <v>0</v>
      </c>
      <c r="P59" s="111"/>
    </row>
    <row r="60" spans="1:16" ht="24.75" hidden="1" customHeight="1" x14ac:dyDescent="0.25">
      <c r="A60" s="38">
        <v>1142</v>
      </c>
      <c r="B60" s="57" t="s">
        <v>53</v>
      </c>
      <c r="C60" s="58">
        <f t="shared" si="4"/>
        <v>0</v>
      </c>
      <c r="D60" s="231"/>
      <c r="E60" s="528"/>
      <c r="F60" s="486">
        <f t="shared" si="50"/>
        <v>0</v>
      </c>
      <c r="G60" s="231"/>
      <c r="H60" s="263"/>
      <c r="I60" s="114">
        <f t="shared" si="51"/>
        <v>0</v>
      </c>
      <c r="J60" s="263"/>
      <c r="K60" s="60"/>
      <c r="L60" s="114">
        <f>J60+K60</f>
        <v>0</v>
      </c>
      <c r="M60" s="325"/>
      <c r="N60" s="60"/>
      <c r="O60" s="114">
        <f t="shared" si="53"/>
        <v>0</v>
      </c>
      <c r="P60" s="111"/>
    </row>
    <row r="61" spans="1:16" ht="24" hidden="1" x14ac:dyDescent="0.25">
      <c r="A61" s="38">
        <v>1145</v>
      </c>
      <c r="B61" s="57" t="s">
        <v>54</v>
      </c>
      <c r="C61" s="58">
        <f t="shared" si="4"/>
        <v>0</v>
      </c>
      <c r="D61" s="231"/>
      <c r="E61" s="528"/>
      <c r="F61" s="486">
        <f t="shared" si="50"/>
        <v>0</v>
      </c>
      <c r="G61" s="231"/>
      <c r="H61" s="263"/>
      <c r="I61" s="114">
        <f t="shared" si="51"/>
        <v>0</v>
      </c>
      <c r="J61" s="263"/>
      <c r="K61" s="60"/>
      <c r="L61" s="114">
        <f t="shared" si="52"/>
        <v>0</v>
      </c>
      <c r="M61" s="325"/>
      <c r="N61" s="60"/>
      <c r="O61" s="114">
        <f>M61+N61</f>
        <v>0</v>
      </c>
      <c r="P61" s="111"/>
    </row>
    <row r="62" spans="1:16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/>
      <c r="E62" s="528"/>
      <c r="F62" s="486">
        <f t="shared" si="50"/>
        <v>0</v>
      </c>
      <c r="G62" s="231"/>
      <c r="H62" s="263"/>
      <c r="I62" s="114">
        <f t="shared" si="51"/>
        <v>0</v>
      </c>
      <c r="J62" s="263"/>
      <c r="K62" s="60"/>
      <c r="L62" s="114">
        <f t="shared" si="52"/>
        <v>0</v>
      </c>
      <c r="M62" s="325"/>
      <c r="N62" s="60"/>
      <c r="O62" s="114">
        <f t="shared" si="53"/>
        <v>0</v>
      </c>
      <c r="P62" s="111"/>
    </row>
    <row r="63" spans="1:16" hidden="1" x14ac:dyDescent="0.25">
      <c r="A63" s="38">
        <v>1147</v>
      </c>
      <c r="B63" s="57" t="s">
        <v>56</v>
      </c>
      <c r="C63" s="58">
        <f t="shared" si="4"/>
        <v>0</v>
      </c>
      <c r="D63" s="231"/>
      <c r="E63" s="528"/>
      <c r="F63" s="486">
        <f t="shared" si="50"/>
        <v>0</v>
      </c>
      <c r="G63" s="231"/>
      <c r="H63" s="263"/>
      <c r="I63" s="114">
        <f t="shared" si="51"/>
        <v>0</v>
      </c>
      <c r="J63" s="263"/>
      <c r="K63" s="60"/>
      <c r="L63" s="114">
        <f t="shared" si="52"/>
        <v>0</v>
      </c>
      <c r="M63" s="325"/>
      <c r="N63" s="60"/>
      <c r="O63" s="114">
        <f t="shared" si="53"/>
        <v>0</v>
      </c>
      <c r="P63" s="111"/>
    </row>
    <row r="64" spans="1:16" hidden="1" x14ac:dyDescent="0.25">
      <c r="A64" s="38">
        <v>1148</v>
      </c>
      <c r="B64" s="57" t="s">
        <v>57</v>
      </c>
      <c r="C64" s="58">
        <f t="shared" si="4"/>
        <v>0</v>
      </c>
      <c r="D64" s="231"/>
      <c r="E64" s="528"/>
      <c r="F64" s="486">
        <f t="shared" si="50"/>
        <v>0</v>
      </c>
      <c r="G64" s="231"/>
      <c r="H64" s="263"/>
      <c r="I64" s="114">
        <f t="shared" si="51"/>
        <v>0</v>
      </c>
      <c r="J64" s="263"/>
      <c r="K64" s="60"/>
      <c r="L64" s="114">
        <f t="shared" si="52"/>
        <v>0</v>
      </c>
      <c r="M64" s="325"/>
      <c r="N64" s="60"/>
      <c r="O64" s="114">
        <f t="shared" si="53"/>
        <v>0</v>
      </c>
      <c r="P64" s="111"/>
    </row>
    <row r="65" spans="1:16" ht="24" hidden="1" customHeight="1" x14ac:dyDescent="0.25">
      <c r="A65" s="38">
        <v>1149</v>
      </c>
      <c r="B65" s="57" t="s">
        <v>58</v>
      </c>
      <c r="C65" s="58">
        <f>F65+I65+L65+O65</f>
        <v>0</v>
      </c>
      <c r="D65" s="231"/>
      <c r="E65" s="528"/>
      <c r="F65" s="486">
        <f t="shared" si="50"/>
        <v>0</v>
      </c>
      <c r="G65" s="231"/>
      <c r="H65" s="263"/>
      <c r="I65" s="114">
        <f t="shared" si="51"/>
        <v>0</v>
      </c>
      <c r="J65" s="263"/>
      <c r="K65" s="60"/>
      <c r="L65" s="114">
        <f t="shared" si="52"/>
        <v>0</v>
      </c>
      <c r="M65" s="325"/>
      <c r="N65" s="60"/>
      <c r="O65" s="114">
        <f t="shared" si="53"/>
        <v>0</v>
      </c>
      <c r="P65" s="111"/>
    </row>
    <row r="66" spans="1:16" ht="36" hidden="1" x14ac:dyDescent="0.25">
      <c r="A66" s="107">
        <v>1150</v>
      </c>
      <c r="B66" s="78" t="s">
        <v>59</v>
      </c>
      <c r="C66" s="84">
        <f>F66+I66+L66+O66</f>
        <v>0</v>
      </c>
      <c r="D66" s="233"/>
      <c r="E66" s="530"/>
      <c r="F66" s="525">
        <f t="shared" si="50"/>
        <v>0</v>
      </c>
      <c r="G66" s="233"/>
      <c r="H66" s="264"/>
      <c r="I66" s="109">
        <f t="shared" si="51"/>
        <v>0</v>
      </c>
      <c r="J66" s="264"/>
      <c r="K66" s="115"/>
      <c r="L66" s="109">
        <f t="shared" si="52"/>
        <v>0</v>
      </c>
      <c r="M66" s="326"/>
      <c r="N66" s="115"/>
      <c r="O66" s="109">
        <f t="shared" si="53"/>
        <v>0</v>
      </c>
      <c r="P66" s="116"/>
    </row>
    <row r="67" spans="1:16" ht="24" hidden="1" x14ac:dyDescent="0.25">
      <c r="A67" s="45">
        <v>1200</v>
      </c>
      <c r="B67" s="105" t="s">
        <v>296</v>
      </c>
      <c r="C67" s="46">
        <f t="shared" si="4"/>
        <v>0</v>
      </c>
      <c r="D67" s="229">
        <f>SUM(D68:D69)</f>
        <v>0</v>
      </c>
      <c r="E67" s="523">
        <f t="shared" ref="E67:F67" si="54">SUM(E68:E69)</f>
        <v>0</v>
      </c>
      <c r="F67" s="490">
        <f t="shared" si="54"/>
        <v>0</v>
      </c>
      <c r="G67" s="229">
        <f>SUM(G68:G69)</f>
        <v>0</v>
      </c>
      <c r="H67" s="106">
        <f t="shared" ref="H67:I67" si="55">SUM(H68:H69)</f>
        <v>0</v>
      </c>
      <c r="I67" s="117">
        <f t="shared" si="55"/>
        <v>0</v>
      </c>
      <c r="J67" s="106">
        <f>SUM(J68:J69)</f>
        <v>0</v>
      </c>
      <c r="K67" s="50">
        <f t="shared" ref="K67:L67" si="56">SUM(K68:K69)</f>
        <v>0</v>
      </c>
      <c r="L67" s="117">
        <f t="shared" si="56"/>
        <v>0</v>
      </c>
      <c r="M67" s="46">
        <f>SUM(M68:M69)</f>
        <v>0</v>
      </c>
      <c r="N67" s="50">
        <f t="shared" ref="N67:O67" si="57">SUM(N68:N69)</f>
        <v>0</v>
      </c>
      <c r="O67" s="117">
        <f t="shared" si="57"/>
        <v>0</v>
      </c>
      <c r="P67" s="123"/>
    </row>
    <row r="68" spans="1:16" ht="24" hidden="1" x14ac:dyDescent="0.25">
      <c r="A68" s="565">
        <v>1210</v>
      </c>
      <c r="B68" s="52" t="s">
        <v>60</v>
      </c>
      <c r="C68" s="53">
        <f t="shared" si="4"/>
        <v>0</v>
      </c>
      <c r="D68" s="230"/>
      <c r="E68" s="526"/>
      <c r="F68" s="527">
        <f>D68+E68</f>
        <v>0</v>
      </c>
      <c r="G68" s="230"/>
      <c r="H68" s="262"/>
      <c r="I68" s="120">
        <f>G68+H68</f>
        <v>0</v>
      </c>
      <c r="J68" s="262"/>
      <c r="K68" s="55"/>
      <c r="L68" s="120">
        <f>J68+K68</f>
        <v>0</v>
      </c>
      <c r="M68" s="324"/>
      <c r="N68" s="55"/>
      <c r="O68" s="120">
        <f>M68+N68</f>
        <v>0</v>
      </c>
      <c r="P68" s="110"/>
    </row>
    <row r="69" spans="1:16" ht="24" hidden="1" x14ac:dyDescent="0.25">
      <c r="A69" s="112">
        <v>1220</v>
      </c>
      <c r="B69" s="57" t="s">
        <v>61</v>
      </c>
      <c r="C69" s="58">
        <f t="shared" si="4"/>
        <v>0</v>
      </c>
      <c r="D69" s="232">
        <f>SUM(D70:D74)</f>
        <v>0</v>
      </c>
      <c r="E69" s="529">
        <f t="shared" ref="E69:F69" si="58">SUM(E70:E74)</f>
        <v>0</v>
      </c>
      <c r="F69" s="486">
        <f t="shared" si="58"/>
        <v>0</v>
      </c>
      <c r="G69" s="232">
        <f>SUM(G70:G74)</f>
        <v>0</v>
      </c>
      <c r="H69" s="121">
        <f t="shared" ref="H69:I69" si="59">SUM(H70:H74)</f>
        <v>0</v>
      </c>
      <c r="I69" s="114">
        <f t="shared" si="59"/>
        <v>0</v>
      </c>
      <c r="J69" s="121">
        <f>SUM(J70:J74)</f>
        <v>0</v>
      </c>
      <c r="K69" s="113">
        <f t="shared" ref="K69:L69" si="60">SUM(K70:K74)</f>
        <v>0</v>
      </c>
      <c r="L69" s="114">
        <f t="shared" si="60"/>
        <v>0</v>
      </c>
      <c r="M69" s="58">
        <f>SUM(M70:M74)</f>
        <v>0</v>
      </c>
      <c r="N69" s="113">
        <f t="shared" ref="N69:O69" si="61">SUM(N70:N74)</f>
        <v>0</v>
      </c>
      <c r="O69" s="114">
        <f t="shared" si="61"/>
        <v>0</v>
      </c>
      <c r="P69" s="111"/>
    </row>
    <row r="70" spans="1:16" ht="48" hidden="1" x14ac:dyDescent="0.25">
      <c r="A70" s="38">
        <v>1221</v>
      </c>
      <c r="B70" s="57" t="s">
        <v>297</v>
      </c>
      <c r="C70" s="58">
        <f t="shared" si="4"/>
        <v>0</v>
      </c>
      <c r="D70" s="231"/>
      <c r="E70" s="528"/>
      <c r="F70" s="486">
        <f t="shared" ref="F70:F74" si="62">D70+E70</f>
        <v>0</v>
      </c>
      <c r="G70" s="231"/>
      <c r="H70" s="263"/>
      <c r="I70" s="114">
        <f t="shared" ref="I70:I74" si="63">G70+H70</f>
        <v>0</v>
      </c>
      <c r="J70" s="263"/>
      <c r="K70" s="60"/>
      <c r="L70" s="114">
        <f t="shared" ref="L70:L74" si="64">J70+K70</f>
        <v>0</v>
      </c>
      <c r="M70" s="325"/>
      <c r="N70" s="60"/>
      <c r="O70" s="114">
        <f t="shared" ref="O70:O74" si="65">M70+N70</f>
        <v>0</v>
      </c>
      <c r="P70" s="111"/>
    </row>
    <row r="71" spans="1:16" hidden="1" x14ac:dyDescent="0.25">
      <c r="A71" s="38">
        <v>1223</v>
      </c>
      <c r="B71" s="57" t="s">
        <v>62</v>
      </c>
      <c r="C71" s="58">
        <f t="shared" si="4"/>
        <v>0</v>
      </c>
      <c r="D71" s="231"/>
      <c r="E71" s="528"/>
      <c r="F71" s="486">
        <f t="shared" si="62"/>
        <v>0</v>
      </c>
      <c r="G71" s="231"/>
      <c r="H71" s="263"/>
      <c r="I71" s="114">
        <f t="shared" si="63"/>
        <v>0</v>
      </c>
      <c r="J71" s="263"/>
      <c r="K71" s="60"/>
      <c r="L71" s="114">
        <f t="shared" si="64"/>
        <v>0</v>
      </c>
      <c r="M71" s="325"/>
      <c r="N71" s="60"/>
      <c r="O71" s="114">
        <f t="shared" si="65"/>
        <v>0</v>
      </c>
      <c r="P71" s="111"/>
    </row>
    <row r="72" spans="1:16" hidden="1" x14ac:dyDescent="0.25">
      <c r="A72" s="38">
        <v>1225</v>
      </c>
      <c r="B72" s="57" t="s">
        <v>63</v>
      </c>
      <c r="C72" s="58">
        <f t="shared" si="4"/>
        <v>0</v>
      </c>
      <c r="D72" s="231"/>
      <c r="E72" s="528"/>
      <c r="F72" s="486">
        <f t="shared" si="62"/>
        <v>0</v>
      </c>
      <c r="G72" s="231"/>
      <c r="H72" s="263"/>
      <c r="I72" s="114">
        <f t="shared" si="63"/>
        <v>0</v>
      </c>
      <c r="J72" s="263"/>
      <c r="K72" s="60"/>
      <c r="L72" s="114">
        <f t="shared" si="64"/>
        <v>0</v>
      </c>
      <c r="M72" s="325"/>
      <c r="N72" s="60"/>
      <c r="O72" s="114">
        <f t="shared" si="65"/>
        <v>0</v>
      </c>
      <c r="P72" s="111"/>
    </row>
    <row r="73" spans="1:16" ht="36" hidden="1" x14ac:dyDescent="0.25">
      <c r="A73" s="38">
        <v>1227</v>
      </c>
      <c r="B73" s="57" t="s">
        <v>64</v>
      </c>
      <c r="C73" s="58">
        <f t="shared" si="4"/>
        <v>0</v>
      </c>
      <c r="D73" s="231"/>
      <c r="E73" s="528"/>
      <c r="F73" s="486">
        <f t="shared" si="62"/>
        <v>0</v>
      </c>
      <c r="G73" s="231"/>
      <c r="H73" s="263"/>
      <c r="I73" s="114">
        <f t="shared" si="63"/>
        <v>0</v>
      </c>
      <c r="J73" s="263"/>
      <c r="K73" s="60"/>
      <c r="L73" s="114">
        <f t="shared" si="64"/>
        <v>0</v>
      </c>
      <c r="M73" s="325"/>
      <c r="N73" s="60"/>
      <c r="O73" s="114">
        <f t="shared" si="65"/>
        <v>0</v>
      </c>
      <c r="P73" s="111"/>
    </row>
    <row r="74" spans="1:16" ht="48" hidden="1" x14ac:dyDescent="0.25">
      <c r="A74" s="38">
        <v>1228</v>
      </c>
      <c r="B74" s="57" t="s">
        <v>298</v>
      </c>
      <c r="C74" s="58">
        <f t="shared" si="4"/>
        <v>0</v>
      </c>
      <c r="D74" s="231"/>
      <c r="E74" s="528"/>
      <c r="F74" s="486">
        <f t="shared" si="62"/>
        <v>0</v>
      </c>
      <c r="G74" s="231"/>
      <c r="H74" s="263"/>
      <c r="I74" s="114">
        <f t="shared" si="63"/>
        <v>0</v>
      </c>
      <c r="J74" s="263"/>
      <c r="K74" s="60"/>
      <c r="L74" s="114">
        <f t="shared" si="64"/>
        <v>0</v>
      </c>
      <c r="M74" s="325"/>
      <c r="N74" s="60"/>
      <c r="O74" s="114">
        <f t="shared" si="65"/>
        <v>0</v>
      </c>
      <c r="P74" s="111"/>
    </row>
    <row r="75" spans="1:16" x14ac:dyDescent="0.25">
      <c r="A75" s="101">
        <v>2000</v>
      </c>
      <c r="B75" s="101" t="s">
        <v>65</v>
      </c>
      <c r="C75" s="102">
        <f t="shared" si="4"/>
        <v>44240</v>
      </c>
      <c r="D75" s="228">
        <f>SUM(D76,D83,D130,D164,D165,D172)</f>
        <v>48754</v>
      </c>
      <c r="E75" s="521">
        <f t="shared" ref="E75:F75" si="66">SUM(E76,E83,E130,E164,E165,E172)</f>
        <v>-4514</v>
      </c>
      <c r="F75" s="522">
        <f t="shared" si="66"/>
        <v>44240</v>
      </c>
      <c r="G75" s="228">
        <f>SUM(G76,G83,G130,G164,G165,G172)</f>
        <v>0</v>
      </c>
      <c r="H75" s="261">
        <f t="shared" ref="H75:I75" si="67">SUM(H76,H83,H130,H164,H165,H172)</f>
        <v>0</v>
      </c>
      <c r="I75" s="104">
        <f t="shared" si="67"/>
        <v>0</v>
      </c>
      <c r="J75" s="261">
        <f>SUM(J76,J83,J130,J164,J165,J172)</f>
        <v>0</v>
      </c>
      <c r="K75" s="103">
        <f t="shared" ref="K75:L75" si="68">SUM(K76,K83,K130,K164,K165,K172)</f>
        <v>0</v>
      </c>
      <c r="L75" s="104">
        <f t="shared" si="68"/>
        <v>0</v>
      </c>
      <c r="M75" s="102">
        <f>SUM(M76,M83,M130,M164,M165,M172)</f>
        <v>0</v>
      </c>
      <c r="N75" s="103">
        <f t="shared" ref="N75:O75" si="69">SUM(N76,N83,N130,N164,N165,N172)</f>
        <v>0</v>
      </c>
      <c r="O75" s="104">
        <f t="shared" si="69"/>
        <v>0</v>
      </c>
      <c r="P75" s="347"/>
    </row>
    <row r="76" spans="1:16" ht="24" hidden="1" x14ac:dyDescent="0.25">
      <c r="A76" s="45">
        <v>2100</v>
      </c>
      <c r="B76" s="105" t="s">
        <v>66</v>
      </c>
      <c r="C76" s="46">
        <f t="shared" si="4"/>
        <v>0</v>
      </c>
      <c r="D76" s="229">
        <f>SUM(D77,D80)</f>
        <v>0</v>
      </c>
      <c r="E76" s="523">
        <f t="shared" ref="E76:F76" si="70">SUM(E77,E80)</f>
        <v>0</v>
      </c>
      <c r="F76" s="490">
        <f t="shared" si="70"/>
        <v>0</v>
      </c>
      <c r="G76" s="229">
        <f>SUM(G77,G80)</f>
        <v>0</v>
      </c>
      <c r="H76" s="106">
        <f t="shared" ref="H76:I76" si="71">SUM(H77,H80)</f>
        <v>0</v>
      </c>
      <c r="I76" s="117">
        <f t="shared" si="71"/>
        <v>0</v>
      </c>
      <c r="J76" s="106">
        <f>SUM(J77,J80)</f>
        <v>0</v>
      </c>
      <c r="K76" s="50">
        <f t="shared" ref="K76:L76" si="72">SUM(K77,K80)</f>
        <v>0</v>
      </c>
      <c r="L76" s="117">
        <f t="shared" si="72"/>
        <v>0</v>
      </c>
      <c r="M76" s="46">
        <f>SUM(M77,M80)</f>
        <v>0</v>
      </c>
      <c r="N76" s="50">
        <f t="shared" ref="N76:O76" si="73">SUM(N77,N80)</f>
        <v>0</v>
      </c>
      <c r="O76" s="117">
        <f t="shared" si="73"/>
        <v>0</v>
      </c>
      <c r="P76" s="123"/>
    </row>
    <row r="77" spans="1:16" ht="24" hidden="1" x14ac:dyDescent="0.25">
      <c r="A77" s="565">
        <v>2110</v>
      </c>
      <c r="B77" s="52" t="s">
        <v>67</v>
      </c>
      <c r="C77" s="53">
        <f t="shared" si="4"/>
        <v>0</v>
      </c>
      <c r="D77" s="234">
        <f>SUM(D78:D79)</f>
        <v>0</v>
      </c>
      <c r="E77" s="531">
        <f t="shared" ref="E77:F77" si="74">SUM(E78:E79)</f>
        <v>0</v>
      </c>
      <c r="F77" s="527">
        <f t="shared" si="74"/>
        <v>0</v>
      </c>
      <c r="G77" s="234">
        <f>SUM(G78:G79)</f>
        <v>0</v>
      </c>
      <c r="H77" s="265">
        <f t="shared" ref="H77:I77" si="75">SUM(H78:H79)</f>
        <v>0</v>
      </c>
      <c r="I77" s="120">
        <f t="shared" si="75"/>
        <v>0</v>
      </c>
      <c r="J77" s="265">
        <f>SUM(J78:J79)</f>
        <v>0</v>
      </c>
      <c r="K77" s="119">
        <f t="shared" ref="K77:L77" si="76">SUM(K78:K79)</f>
        <v>0</v>
      </c>
      <c r="L77" s="120">
        <f t="shared" si="76"/>
        <v>0</v>
      </c>
      <c r="M77" s="53">
        <f>SUM(M78:M79)</f>
        <v>0</v>
      </c>
      <c r="N77" s="119">
        <f t="shared" ref="N77:O77" si="77">SUM(N78:N79)</f>
        <v>0</v>
      </c>
      <c r="O77" s="120">
        <f t="shared" si="77"/>
        <v>0</v>
      </c>
      <c r="P77" s="110"/>
    </row>
    <row r="78" spans="1:16" hidden="1" x14ac:dyDescent="0.25">
      <c r="A78" s="38">
        <v>2111</v>
      </c>
      <c r="B78" s="57" t="s">
        <v>68</v>
      </c>
      <c r="C78" s="58">
        <f t="shared" si="4"/>
        <v>0</v>
      </c>
      <c r="D78" s="231"/>
      <c r="E78" s="528"/>
      <c r="F78" s="486">
        <f t="shared" ref="F78:F79" si="78">D78+E78</f>
        <v>0</v>
      </c>
      <c r="G78" s="231"/>
      <c r="H78" s="263"/>
      <c r="I78" s="114">
        <f t="shared" ref="I78:I79" si="79">G78+H78</f>
        <v>0</v>
      </c>
      <c r="J78" s="263"/>
      <c r="K78" s="60"/>
      <c r="L78" s="114">
        <f t="shared" ref="L78:L79" si="80">J78+K78</f>
        <v>0</v>
      </c>
      <c r="M78" s="325"/>
      <c r="N78" s="60"/>
      <c r="O78" s="114">
        <f t="shared" ref="O78:O79" si="81">M78+N78</f>
        <v>0</v>
      </c>
      <c r="P78" s="111"/>
    </row>
    <row r="79" spans="1:16" ht="24" hidden="1" x14ac:dyDescent="0.25">
      <c r="A79" s="38">
        <v>2112</v>
      </c>
      <c r="B79" s="57" t="s">
        <v>69</v>
      </c>
      <c r="C79" s="58">
        <f t="shared" si="4"/>
        <v>0</v>
      </c>
      <c r="D79" s="231"/>
      <c r="E79" s="528"/>
      <c r="F79" s="486">
        <f t="shared" si="78"/>
        <v>0</v>
      </c>
      <c r="G79" s="231"/>
      <c r="H79" s="263"/>
      <c r="I79" s="114">
        <f t="shared" si="79"/>
        <v>0</v>
      </c>
      <c r="J79" s="263"/>
      <c r="K79" s="60"/>
      <c r="L79" s="114">
        <f t="shared" si="80"/>
        <v>0</v>
      </c>
      <c r="M79" s="325"/>
      <c r="N79" s="60"/>
      <c r="O79" s="114">
        <f t="shared" si="81"/>
        <v>0</v>
      </c>
      <c r="P79" s="111"/>
    </row>
    <row r="80" spans="1:16" ht="24" hidden="1" x14ac:dyDescent="0.25">
      <c r="A80" s="112">
        <v>2120</v>
      </c>
      <c r="B80" s="57" t="s">
        <v>70</v>
      </c>
      <c r="C80" s="58">
        <f t="shared" si="4"/>
        <v>0</v>
      </c>
      <c r="D80" s="232">
        <f>SUM(D81:D82)</f>
        <v>0</v>
      </c>
      <c r="E80" s="529">
        <f t="shared" ref="E80:F80" si="82">SUM(E81:E82)</f>
        <v>0</v>
      </c>
      <c r="F80" s="486">
        <f t="shared" si="82"/>
        <v>0</v>
      </c>
      <c r="G80" s="232">
        <f>SUM(G81:G82)</f>
        <v>0</v>
      </c>
      <c r="H80" s="121">
        <f t="shared" ref="H80:I80" si="83">SUM(H81:H82)</f>
        <v>0</v>
      </c>
      <c r="I80" s="114">
        <f t="shared" si="83"/>
        <v>0</v>
      </c>
      <c r="J80" s="121">
        <f>SUM(J81:J82)</f>
        <v>0</v>
      </c>
      <c r="K80" s="113">
        <f t="shared" ref="K80:L80" si="84">SUM(K81:K82)</f>
        <v>0</v>
      </c>
      <c r="L80" s="114">
        <f t="shared" si="84"/>
        <v>0</v>
      </c>
      <c r="M80" s="58">
        <f>SUM(M81:M82)</f>
        <v>0</v>
      </c>
      <c r="N80" s="113">
        <f t="shared" ref="N80:O80" si="85">SUM(N81:N82)</f>
        <v>0</v>
      </c>
      <c r="O80" s="114">
        <f t="shared" si="85"/>
        <v>0</v>
      </c>
      <c r="P80" s="111"/>
    </row>
    <row r="81" spans="1:16" hidden="1" x14ac:dyDescent="0.25">
      <c r="A81" s="38">
        <v>2121</v>
      </c>
      <c r="B81" s="57" t="s">
        <v>68</v>
      </c>
      <c r="C81" s="58">
        <f t="shared" si="4"/>
        <v>0</v>
      </c>
      <c r="D81" s="231"/>
      <c r="E81" s="528"/>
      <c r="F81" s="486">
        <f t="shared" ref="F81:F82" si="86">D81+E81</f>
        <v>0</v>
      </c>
      <c r="G81" s="231"/>
      <c r="H81" s="263"/>
      <c r="I81" s="114">
        <f t="shared" ref="I81:I82" si="87">G81+H81</f>
        <v>0</v>
      </c>
      <c r="J81" s="263"/>
      <c r="K81" s="60"/>
      <c r="L81" s="114">
        <f t="shared" ref="L81:L82" si="88">J81+K81</f>
        <v>0</v>
      </c>
      <c r="M81" s="325"/>
      <c r="N81" s="60"/>
      <c r="O81" s="114">
        <f t="shared" ref="O81:O82" si="89">M81+N81</f>
        <v>0</v>
      </c>
      <c r="P81" s="111"/>
    </row>
    <row r="82" spans="1:16" ht="24" hidden="1" x14ac:dyDescent="0.25">
      <c r="A82" s="38">
        <v>2122</v>
      </c>
      <c r="B82" s="57" t="s">
        <v>69</v>
      </c>
      <c r="C82" s="58">
        <f t="shared" si="4"/>
        <v>0</v>
      </c>
      <c r="D82" s="231"/>
      <c r="E82" s="528"/>
      <c r="F82" s="486">
        <f t="shared" si="86"/>
        <v>0</v>
      </c>
      <c r="G82" s="231"/>
      <c r="H82" s="263"/>
      <c r="I82" s="114">
        <f t="shared" si="87"/>
        <v>0</v>
      </c>
      <c r="J82" s="263"/>
      <c r="K82" s="60"/>
      <c r="L82" s="114">
        <f t="shared" si="88"/>
        <v>0</v>
      </c>
      <c r="M82" s="325"/>
      <c r="N82" s="60"/>
      <c r="O82" s="114">
        <f t="shared" si="89"/>
        <v>0</v>
      </c>
      <c r="P82" s="111"/>
    </row>
    <row r="83" spans="1:16" x14ac:dyDescent="0.25">
      <c r="A83" s="45">
        <v>2200</v>
      </c>
      <c r="B83" s="105" t="s">
        <v>71</v>
      </c>
      <c r="C83" s="46">
        <f t="shared" si="4"/>
        <v>44240</v>
      </c>
      <c r="D83" s="229">
        <f>SUM(D84,D89,D95,D103,D112,D116,D122,D128)</f>
        <v>48754</v>
      </c>
      <c r="E83" s="523">
        <f t="shared" ref="E83:F83" si="90">SUM(E84,E89,E95,E103,E112,E116,E122,E128)</f>
        <v>-4514</v>
      </c>
      <c r="F83" s="490">
        <f t="shared" si="90"/>
        <v>44240</v>
      </c>
      <c r="G83" s="229">
        <f>SUM(G84,G89,G95,G103,G112,G116,G122,G128)</f>
        <v>0</v>
      </c>
      <c r="H83" s="106">
        <f t="shared" ref="H83:I83" si="91">SUM(H84,H89,H95,H103,H112,H116,H122,H128)</f>
        <v>0</v>
      </c>
      <c r="I83" s="117">
        <f t="shared" si="91"/>
        <v>0</v>
      </c>
      <c r="J83" s="106">
        <f>SUM(J84,J89,J95,J103,J112,J116,J122,J128)</f>
        <v>0</v>
      </c>
      <c r="K83" s="50">
        <f t="shared" ref="K83:L83" si="92">SUM(K84,K89,K95,K103,K112,K116,K122,K128)</f>
        <v>0</v>
      </c>
      <c r="L83" s="117">
        <f t="shared" si="92"/>
        <v>0</v>
      </c>
      <c r="M83" s="166">
        <f>SUM(M84,M89,M95,M103,M112,M116,M122,M128)</f>
        <v>0</v>
      </c>
      <c r="N83" s="167">
        <f t="shared" ref="N83:O83" si="93">SUM(N84,N89,N95,N103,N112,N116,N122,N128)</f>
        <v>0</v>
      </c>
      <c r="O83" s="168">
        <f t="shared" si="93"/>
        <v>0</v>
      </c>
      <c r="P83" s="349"/>
    </row>
    <row r="84" spans="1:16" ht="24" hidden="1" x14ac:dyDescent="0.25">
      <c r="A84" s="107">
        <v>2210</v>
      </c>
      <c r="B84" s="78" t="s">
        <v>72</v>
      </c>
      <c r="C84" s="84">
        <f t="shared" si="4"/>
        <v>0</v>
      </c>
      <c r="D84" s="132">
        <f>SUM(D85:D88)</f>
        <v>0</v>
      </c>
      <c r="E84" s="524">
        <f t="shared" ref="E84:F84" si="94">SUM(E85:E88)</f>
        <v>0</v>
      </c>
      <c r="F84" s="525">
        <f t="shared" si="94"/>
        <v>0</v>
      </c>
      <c r="G84" s="132">
        <f>SUM(G85:G88)</f>
        <v>0</v>
      </c>
      <c r="H84" s="207">
        <f t="shared" ref="H84:I84" si="95">SUM(H85:H88)</f>
        <v>0</v>
      </c>
      <c r="I84" s="109">
        <f t="shared" si="95"/>
        <v>0</v>
      </c>
      <c r="J84" s="207">
        <f>SUM(J85:J88)</f>
        <v>0</v>
      </c>
      <c r="K84" s="108">
        <f t="shared" ref="K84:L84" si="96">SUM(K85:K88)</f>
        <v>0</v>
      </c>
      <c r="L84" s="109">
        <f t="shared" si="96"/>
        <v>0</v>
      </c>
      <c r="M84" s="84">
        <f>SUM(M85:M88)</f>
        <v>0</v>
      </c>
      <c r="N84" s="108">
        <f t="shared" ref="N84:O84" si="97">SUM(N85:N88)</f>
        <v>0</v>
      </c>
      <c r="O84" s="109">
        <f t="shared" si="97"/>
        <v>0</v>
      </c>
      <c r="P84" s="116"/>
    </row>
    <row r="85" spans="1:16" ht="24" hidden="1" x14ac:dyDescent="0.25">
      <c r="A85" s="33">
        <v>2211</v>
      </c>
      <c r="B85" s="52" t="s">
        <v>73</v>
      </c>
      <c r="C85" s="53">
        <f t="shared" ref="C85:C148" si="98">F85+I85+L85+O85</f>
        <v>0</v>
      </c>
      <c r="D85" s="230"/>
      <c r="E85" s="526"/>
      <c r="F85" s="527">
        <f t="shared" ref="F85:F88" si="99">D85+E85</f>
        <v>0</v>
      </c>
      <c r="G85" s="230"/>
      <c r="H85" s="262"/>
      <c r="I85" s="120">
        <f t="shared" ref="I85:I88" si="100">G85+H85</f>
        <v>0</v>
      </c>
      <c r="J85" s="262"/>
      <c r="K85" s="55"/>
      <c r="L85" s="120">
        <f t="shared" ref="L85:L88" si="101">J85+K85</f>
        <v>0</v>
      </c>
      <c r="M85" s="324"/>
      <c r="N85" s="55"/>
      <c r="O85" s="120">
        <f t="shared" ref="O85:O88" si="102">M85+N85</f>
        <v>0</v>
      </c>
      <c r="P85" s="110"/>
    </row>
    <row r="86" spans="1:16" ht="36" hidden="1" x14ac:dyDescent="0.25">
      <c r="A86" s="38">
        <v>2212</v>
      </c>
      <c r="B86" s="57" t="s">
        <v>74</v>
      </c>
      <c r="C86" s="58">
        <f t="shared" si="98"/>
        <v>0</v>
      </c>
      <c r="D86" s="231"/>
      <c r="E86" s="528"/>
      <c r="F86" s="486">
        <f t="shared" si="99"/>
        <v>0</v>
      </c>
      <c r="G86" s="231"/>
      <c r="H86" s="263"/>
      <c r="I86" s="114">
        <f t="shared" si="100"/>
        <v>0</v>
      </c>
      <c r="J86" s="263"/>
      <c r="K86" s="60"/>
      <c r="L86" s="114">
        <f t="shared" si="101"/>
        <v>0</v>
      </c>
      <c r="M86" s="325"/>
      <c r="N86" s="60"/>
      <c r="O86" s="114">
        <f t="shared" si="102"/>
        <v>0</v>
      </c>
      <c r="P86" s="111"/>
    </row>
    <row r="87" spans="1:16" ht="24" hidden="1" x14ac:dyDescent="0.25">
      <c r="A87" s="38">
        <v>2214</v>
      </c>
      <c r="B87" s="57" t="s">
        <v>75</v>
      </c>
      <c r="C87" s="58">
        <f t="shared" si="98"/>
        <v>0</v>
      </c>
      <c r="D87" s="231"/>
      <c r="E87" s="528"/>
      <c r="F87" s="486">
        <f t="shared" si="99"/>
        <v>0</v>
      </c>
      <c r="G87" s="231"/>
      <c r="H87" s="263"/>
      <c r="I87" s="114">
        <f t="shared" si="100"/>
        <v>0</v>
      </c>
      <c r="J87" s="263"/>
      <c r="K87" s="60"/>
      <c r="L87" s="114">
        <f t="shared" si="101"/>
        <v>0</v>
      </c>
      <c r="M87" s="325"/>
      <c r="N87" s="60"/>
      <c r="O87" s="114">
        <f t="shared" si="102"/>
        <v>0</v>
      </c>
      <c r="P87" s="111"/>
    </row>
    <row r="88" spans="1:16" hidden="1" x14ac:dyDescent="0.25">
      <c r="A88" s="38">
        <v>2219</v>
      </c>
      <c r="B88" s="57" t="s">
        <v>76</v>
      </c>
      <c r="C88" s="58">
        <f t="shared" si="98"/>
        <v>0</v>
      </c>
      <c r="D88" s="231"/>
      <c r="E88" s="528"/>
      <c r="F88" s="486">
        <f t="shared" si="99"/>
        <v>0</v>
      </c>
      <c r="G88" s="231"/>
      <c r="H88" s="263"/>
      <c r="I88" s="114">
        <f t="shared" si="100"/>
        <v>0</v>
      </c>
      <c r="J88" s="263"/>
      <c r="K88" s="60"/>
      <c r="L88" s="114">
        <f t="shared" si="101"/>
        <v>0</v>
      </c>
      <c r="M88" s="325"/>
      <c r="N88" s="60"/>
      <c r="O88" s="114">
        <f t="shared" si="102"/>
        <v>0</v>
      </c>
      <c r="P88" s="111"/>
    </row>
    <row r="89" spans="1:16" ht="24" hidden="1" x14ac:dyDescent="0.25">
      <c r="A89" s="112">
        <v>2220</v>
      </c>
      <c r="B89" s="57" t="s">
        <v>77</v>
      </c>
      <c r="C89" s="58">
        <f t="shared" si="98"/>
        <v>0</v>
      </c>
      <c r="D89" s="232">
        <f>SUM(D90:D94)</f>
        <v>0</v>
      </c>
      <c r="E89" s="529">
        <f t="shared" ref="E89:F89" si="103">SUM(E90:E94)</f>
        <v>0</v>
      </c>
      <c r="F89" s="486">
        <f t="shared" si="103"/>
        <v>0</v>
      </c>
      <c r="G89" s="232">
        <f>SUM(G90:G94)</f>
        <v>0</v>
      </c>
      <c r="H89" s="121">
        <f t="shared" ref="H89:I89" si="104">SUM(H90:H94)</f>
        <v>0</v>
      </c>
      <c r="I89" s="114">
        <f t="shared" si="104"/>
        <v>0</v>
      </c>
      <c r="J89" s="121">
        <f>SUM(J90:J94)</f>
        <v>0</v>
      </c>
      <c r="K89" s="113">
        <f t="shared" ref="K89:L89" si="105">SUM(K90:K94)</f>
        <v>0</v>
      </c>
      <c r="L89" s="114">
        <f t="shared" si="105"/>
        <v>0</v>
      </c>
      <c r="M89" s="58">
        <f>SUM(M90:M94)</f>
        <v>0</v>
      </c>
      <c r="N89" s="113">
        <f t="shared" ref="N89:O89" si="106">SUM(N90:N94)</f>
        <v>0</v>
      </c>
      <c r="O89" s="114">
        <f t="shared" si="106"/>
        <v>0</v>
      </c>
      <c r="P89" s="111"/>
    </row>
    <row r="90" spans="1:16" ht="24" hidden="1" x14ac:dyDescent="0.25">
      <c r="A90" s="38">
        <v>2221</v>
      </c>
      <c r="B90" s="57" t="s">
        <v>289</v>
      </c>
      <c r="C90" s="58">
        <f t="shared" si="98"/>
        <v>0</v>
      </c>
      <c r="D90" s="231"/>
      <c r="E90" s="528"/>
      <c r="F90" s="486">
        <f t="shared" ref="F90:F94" si="107">D90+E90</f>
        <v>0</v>
      </c>
      <c r="G90" s="231"/>
      <c r="H90" s="263"/>
      <c r="I90" s="114">
        <f t="shared" ref="I90:I94" si="108">G90+H90</f>
        <v>0</v>
      </c>
      <c r="J90" s="263"/>
      <c r="K90" s="60"/>
      <c r="L90" s="114">
        <f t="shared" ref="L90:L94" si="109">J90+K90</f>
        <v>0</v>
      </c>
      <c r="M90" s="325"/>
      <c r="N90" s="60"/>
      <c r="O90" s="114">
        <f t="shared" ref="O90:O94" si="110">M90+N90</f>
        <v>0</v>
      </c>
      <c r="P90" s="111"/>
    </row>
    <row r="91" spans="1:16" hidden="1" x14ac:dyDescent="0.25">
      <c r="A91" s="38">
        <v>2222</v>
      </c>
      <c r="B91" s="57" t="s">
        <v>78</v>
      </c>
      <c r="C91" s="58">
        <f t="shared" si="98"/>
        <v>0</v>
      </c>
      <c r="D91" s="231"/>
      <c r="E91" s="528"/>
      <c r="F91" s="486">
        <f t="shared" si="107"/>
        <v>0</v>
      </c>
      <c r="G91" s="231"/>
      <c r="H91" s="263"/>
      <c r="I91" s="114">
        <f t="shared" si="108"/>
        <v>0</v>
      </c>
      <c r="J91" s="263"/>
      <c r="K91" s="60"/>
      <c r="L91" s="114">
        <f t="shared" si="109"/>
        <v>0</v>
      </c>
      <c r="M91" s="325"/>
      <c r="N91" s="60"/>
      <c r="O91" s="114">
        <f t="shared" si="110"/>
        <v>0</v>
      </c>
      <c r="P91" s="111"/>
    </row>
    <row r="92" spans="1:16" hidden="1" x14ac:dyDescent="0.25">
      <c r="A92" s="38">
        <v>2223</v>
      </c>
      <c r="B92" s="57" t="s">
        <v>79</v>
      </c>
      <c r="C92" s="58">
        <f t="shared" si="98"/>
        <v>0</v>
      </c>
      <c r="D92" s="231"/>
      <c r="E92" s="528"/>
      <c r="F92" s="486">
        <f t="shared" si="107"/>
        <v>0</v>
      </c>
      <c r="G92" s="231"/>
      <c r="H92" s="263"/>
      <c r="I92" s="114">
        <f t="shared" si="108"/>
        <v>0</v>
      </c>
      <c r="J92" s="263"/>
      <c r="K92" s="60"/>
      <c r="L92" s="114">
        <f t="shared" si="109"/>
        <v>0</v>
      </c>
      <c r="M92" s="325"/>
      <c r="N92" s="60"/>
      <c r="O92" s="114">
        <f t="shared" si="110"/>
        <v>0</v>
      </c>
      <c r="P92" s="111"/>
    </row>
    <row r="93" spans="1:16" ht="48" hidden="1" x14ac:dyDescent="0.25">
      <c r="A93" s="38">
        <v>2224</v>
      </c>
      <c r="B93" s="57" t="s">
        <v>299</v>
      </c>
      <c r="C93" s="58">
        <f t="shared" si="98"/>
        <v>0</v>
      </c>
      <c r="D93" s="231"/>
      <c r="E93" s="528"/>
      <c r="F93" s="486">
        <f t="shared" si="107"/>
        <v>0</v>
      </c>
      <c r="G93" s="231"/>
      <c r="H93" s="263"/>
      <c r="I93" s="114">
        <f t="shared" si="108"/>
        <v>0</v>
      </c>
      <c r="J93" s="263"/>
      <c r="K93" s="60"/>
      <c r="L93" s="114">
        <f t="shared" si="109"/>
        <v>0</v>
      </c>
      <c r="M93" s="325"/>
      <c r="N93" s="60"/>
      <c r="O93" s="114">
        <f t="shared" si="110"/>
        <v>0</v>
      </c>
      <c r="P93" s="111"/>
    </row>
    <row r="94" spans="1:16" ht="24" hidden="1" x14ac:dyDescent="0.25">
      <c r="A94" s="38">
        <v>2229</v>
      </c>
      <c r="B94" s="57" t="s">
        <v>80</v>
      </c>
      <c r="C94" s="58">
        <f t="shared" si="98"/>
        <v>0</v>
      </c>
      <c r="D94" s="231"/>
      <c r="E94" s="528"/>
      <c r="F94" s="486">
        <f t="shared" si="107"/>
        <v>0</v>
      </c>
      <c r="G94" s="231"/>
      <c r="H94" s="263"/>
      <c r="I94" s="114">
        <f t="shared" si="108"/>
        <v>0</v>
      </c>
      <c r="J94" s="263"/>
      <c r="K94" s="60"/>
      <c r="L94" s="114">
        <f t="shared" si="109"/>
        <v>0</v>
      </c>
      <c r="M94" s="325"/>
      <c r="N94" s="60"/>
      <c r="O94" s="114">
        <f t="shared" si="110"/>
        <v>0</v>
      </c>
      <c r="P94" s="111"/>
    </row>
    <row r="95" spans="1:16" ht="36" hidden="1" x14ac:dyDescent="0.25">
      <c r="A95" s="112">
        <v>2230</v>
      </c>
      <c r="B95" s="57" t="s">
        <v>81</v>
      </c>
      <c r="C95" s="58">
        <f t="shared" si="98"/>
        <v>0</v>
      </c>
      <c r="D95" s="232">
        <f>SUM(D96:D102)</f>
        <v>0</v>
      </c>
      <c r="E95" s="529">
        <f t="shared" ref="E95:F95" si="111">SUM(E96:E102)</f>
        <v>0</v>
      </c>
      <c r="F95" s="486">
        <f t="shared" si="111"/>
        <v>0</v>
      </c>
      <c r="G95" s="232">
        <f>SUM(G96:G102)</f>
        <v>0</v>
      </c>
      <c r="H95" s="121">
        <f t="shared" ref="H95:I95" si="112">SUM(H96:H102)</f>
        <v>0</v>
      </c>
      <c r="I95" s="114">
        <f t="shared" si="112"/>
        <v>0</v>
      </c>
      <c r="J95" s="121">
        <f>SUM(J96:J102)</f>
        <v>0</v>
      </c>
      <c r="K95" s="113">
        <f t="shared" ref="K95:L95" si="113">SUM(K96:K102)</f>
        <v>0</v>
      </c>
      <c r="L95" s="114">
        <f t="shared" si="113"/>
        <v>0</v>
      </c>
      <c r="M95" s="58">
        <f>SUM(M96:M102)</f>
        <v>0</v>
      </c>
      <c r="N95" s="113">
        <f t="shared" ref="N95:O95" si="114">SUM(N96:N102)</f>
        <v>0</v>
      </c>
      <c r="O95" s="114">
        <f t="shared" si="114"/>
        <v>0</v>
      </c>
      <c r="P95" s="111"/>
    </row>
    <row r="96" spans="1:16" ht="24" hidden="1" x14ac:dyDescent="0.25">
      <c r="A96" s="38">
        <v>2231</v>
      </c>
      <c r="B96" s="57" t="s">
        <v>82</v>
      </c>
      <c r="C96" s="58">
        <f t="shared" si="98"/>
        <v>0</v>
      </c>
      <c r="D96" s="231"/>
      <c r="E96" s="528"/>
      <c r="F96" s="486">
        <f t="shared" ref="F96:F102" si="115">D96+E96</f>
        <v>0</v>
      </c>
      <c r="G96" s="231"/>
      <c r="H96" s="263"/>
      <c r="I96" s="114">
        <f t="shared" ref="I96:I102" si="116">G96+H96</f>
        <v>0</v>
      </c>
      <c r="J96" s="263"/>
      <c r="K96" s="60"/>
      <c r="L96" s="114">
        <f t="shared" ref="L96:L102" si="117">J96+K96</f>
        <v>0</v>
      </c>
      <c r="M96" s="325"/>
      <c r="N96" s="60"/>
      <c r="O96" s="114">
        <f t="shared" ref="O96:O102" si="118">M96+N96</f>
        <v>0</v>
      </c>
      <c r="P96" s="111"/>
    </row>
    <row r="97" spans="1:16" ht="24.75" hidden="1" customHeight="1" x14ac:dyDescent="0.25">
      <c r="A97" s="38">
        <v>2232</v>
      </c>
      <c r="B97" s="57" t="s">
        <v>83</v>
      </c>
      <c r="C97" s="58">
        <f t="shared" si="98"/>
        <v>0</v>
      </c>
      <c r="D97" s="231"/>
      <c r="E97" s="528"/>
      <c r="F97" s="486">
        <f t="shared" si="115"/>
        <v>0</v>
      </c>
      <c r="G97" s="231"/>
      <c r="H97" s="263"/>
      <c r="I97" s="114">
        <f t="shared" si="116"/>
        <v>0</v>
      </c>
      <c r="J97" s="263"/>
      <c r="K97" s="60"/>
      <c r="L97" s="114">
        <f t="shared" si="117"/>
        <v>0</v>
      </c>
      <c r="M97" s="325"/>
      <c r="N97" s="60"/>
      <c r="O97" s="114">
        <f t="shared" si="118"/>
        <v>0</v>
      </c>
      <c r="P97" s="111"/>
    </row>
    <row r="98" spans="1:16" ht="24" hidden="1" x14ac:dyDescent="0.25">
      <c r="A98" s="33">
        <v>2233</v>
      </c>
      <c r="B98" s="52" t="s">
        <v>84</v>
      </c>
      <c r="C98" s="53">
        <f t="shared" si="98"/>
        <v>0</v>
      </c>
      <c r="D98" s="230"/>
      <c r="E98" s="526"/>
      <c r="F98" s="527">
        <f t="shared" si="115"/>
        <v>0</v>
      </c>
      <c r="G98" s="230"/>
      <c r="H98" s="262"/>
      <c r="I98" s="120">
        <f t="shared" si="116"/>
        <v>0</v>
      </c>
      <c r="J98" s="262"/>
      <c r="K98" s="55"/>
      <c r="L98" s="120">
        <f t="shared" si="117"/>
        <v>0</v>
      </c>
      <c r="M98" s="324"/>
      <c r="N98" s="55"/>
      <c r="O98" s="120">
        <f t="shared" si="118"/>
        <v>0</v>
      </c>
      <c r="P98" s="110"/>
    </row>
    <row r="99" spans="1:16" ht="36" hidden="1" x14ac:dyDescent="0.25">
      <c r="A99" s="38">
        <v>2234</v>
      </c>
      <c r="B99" s="57" t="s">
        <v>85</v>
      </c>
      <c r="C99" s="58">
        <f t="shared" si="98"/>
        <v>0</v>
      </c>
      <c r="D99" s="231"/>
      <c r="E99" s="528"/>
      <c r="F99" s="486">
        <f t="shared" si="115"/>
        <v>0</v>
      </c>
      <c r="G99" s="231"/>
      <c r="H99" s="263"/>
      <c r="I99" s="114">
        <f t="shared" si="116"/>
        <v>0</v>
      </c>
      <c r="J99" s="263"/>
      <c r="K99" s="60"/>
      <c r="L99" s="114">
        <f t="shared" si="117"/>
        <v>0</v>
      </c>
      <c r="M99" s="325"/>
      <c r="N99" s="60"/>
      <c r="O99" s="114">
        <f t="shared" si="118"/>
        <v>0</v>
      </c>
      <c r="P99" s="111"/>
    </row>
    <row r="100" spans="1:16" ht="24" hidden="1" x14ac:dyDescent="0.25">
      <c r="A100" s="38">
        <v>2235</v>
      </c>
      <c r="B100" s="57" t="s">
        <v>86</v>
      </c>
      <c r="C100" s="58">
        <f t="shared" si="98"/>
        <v>0</v>
      </c>
      <c r="D100" s="231"/>
      <c r="E100" s="528"/>
      <c r="F100" s="486">
        <f t="shared" si="115"/>
        <v>0</v>
      </c>
      <c r="G100" s="231"/>
      <c r="H100" s="263"/>
      <c r="I100" s="114">
        <f t="shared" si="116"/>
        <v>0</v>
      </c>
      <c r="J100" s="263"/>
      <c r="K100" s="60"/>
      <c r="L100" s="114">
        <f t="shared" si="117"/>
        <v>0</v>
      </c>
      <c r="M100" s="325"/>
      <c r="N100" s="60"/>
      <c r="O100" s="114">
        <f t="shared" si="118"/>
        <v>0</v>
      </c>
      <c r="P100" s="111"/>
    </row>
    <row r="101" spans="1:16" hidden="1" x14ac:dyDescent="0.25">
      <c r="A101" s="38">
        <v>2236</v>
      </c>
      <c r="B101" s="57" t="s">
        <v>87</v>
      </c>
      <c r="C101" s="58">
        <f t="shared" si="98"/>
        <v>0</v>
      </c>
      <c r="D101" s="231"/>
      <c r="E101" s="528"/>
      <c r="F101" s="486">
        <f t="shared" si="115"/>
        <v>0</v>
      </c>
      <c r="G101" s="231"/>
      <c r="H101" s="263"/>
      <c r="I101" s="114">
        <f t="shared" si="116"/>
        <v>0</v>
      </c>
      <c r="J101" s="263"/>
      <c r="K101" s="60"/>
      <c r="L101" s="114">
        <f t="shared" si="117"/>
        <v>0</v>
      </c>
      <c r="M101" s="325"/>
      <c r="N101" s="60"/>
      <c r="O101" s="114">
        <f t="shared" si="118"/>
        <v>0</v>
      </c>
      <c r="P101" s="111"/>
    </row>
    <row r="102" spans="1:16" ht="24" hidden="1" x14ac:dyDescent="0.25">
      <c r="A102" s="38">
        <v>2239</v>
      </c>
      <c r="B102" s="57" t="s">
        <v>88</v>
      </c>
      <c r="C102" s="58">
        <f t="shared" si="98"/>
        <v>0</v>
      </c>
      <c r="D102" s="231"/>
      <c r="E102" s="528"/>
      <c r="F102" s="486">
        <f t="shared" si="115"/>
        <v>0</v>
      </c>
      <c r="G102" s="231"/>
      <c r="H102" s="263"/>
      <c r="I102" s="114">
        <f t="shared" si="116"/>
        <v>0</v>
      </c>
      <c r="J102" s="263"/>
      <c r="K102" s="60"/>
      <c r="L102" s="114">
        <f t="shared" si="117"/>
        <v>0</v>
      </c>
      <c r="M102" s="325"/>
      <c r="N102" s="60"/>
      <c r="O102" s="114">
        <f t="shared" si="118"/>
        <v>0</v>
      </c>
      <c r="P102" s="111"/>
    </row>
    <row r="103" spans="1:16" ht="36" hidden="1" x14ac:dyDescent="0.25">
      <c r="A103" s="112">
        <v>2240</v>
      </c>
      <c r="B103" s="57" t="s">
        <v>89</v>
      </c>
      <c r="C103" s="58">
        <f t="shared" si="98"/>
        <v>0</v>
      </c>
      <c r="D103" s="232">
        <f>SUM(D104:D111)</f>
        <v>0</v>
      </c>
      <c r="E103" s="529">
        <f t="shared" ref="E103:F103" si="119">SUM(E104:E111)</f>
        <v>0</v>
      </c>
      <c r="F103" s="486">
        <f t="shared" si="119"/>
        <v>0</v>
      </c>
      <c r="G103" s="232">
        <f>SUM(G104:G111)</f>
        <v>0</v>
      </c>
      <c r="H103" s="121">
        <f t="shared" ref="H103:I103" si="120">SUM(H104:H111)</f>
        <v>0</v>
      </c>
      <c r="I103" s="114">
        <f t="shared" si="120"/>
        <v>0</v>
      </c>
      <c r="J103" s="121">
        <f>SUM(J104:J111)</f>
        <v>0</v>
      </c>
      <c r="K103" s="113">
        <f t="shared" ref="K103:L103" si="121">SUM(K104:K111)</f>
        <v>0</v>
      </c>
      <c r="L103" s="114">
        <f t="shared" si="121"/>
        <v>0</v>
      </c>
      <c r="M103" s="58">
        <f>SUM(M104:M111)</f>
        <v>0</v>
      </c>
      <c r="N103" s="113">
        <f t="shared" ref="N103:O103" si="122">SUM(N104:N111)</f>
        <v>0</v>
      </c>
      <c r="O103" s="114">
        <f t="shared" si="122"/>
        <v>0</v>
      </c>
      <c r="P103" s="111"/>
    </row>
    <row r="104" spans="1:16" hidden="1" x14ac:dyDescent="0.25">
      <c r="A104" s="38">
        <v>2241</v>
      </c>
      <c r="B104" s="57" t="s">
        <v>90</v>
      </c>
      <c r="C104" s="58">
        <f t="shared" si="98"/>
        <v>0</v>
      </c>
      <c r="D104" s="231"/>
      <c r="E104" s="528"/>
      <c r="F104" s="486">
        <f t="shared" ref="F104:F111" si="123">D104+E104</f>
        <v>0</v>
      </c>
      <c r="G104" s="231"/>
      <c r="H104" s="263"/>
      <c r="I104" s="114">
        <f t="shared" ref="I104:I111" si="124">G104+H104</f>
        <v>0</v>
      </c>
      <c r="J104" s="263"/>
      <c r="K104" s="60"/>
      <c r="L104" s="114">
        <f t="shared" ref="L104:L111" si="125">J104+K104</f>
        <v>0</v>
      </c>
      <c r="M104" s="325"/>
      <c r="N104" s="60"/>
      <c r="O104" s="114">
        <f t="shared" ref="O104:O111" si="126">M104+N104</f>
        <v>0</v>
      </c>
      <c r="P104" s="111"/>
    </row>
    <row r="105" spans="1:16" ht="24" hidden="1" x14ac:dyDescent="0.25">
      <c r="A105" s="38">
        <v>2242</v>
      </c>
      <c r="B105" s="57" t="s">
        <v>91</v>
      </c>
      <c r="C105" s="58">
        <f t="shared" si="98"/>
        <v>0</v>
      </c>
      <c r="D105" s="231"/>
      <c r="E105" s="528"/>
      <c r="F105" s="486">
        <f t="shared" si="123"/>
        <v>0</v>
      </c>
      <c r="G105" s="231"/>
      <c r="H105" s="263"/>
      <c r="I105" s="114">
        <f t="shared" si="124"/>
        <v>0</v>
      </c>
      <c r="J105" s="263"/>
      <c r="K105" s="60"/>
      <c r="L105" s="114">
        <f t="shared" si="125"/>
        <v>0</v>
      </c>
      <c r="M105" s="325"/>
      <c r="N105" s="60"/>
      <c r="O105" s="114">
        <f t="shared" si="126"/>
        <v>0</v>
      </c>
      <c r="P105" s="111"/>
    </row>
    <row r="106" spans="1:16" ht="24" hidden="1" x14ac:dyDescent="0.25">
      <c r="A106" s="38">
        <v>2243</v>
      </c>
      <c r="B106" s="57" t="s">
        <v>92</v>
      </c>
      <c r="C106" s="58">
        <f t="shared" si="98"/>
        <v>0</v>
      </c>
      <c r="D106" s="231"/>
      <c r="E106" s="528"/>
      <c r="F106" s="486">
        <f t="shared" si="123"/>
        <v>0</v>
      </c>
      <c r="G106" s="231"/>
      <c r="H106" s="263"/>
      <c r="I106" s="114">
        <f t="shared" si="124"/>
        <v>0</v>
      </c>
      <c r="J106" s="263"/>
      <c r="K106" s="60"/>
      <c r="L106" s="114">
        <f t="shared" si="125"/>
        <v>0</v>
      </c>
      <c r="M106" s="325"/>
      <c r="N106" s="60"/>
      <c r="O106" s="114">
        <f t="shared" si="126"/>
        <v>0</v>
      </c>
      <c r="P106" s="111"/>
    </row>
    <row r="107" spans="1:16" hidden="1" x14ac:dyDescent="0.25">
      <c r="A107" s="38">
        <v>2244</v>
      </c>
      <c r="B107" s="57" t="s">
        <v>93</v>
      </c>
      <c r="C107" s="58">
        <f t="shared" si="98"/>
        <v>0</v>
      </c>
      <c r="D107" s="231"/>
      <c r="E107" s="528"/>
      <c r="F107" s="486">
        <f t="shared" si="123"/>
        <v>0</v>
      </c>
      <c r="G107" s="231"/>
      <c r="H107" s="263"/>
      <c r="I107" s="114">
        <f t="shared" si="124"/>
        <v>0</v>
      </c>
      <c r="J107" s="263"/>
      <c r="K107" s="60"/>
      <c r="L107" s="114">
        <f t="shared" si="125"/>
        <v>0</v>
      </c>
      <c r="M107" s="325"/>
      <c r="N107" s="60"/>
      <c r="O107" s="114">
        <f t="shared" si="126"/>
        <v>0</v>
      </c>
      <c r="P107" s="111"/>
    </row>
    <row r="108" spans="1:16" ht="24" hidden="1" x14ac:dyDescent="0.25">
      <c r="A108" s="38">
        <v>2246</v>
      </c>
      <c r="B108" s="57" t="s">
        <v>94</v>
      </c>
      <c r="C108" s="58">
        <f t="shared" si="98"/>
        <v>0</v>
      </c>
      <c r="D108" s="231"/>
      <c r="E108" s="528"/>
      <c r="F108" s="486">
        <f t="shared" si="123"/>
        <v>0</v>
      </c>
      <c r="G108" s="231"/>
      <c r="H108" s="263"/>
      <c r="I108" s="114">
        <f t="shared" si="124"/>
        <v>0</v>
      </c>
      <c r="J108" s="263"/>
      <c r="K108" s="60"/>
      <c r="L108" s="114">
        <f t="shared" si="125"/>
        <v>0</v>
      </c>
      <c r="M108" s="325"/>
      <c r="N108" s="60"/>
      <c r="O108" s="114">
        <f t="shared" si="126"/>
        <v>0</v>
      </c>
      <c r="P108" s="111"/>
    </row>
    <row r="109" spans="1:16" hidden="1" x14ac:dyDescent="0.25">
      <c r="A109" s="38">
        <v>2247</v>
      </c>
      <c r="B109" s="57" t="s">
        <v>95</v>
      </c>
      <c r="C109" s="58">
        <f t="shared" si="98"/>
        <v>0</v>
      </c>
      <c r="D109" s="231"/>
      <c r="E109" s="528"/>
      <c r="F109" s="486">
        <f t="shared" si="123"/>
        <v>0</v>
      </c>
      <c r="G109" s="231"/>
      <c r="H109" s="263"/>
      <c r="I109" s="114">
        <f t="shared" si="124"/>
        <v>0</v>
      </c>
      <c r="J109" s="263"/>
      <c r="K109" s="60"/>
      <c r="L109" s="114">
        <f t="shared" si="125"/>
        <v>0</v>
      </c>
      <c r="M109" s="325"/>
      <c r="N109" s="60"/>
      <c r="O109" s="114">
        <f t="shared" si="126"/>
        <v>0</v>
      </c>
      <c r="P109" s="111"/>
    </row>
    <row r="110" spans="1:16" ht="24" hidden="1" x14ac:dyDescent="0.25">
      <c r="A110" s="38">
        <v>2248</v>
      </c>
      <c r="B110" s="57" t="s">
        <v>300</v>
      </c>
      <c r="C110" s="58">
        <f t="shared" si="98"/>
        <v>0</v>
      </c>
      <c r="D110" s="231"/>
      <c r="E110" s="528"/>
      <c r="F110" s="486">
        <f t="shared" si="123"/>
        <v>0</v>
      </c>
      <c r="G110" s="231"/>
      <c r="H110" s="263"/>
      <c r="I110" s="114">
        <f t="shared" si="124"/>
        <v>0</v>
      </c>
      <c r="J110" s="263"/>
      <c r="K110" s="60"/>
      <c r="L110" s="114">
        <f t="shared" si="125"/>
        <v>0</v>
      </c>
      <c r="M110" s="325"/>
      <c r="N110" s="60"/>
      <c r="O110" s="114">
        <f t="shared" si="126"/>
        <v>0</v>
      </c>
      <c r="P110" s="111"/>
    </row>
    <row r="111" spans="1:16" ht="24" hidden="1" x14ac:dyDescent="0.25">
      <c r="A111" s="38">
        <v>2249</v>
      </c>
      <c r="B111" s="57" t="s">
        <v>96</v>
      </c>
      <c r="C111" s="58">
        <f t="shared" si="98"/>
        <v>0</v>
      </c>
      <c r="D111" s="231"/>
      <c r="E111" s="528"/>
      <c r="F111" s="486">
        <f t="shared" si="123"/>
        <v>0</v>
      </c>
      <c r="G111" s="231"/>
      <c r="H111" s="263"/>
      <c r="I111" s="114">
        <f t="shared" si="124"/>
        <v>0</v>
      </c>
      <c r="J111" s="263"/>
      <c r="K111" s="60"/>
      <c r="L111" s="114">
        <f t="shared" si="125"/>
        <v>0</v>
      </c>
      <c r="M111" s="325"/>
      <c r="N111" s="60"/>
      <c r="O111" s="114">
        <f t="shared" si="126"/>
        <v>0</v>
      </c>
      <c r="P111" s="111"/>
    </row>
    <row r="112" spans="1:16" hidden="1" x14ac:dyDescent="0.25">
      <c r="A112" s="112">
        <v>2250</v>
      </c>
      <c r="B112" s="57" t="s">
        <v>97</v>
      </c>
      <c r="C112" s="58">
        <f t="shared" si="98"/>
        <v>0</v>
      </c>
      <c r="D112" s="232">
        <f>SUM(D113:D115)</f>
        <v>0</v>
      </c>
      <c r="E112" s="529">
        <f t="shared" ref="E112:F112" si="127">SUM(E113:E115)</f>
        <v>0</v>
      </c>
      <c r="F112" s="486">
        <f t="shared" si="127"/>
        <v>0</v>
      </c>
      <c r="G112" s="232">
        <f>SUM(G113:G115)</f>
        <v>0</v>
      </c>
      <c r="H112" s="121">
        <f t="shared" ref="H112:I112" si="128">SUM(H113:H115)</f>
        <v>0</v>
      </c>
      <c r="I112" s="114">
        <f t="shared" si="128"/>
        <v>0</v>
      </c>
      <c r="J112" s="121">
        <f>SUM(J113:J115)</f>
        <v>0</v>
      </c>
      <c r="K112" s="113">
        <f t="shared" ref="K112:L112" si="129">SUM(K113:K115)</f>
        <v>0</v>
      </c>
      <c r="L112" s="114">
        <f t="shared" si="129"/>
        <v>0</v>
      </c>
      <c r="M112" s="58">
        <f>SUM(M113:M115)</f>
        <v>0</v>
      </c>
      <c r="N112" s="113">
        <f t="shared" ref="N112:O112" si="130">SUM(N113:N115)</f>
        <v>0</v>
      </c>
      <c r="O112" s="114">
        <f t="shared" si="130"/>
        <v>0</v>
      </c>
      <c r="P112" s="111"/>
    </row>
    <row r="113" spans="1:16" hidden="1" x14ac:dyDescent="0.25">
      <c r="A113" s="38">
        <v>2251</v>
      </c>
      <c r="B113" s="57" t="s">
        <v>98</v>
      </c>
      <c r="C113" s="58">
        <f t="shared" si="98"/>
        <v>0</v>
      </c>
      <c r="D113" s="231"/>
      <c r="E113" s="528"/>
      <c r="F113" s="486">
        <f t="shared" ref="F113:F115" si="131">D113+E113</f>
        <v>0</v>
      </c>
      <c r="G113" s="231"/>
      <c r="H113" s="263"/>
      <c r="I113" s="114">
        <f t="shared" ref="I113:I115" si="132">G113+H113</f>
        <v>0</v>
      </c>
      <c r="J113" s="263"/>
      <c r="K113" s="60"/>
      <c r="L113" s="114">
        <f t="shared" ref="L113:L115" si="133">J113+K113</f>
        <v>0</v>
      </c>
      <c r="M113" s="325"/>
      <c r="N113" s="60"/>
      <c r="O113" s="114">
        <f t="shared" ref="O113:O115" si="134">M113+N113</f>
        <v>0</v>
      </c>
      <c r="P113" s="111"/>
    </row>
    <row r="114" spans="1:16" ht="24" hidden="1" x14ac:dyDescent="0.25">
      <c r="A114" s="38">
        <v>2252</v>
      </c>
      <c r="B114" s="57" t="s">
        <v>99</v>
      </c>
      <c r="C114" s="58">
        <f t="shared" si="98"/>
        <v>0</v>
      </c>
      <c r="D114" s="231"/>
      <c r="E114" s="528"/>
      <c r="F114" s="486">
        <f t="shared" si="131"/>
        <v>0</v>
      </c>
      <c r="G114" s="231"/>
      <c r="H114" s="263"/>
      <c r="I114" s="114">
        <f t="shared" si="132"/>
        <v>0</v>
      </c>
      <c r="J114" s="263"/>
      <c r="K114" s="60"/>
      <c r="L114" s="114">
        <f t="shared" si="133"/>
        <v>0</v>
      </c>
      <c r="M114" s="325"/>
      <c r="N114" s="60"/>
      <c r="O114" s="114">
        <f t="shared" si="134"/>
        <v>0</v>
      </c>
      <c r="P114" s="111"/>
    </row>
    <row r="115" spans="1:16" ht="24" hidden="1" x14ac:dyDescent="0.25">
      <c r="A115" s="38">
        <v>2259</v>
      </c>
      <c r="B115" s="57" t="s">
        <v>100</v>
      </c>
      <c r="C115" s="58">
        <f t="shared" si="98"/>
        <v>0</v>
      </c>
      <c r="D115" s="231"/>
      <c r="E115" s="528"/>
      <c r="F115" s="486">
        <f t="shared" si="131"/>
        <v>0</v>
      </c>
      <c r="G115" s="231"/>
      <c r="H115" s="263"/>
      <c r="I115" s="114">
        <f t="shared" si="132"/>
        <v>0</v>
      </c>
      <c r="J115" s="263"/>
      <c r="K115" s="60"/>
      <c r="L115" s="114">
        <f t="shared" si="133"/>
        <v>0</v>
      </c>
      <c r="M115" s="325"/>
      <c r="N115" s="60"/>
      <c r="O115" s="114">
        <f t="shared" si="134"/>
        <v>0</v>
      </c>
      <c r="P115" s="111"/>
    </row>
    <row r="116" spans="1:16" hidden="1" x14ac:dyDescent="0.25">
      <c r="A116" s="112">
        <v>2260</v>
      </c>
      <c r="B116" s="57" t="s">
        <v>101</v>
      </c>
      <c r="C116" s="58">
        <f t="shared" si="98"/>
        <v>0</v>
      </c>
      <c r="D116" s="232">
        <f>SUM(D117:D121)</f>
        <v>0</v>
      </c>
      <c r="E116" s="529">
        <f t="shared" ref="E116:F116" si="135">SUM(E117:E121)</f>
        <v>0</v>
      </c>
      <c r="F116" s="486">
        <f t="shared" si="135"/>
        <v>0</v>
      </c>
      <c r="G116" s="232">
        <f>SUM(G117:G121)</f>
        <v>0</v>
      </c>
      <c r="H116" s="121">
        <f t="shared" ref="H116:I116" si="136">SUM(H117:H121)</f>
        <v>0</v>
      </c>
      <c r="I116" s="114">
        <f t="shared" si="136"/>
        <v>0</v>
      </c>
      <c r="J116" s="121">
        <f>SUM(J117:J121)</f>
        <v>0</v>
      </c>
      <c r="K116" s="113">
        <f t="shared" ref="K116:L116" si="137">SUM(K117:K121)</f>
        <v>0</v>
      </c>
      <c r="L116" s="114">
        <f t="shared" si="137"/>
        <v>0</v>
      </c>
      <c r="M116" s="58">
        <f>SUM(M117:M121)</f>
        <v>0</v>
      </c>
      <c r="N116" s="113">
        <f t="shared" ref="N116:O116" si="138">SUM(N117:N121)</f>
        <v>0</v>
      </c>
      <c r="O116" s="114">
        <f t="shared" si="138"/>
        <v>0</v>
      </c>
      <c r="P116" s="111"/>
    </row>
    <row r="117" spans="1:16" hidden="1" x14ac:dyDescent="0.25">
      <c r="A117" s="38">
        <v>2261</v>
      </c>
      <c r="B117" s="57" t="s">
        <v>102</v>
      </c>
      <c r="C117" s="58">
        <f t="shared" si="98"/>
        <v>0</v>
      </c>
      <c r="D117" s="231"/>
      <c r="E117" s="528"/>
      <c r="F117" s="486">
        <f t="shared" ref="F117:F121" si="139">D117+E117</f>
        <v>0</v>
      </c>
      <c r="G117" s="231"/>
      <c r="H117" s="263"/>
      <c r="I117" s="114">
        <f t="shared" ref="I117:I121" si="140">G117+H117</f>
        <v>0</v>
      </c>
      <c r="J117" s="263"/>
      <c r="K117" s="60"/>
      <c r="L117" s="114">
        <f t="shared" ref="L117:L121" si="141">J117+K117</f>
        <v>0</v>
      </c>
      <c r="M117" s="325"/>
      <c r="N117" s="60"/>
      <c r="O117" s="114">
        <f t="shared" ref="O117:O121" si="142">M117+N117</f>
        <v>0</v>
      </c>
      <c r="P117" s="111"/>
    </row>
    <row r="118" spans="1:16" hidden="1" x14ac:dyDescent="0.25">
      <c r="A118" s="38">
        <v>2262</v>
      </c>
      <c r="B118" s="57" t="s">
        <v>103</v>
      </c>
      <c r="C118" s="58">
        <f t="shared" si="98"/>
        <v>0</v>
      </c>
      <c r="D118" s="231"/>
      <c r="E118" s="528"/>
      <c r="F118" s="486">
        <f t="shared" si="139"/>
        <v>0</v>
      </c>
      <c r="G118" s="231"/>
      <c r="H118" s="263"/>
      <c r="I118" s="114">
        <f t="shared" si="140"/>
        <v>0</v>
      </c>
      <c r="J118" s="263"/>
      <c r="K118" s="60"/>
      <c r="L118" s="114">
        <f t="shared" si="141"/>
        <v>0</v>
      </c>
      <c r="M118" s="325"/>
      <c r="N118" s="60"/>
      <c r="O118" s="114">
        <f t="shared" si="142"/>
        <v>0</v>
      </c>
      <c r="P118" s="111"/>
    </row>
    <row r="119" spans="1:16" hidden="1" x14ac:dyDescent="0.25">
      <c r="A119" s="38">
        <v>2263</v>
      </c>
      <c r="B119" s="57" t="s">
        <v>104</v>
      </c>
      <c r="C119" s="58">
        <f t="shared" si="98"/>
        <v>0</v>
      </c>
      <c r="D119" s="231"/>
      <c r="E119" s="528"/>
      <c r="F119" s="486">
        <f t="shared" si="139"/>
        <v>0</v>
      </c>
      <c r="G119" s="231"/>
      <c r="H119" s="263"/>
      <c r="I119" s="114">
        <f t="shared" si="140"/>
        <v>0</v>
      </c>
      <c r="J119" s="263"/>
      <c r="K119" s="60"/>
      <c r="L119" s="114">
        <f t="shared" si="141"/>
        <v>0</v>
      </c>
      <c r="M119" s="325"/>
      <c r="N119" s="60"/>
      <c r="O119" s="114">
        <f t="shared" si="142"/>
        <v>0</v>
      </c>
      <c r="P119" s="111"/>
    </row>
    <row r="120" spans="1:16" ht="24" hidden="1" x14ac:dyDescent="0.25">
      <c r="A120" s="38">
        <v>2264</v>
      </c>
      <c r="B120" s="57" t="s">
        <v>105</v>
      </c>
      <c r="C120" s="58">
        <f t="shared" si="98"/>
        <v>0</v>
      </c>
      <c r="D120" s="231"/>
      <c r="E120" s="528"/>
      <c r="F120" s="486">
        <f t="shared" si="139"/>
        <v>0</v>
      </c>
      <c r="G120" s="231"/>
      <c r="H120" s="263"/>
      <c r="I120" s="114">
        <f t="shared" si="140"/>
        <v>0</v>
      </c>
      <c r="J120" s="263"/>
      <c r="K120" s="60"/>
      <c r="L120" s="114">
        <f t="shared" si="141"/>
        <v>0</v>
      </c>
      <c r="M120" s="325"/>
      <c r="N120" s="60"/>
      <c r="O120" s="114">
        <f t="shared" si="142"/>
        <v>0</v>
      </c>
      <c r="P120" s="111"/>
    </row>
    <row r="121" spans="1:16" hidden="1" x14ac:dyDescent="0.25">
      <c r="A121" s="38">
        <v>2269</v>
      </c>
      <c r="B121" s="57" t="s">
        <v>106</v>
      </c>
      <c r="C121" s="58">
        <f t="shared" si="98"/>
        <v>0</v>
      </c>
      <c r="D121" s="231"/>
      <c r="E121" s="528"/>
      <c r="F121" s="486">
        <f t="shared" si="139"/>
        <v>0</v>
      </c>
      <c r="G121" s="231"/>
      <c r="H121" s="263"/>
      <c r="I121" s="114">
        <f t="shared" si="140"/>
        <v>0</v>
      </c>
      <c r="J121" s="263"/>
      <c r="K121" s="60"/>
      <c r="L121" s="114">
        <f t="shared" si="141"/>
        <v>0</v>
      </c>
      <c r="M121" s="325"/>
      <c r="N121" s="60"/>
      <c r="O121" s="114">
        <f t="shared" si="142"/>
        <v>0</v>
      </c>
      <c r="P121" s="111"/>
    </row>
    <row r="122" spans="1:16" x14ac:dyDescent="0.25">
      <c r="A122" s="112">
        <v>2270</v>
      </c>
      <c r="B122" s="57" t="s">
        <v>107</v>
      </c>
      <c r="C122" s="58">
        <f t="shared" si="98"/>
        <v>44240</v>
      </c>
      <c r="D122" s="232">
        <f>SUM(D123:D127)</f>
        <v>48754</v>
      </c>
      <c r="E122" s="529">
        <f t="shared" ref="E122:F122" si="143">SUM(E123:E127)</f>
        <v>-4514</v>
      </c>
      <c r="F122" s="486">
        <f t="shared" si="143"/>
        <v>44240</v>
      </c>
      <c r="G122" s="232">
        <f>SUM(G123:G127)</f>
        <v>0</v>
      </c>
      <c r="H122" s="121">
        <f t="shared" ref="H122:I122" si="144">SUM(H123:H127)</f>
        <v>0</v>
      </c>
      <c r="I122" s="114">
        <f t="shared" si="144"/>
        <v>0</v>
      </c>
      <c r="J122" s="121">
        <f>SUM(J123:J127)</f>
        <v>0</v>
      </c>
      <c r="K122" s="113">
        <f t="shared" ref="K122:L122" si="145">SUM(K123:K127)</f>
        <v>0</v>
      </c>
      <c r="L122" s="114">
        <f t="shared" si="145"/>
        <v>0</v>
      </c>
      <c r="M122" s="58">
        <f>SUM(M123:M127)</f>
        <v>0</v>
      </c>
      <c r="N122" s="113">
        <f t="shared" ref="N122:O122" si="146">SUM(N123:N127)</f>
        <v>0</v>
      </c>
      <c r="O122" s="114">
        <f t="shared" si="146"/>
        <v>0</v>
      </c>
      <c r="P122" s="111"/>
    </row>
    <row r="123" spans="1:16" hidden="1" x14ac:dyDescent="0.25">
      <c r="A123" s="38">
        <v>2272</v>
      </c>
      <c r="B123" s="146" t="s">
        <v>108</v>
      </c>
      <c r="C123" s="58">
        <f t="shared" si="98"/>
        <v>0</v>
      </c>
      <c r="D123" s="231"/>
      <c r="E123" s="528"/>
      <c r="F123" s="486">
        <f t="shared" ref="F123:F127" si="147">D123+E123</f>
        <v>0</v>
      </c>
      <c r="G123" s="231"/>
      <c r="H123" s="263"/>
      <c r="I123" s="114">
        <f t="shared" ref="I123:I127" si="148">G123+H123</f>
        <v>0</v>
      </c>
      <c r="J123" s="263"/>
      <c r="K123" s="60"/>
      <c r="L123" s="114">
        <f t="shared" ref="L123:L127" si="149">J123+K123</f>
        <v>0</v>
      </c>
      <c r="M123" s="325"/>
      <c r="N123" s="60"/>
      <c r="O123" s="114">
        <f t="shared" ref="O123:O127" si="150">M123+N123</f>
        <v>0</v>
      </c>
      <c r="P123" s="111"/>
    </row>
    <row r="124" spans="1:16" ht="24" hidden="1" x14ac:dyDescent="0.25">
      <c r="A124" s="38">
        <v>2274</v>
      </c>
      <c r="B124" s="186" t="s">
        <v>290</v>
      </c>
      <c r="C124" s="58">
        <f t="shared" si="98"/>
        <v>0</v>
      </c>
      <c r="D124" s="231"/>
      <c r="E124" s="528"/>
      <c r="F124" s="486">
        <f t="shared" si="147"/>
        <v>0</v>
      </c>
      <c r="G124" s="231"/>
      <c r="H124" s="263"/>
      <c r="I124" s="114">
        <f t="shared" si="148"/>
        <v>0</v>
      </c>
      <c r="J124" s="263"/>
      <c r="K124" s="60"/>
      <c r="L124" s="114">
        <f t="shared" si="149"/>
        <v>0</v>
      </c>
      <c r="M124" s="325"/>
      <c r="N124" s="60"/>
      <c r="O124" s="114">
        <f t="shared" si="150"/>
        <v>0</v>
      </c>
      <c r="P124" s="111"/>
    </row>
    <row r="125" spans="1:16" ht="24" x14ac:dyDescent="0.25">
      <c r="A125" s="38">
        <v>2275</v>
      </c>
      <c r="B125" s="57" t="s">
        <v>109</v>
      </c>
      <c r="C125" s="58">
        <f t="shared" si="98"/>
        <v>44240</v>
      </c>
      <c r="D125" s="231">
        <v>48754</v>
      </c>
      <c r="E125" s="528">
        <v>-4514</v>
      </c>
      <c r="F125" s="486">
        <f t="shared" si="147"/>
        <v>44240</v>
      </c>
      <c r="G125" s="231"/>
      <c r="H125" s="263"/>
      <c r="I125" s="114">
        <f t="shared" si="148"/>
        <v>0</v>
      </c>
      <c r="J125" s="263"/>
      <c r="K125" s="60"/>
      <c r="L125" s="114">
        <f t="shared" si="149"/>
        <v>0</v>
      </c>
      <c r="M125" s="325"/>
      <c r="N125" s="60"/>
      <c r="O125" s="114">
        <f t="shared" si="150"/>
        <v>0</v>
      </c>
      <c r="P125" s="111"/>
    </row>
    <row r="126" spans="1:16" ht="36" hidden="1" x14ac:dyDescent="0.25">
      <c r="A126" s="38">
        <v>2276</v>
      </c>
      <c r="B126" s="57" t="s">
        <v>110</v>
      </c>
      <c r="C126" s="58">
        <f t="shared" si="98"/>
        <v>0</v>
      </c>
      <c r="D126" s="231"/>
      <c r="E126" s="528"/>
      <c r="F126" s="486">
        <f t="shared" si="147"/>
        <v>0</v>
      </c>
      <c r="G126" s="231"/>
      <c r="H126" s="263"/>
      <c r="I126" s="114">
        <f t="shared" si="148"/>
        <v>0</v>
      </c>
      <c r="J126" s="263"/>
      <c r="K126" s="60"/>
      <c r="L126" s="114">
        <f t="shared" si="149"/>
        <v>0</v>
      </c>
      <c r="M126" s="325"/>
      <c r="N126" s="60"/>
      <c r="O126" s="114">
        <f t="shared" si="150"/>
        <v>0</v>
      </c>
      <c r="P126" s="111"/>
    </row>
    <row r="127" spans="1:16" ht="24" hidden="1" x14ac:dyDescent="0.25">
      <c r="A127" s="38">
        <v>2279</v>
      </c>
      <c r="B127" s="57" t="s">
        <v>111</v>
      </c>
      <c r="C127" s="58">
        <f t="shared" si="98"/>
        <v>0</v>
      </c>
      <c r="D127" s="231"/>
      <c r="E127" s="528"/>
      <c r="F127" s="486">
        <f t="shared" si="147"/>
        <v>0</v>
      </c>
      <c r="G127" s="231"/>
      <c r="H127" s="263"/>
      <c r="I127" s="114">
        <f t="shared" si="148"/>
        <v>0</v>
      </c>
      <c r="J127" s="263"/>
      <c r="K127" s="60"/>
      <c r="L127" s="114">
        <f t="shared" si="149"/>
        <v>0</v>
      </c>
      <c r="M127" s="325"/>
      <c r="N127" s="60"/>
      <c r="O127" s="114">
        <f t="shared" si="150"/>
        <v>0</v>
      </c>
      <c r="P127" s="111"/>
    </row>
    <row r="128" spans="1:16" ht="24" hidden="1" x14ac:dyDescent="0.25">
      <c r="A128" s="565">
        <v>2280</v>
      </c>
      <c r="B128" s="52" t="s">
        <v>301</v>
      </c>
      <c r="C128" s="53">
        <f t="shared" si="98"/>
        <v>0</v>
      </c>
      <c r="D128" s="234">
        <f t="shared" ref="D128:O128" si="151">SUM(D129)</f>
        <v>0</v>
      </c>
      <c r="E128" s="531">
        <f t="shared" si="151"/>
        <v>0</v>
      </c>
      <c r="F128" s="527">
        <f t="shared" si="151"/>
        <v>0</v>
      </c>
      <c r="G128" s="234">
        <f t="shared" si="151"/>
        <v>0</v>
      </c>
      <c r="H128" s="265">
        <f t="shared" si="151"/>
        <v>0</v>
      </c>
      <c r="I128" s="120">
        <f t="shared" si="151"/>
        <v>0</v>
      </c>
      <c r="J128" s="265">
        <f t="shared" si="151"/>
        <v>0</v>
      </c>
      <c r="K128" s="119">
        <f t="shared" si="151"/>
        <v>0</v>
      </c>
      <c r="L128" s="120">
        <f t="shared" si="151"/>
        <v>0</v>
      </c>
      <c r="M128" s="58">
        <f t="shared" si="151"/>
        <v>0</v>
      </c>
      <c r="N128" s="113">
        <f t="shared" si="151"/>
        <v>0</v>
      </c>
      <c r="O128" s="114">
        <f t="shared" si="151"/>
        <v>0</v>
      </c>
      <c r="P128" s="111"/>
    </row>
    <row r="129" spans="1:16" ht="24" hidden="1" x14ac:dyDescent="0.25">
      <c r="A129" s="38">
        <v>2283</v>
      </c>
      <c r="B129" s="57" t="s">
        <v>112</v>
      </c>
      <c r="C129" s="58">
        <f t="shared" si="98"/>
        <v>0</v>
      </c>
      <c r="D129" s="231"/>
      <c r="E129" s="528"/>
      <c r="F129" s="486">
        <f>D129+E129</f>
        <v>0</v>
      </c>
      <c r="G129" s="231"/>
      <c r="H129" s="263"/>
      <c r="I129" s="114">
        <f>G129+H129</f>
        <v>0</v>
      </c>
      <c r="J129" s="263"/>
      <c r="K129" s="60"/>
      <c r="L129" s="114">
        <f>J129+K129</f>
        <v>0</v>
      </c>
      <c r="M129" s="325"/>
      <c r="N129" s="60"/>
      <c r="O129" s="114">
        <f>M129+N129</f>
        <v>0</v>
      </c>
      <c r="P129" s="111"/>
    </row>
    <row r="130" spans="1:16" ht="38.25" hidden="1" customHeight="1" x14ac:dyDescent="0.25">
      <c r="A130" s="45">
        <v>2300</v>
      </c>
      <c r="B130" s="105" t="s">
        <v>113</v>
      </c>
      <c r="C130" s="46">
        <f t="shared" si="98"/>
        <v>0</v>
      </c>
      <c r="D130" s="229">
        <f>SUM(D131,D136,D140,D141,D144,D151,D159,D160,D163)</f>
        <v>0</v>
      </c>
      <c r="E130" s="523">
        <f t="shared" ref="E130:F130" si="152">SUM(E131,E136,E140,E141,E144,E151,E159,E160,E163)</f>
        <v>0</v>
      </c>
      <c r="F130" s="490">
        <f t="shared" si="152"/>
        <v>0</v>
      </c>
      <c r="G130" s="229">
        <f>SUM(G131,G136,G140,G141,G144,G151,G159,G160,G163)</f>
        <v>0</v>
      </c>
      <c r="H130" s="106">
        <f t="shared" ref="H130:I130" si="153">SUM(H131,H136,H140,H141,H144,H151,H159,H160,H163)</f>
        <v>0</v>
      </c>
      <c r="I130" s="117">
        <f t="shared" si="153"/>
        <v>0</v>
      </c>
      <c r="J130" s="106">
        <f>SUM(J131,J136,J140,J141,J144,J151,J159,J160,J163)</f>
        <v>0</v>
      </c>
      <c r="K130" s="50">
        <f t="shared" ref="K130:L130" si="154">SUM(K131,K136,K140,K141,K144,K151,K159,K160,K163)</f>
        <v>0</v>
      </c>
      <c r="L130" s="117">
        <f t="shared" si="154"/>
        <v>0</v>
      </c>
      <c r="M130" s="46">
        <f>SUM(M131,M136,M140,M141,M144,M151,M159,M160,M163)</f>
        <v>0</v>
      </c>
      <c r="N130" s="50">
        <f t="shared" ref="N130:O130" si="155">SUM(N131,N136,N140,N141,N144,N151,N159,N160,N163)</f>
        <v>0</v>
      </c>
      <c r="O130" s="117">
        <f t="shared" si="155"/>
        <v>0</v>
      </c>
      <c r="P130" s="123"/>
    </row>
    <row r="131" spans="1:16" ht="24" hidden="1" x14ac:dyDescent="0.25">
      <c r="A131" s="565">
        <v>2310</v>
      </c>
      <c r="B131" s="52" t="s">
        <v>114</v>
      </c>
      <c r="C131" s="53">
        <f t="shared" si="98"/>
        <v>0</v>
      </c>
      <c r="D131" s="234">
        <f t="shared" ref="D131:O131" si="156">SUM(D132:D135)</f>
        <v>0</v>
      </c>
      <c r="E131" s="531">
        <f t="shared" si="156"/>
        <v>0</v>
      </c>
      <c r="F131" s="527">
        <f t="shared" si="156"/>
        <v>0</v>
      </c>
      <c r="G131" s="234">
        <f t="shared" si="156"/>
        <v>0</v>
      </c>
      <c r="H131" s="265">
        <f t="shared" si="156"/>
        <v>0</v>
      </c>
      <c r="I131" s="120">
        <f t="shared" si="156"/>
        <v>0</v>
      </c>
      <c r="J131" s="265">
        <f t="shared" si="156"/>
        <v>0</v>
      </c>
      <c r="K131" s="119">
        <f t="shared" si="156"/>
        <v>0</v>
      </c>
      <c r="L131" s="120">
        <f t="shared" si="156"/>
        <v>0</v>
      </c>
      <c r="M131" s="53">
        <f t="shared" si="156"/>
        <v>0</v>
      </c>
      <c r="N131" s="119">
        <f t="shared" si="156"/>
        <v>0</v>
      </c>
      <c r="O131" s="120">
        <f t="shared" si="156"/>
        <v>0</v>
      </c>
      <c r="P131" s="110"/>
    </row>
    <row r="132" spans="1:16" hidden="1" x14ac:dyDescent="0.25">
      <c r="A132" s="38">
        <v>2311</v>
      </c>
      <c r="B132" s="57" t="s">
        <v>115</v>
      </c>
      <c r="C132" s="58">
        <f t="shared" si="98"/>
        <v>0</v>
      </c>
      <c r="D132" s="231"/>
      <c r="E132" s="528"/>
      <c r="F132" s="486">
        <f t="shared" ref="F132:F135" si="157">D132+E132</f>
        <v>0</v>
      </c>
      <c r="G132" s="231"/>
      <c r="H132" s="263"/>
      <c r="I132" s="114">
        <f t="shared" ref="I132:I135" si="158">G132+H132</f>
        <v>0</v>
      </c>
      <c r="J132" s="263"/>
      <c r="K132" s="60"/>
      <c r="L132" s="114">
        <f t="shared" ref="L132:L135" si="159">J132+K132</f>
        <v>0</v>
      </c>
      <c r="M132" s="325"/>
      <c r="N132" s="60"/>
      <c r="O132" s="114">
        <f t="shared" ref="O132:O135" si="160">M132+N132</f>
        <v>0</v>
      </c>
      <c r="P132" s="111"/>
    </row>
    <row r="133" spans="1:16" hidden="1" x14ac:dyDescent="0.25">
      <c r="A133" s="38">
        <v>2312</v>
      </c>
      <c r="B133" s="57" t="s">
        <v>116</v>
      </c>
      <c r="C133" s="58">
        <f t="shared" si="98"/>
        <v>0</v>
      </c>
      <c r="D133" s="231"/>
      <c r="E133" s="528"/>
      <c r="F133" s="486">
        <f t="shared" si="157"/>
        <v>0</v>
      </c>
      <c r="G133" s="231"/>
      <c r="H133" s="263"/>
      <c r="I133" s="114">
        <f t="shared" si="158"/>
        <v>0</v>
      </c>
      <c r="J133" s="263"/>
      <c r="K133" s="60"/>
      <c r="L133" s="114">
        <f t="shared" si="159"/>
        <v>0</v>
      </c>
      <c r="M133" s="325"/>
      <c r="N133" s="60"/>
      <c r="O133" s="114">
        <f t="shared" si="160"/>
        <v>0</v>
      </c>
      <c r="P133" s="111"/>
    </row>
    <row r="134" spans="1:16" hidden="1" x14ac:dyDescent="0.25">
      <c r="A134" s="38">
        <v>2313</v>
      </c>
      <c r="B134" s="57" t="s">
        <v>117</v>
      </c>
      <c r="C134" s="58">
        <f t="shared" si="98"/>
        <v>0</v>
      </c>
      <c r="D134" s="231"/>
      <c r="E134" s="528"/>
      <c r="F134" s="486">
        <f t="shared" si="157"/>
        <v>0</v>
      </c>
      <c r="G134" s="231"/>
      <c r="H134" s="263"/>
      <c r="I134" s="114">
        <f t="shared" si="158"/>
        <v>0</v>
      </c>
      <c r="J134" s="263"/>
      <c r="K134" s="60"/>
      <c r="L134" s="114">
        <f t="shared" si="159"/>
        <v>0</v>
      </c>
      <c r="M134" s="325"/>
      <c r="N134" s="60"/>
      <c r="O134" s="114">
        <f t="shared" si="160"/>
        <v>0</v>
      </c>
      <c r="P134" s="111"/>
    </row>
    <row r="135" spans="1:16" ht="36" hidden="1" customHeight="1" x14ac:dyDescent="0.25">
      <c r="A135" s="38">
        <v>2314</v>
      </c>
      <c r="B135" s="57" t="s">
        <v>291</v>
      </c>
      <c r="C135" s="58">
        <f t="shared" si="98"/>
        <v>0</v>
      </c>
      <c r="D135" s="231"/>
      <c r="E135" s="528"/>
      <c r="F135" s="486">
        <f t="shared" si="157"/>
        <v>0</v>
      </c>
      <c r="G135" s="231"/>
      <c r="H135" s="263"/>
      <c r="I135" s="114">
        <f t="shared" si="158"/>
        <v>0</v>
      </c>
      <c r="J135" s="263"/>
      <c r="K135" s="60"/>
      <c r="L135" s="114">
        <f t="shared" si="159"/>
        <v>0</v>
      </c>
      <c r="M135" s="325"/>
      <c r="N135" s="60"/>
      <c r="O135" s="114">
        <f t="shared" si="160"/>
        <v>0</v>
      </c>
      <c r="P135" s="111"/>
    </row>
    <row r="136" spans="1:16" hidden="1" x14ac:dyDescent="0.25">
      <c r="A136" s="112">
        <v>2320</v>
      </c>
      <c r="B136" s="57" t="s">
        <v>118</v>
      </c>
      <c r="C136" s="58">
        <f t="shared" si="98"/>
        <v>0</v>
      </c>
      <c r="D136" s="232">
        <f>SUM(D137:D139)</f>
        <v>0</v>
      </c>
      <c r="E136" s="529">
        <f t="shared" ref="E136:F136" si="161">SUM(E137:E139)</f>
        <v>0</v>
      </c>
      <c r="F136" s="486">
        <f t="shared" si="161"/>
        <v>0</v>
      </c>
      <c r="G136" s="232">
        <f>SUM(G137:G139)</f>
        <v>0</v>
      </c>
      <c r="H136" s="121">
        <f t="shared" ref="H136:I136" si="162">SUM(H137:H139)</f>
        <v>0</v>
      </c>
      <c r="I136" s="114">
        <f t="shared" si="162"/>
        <v>0</v>
      </c>
      <c r="J136" s="121">
        <f>SUM(J137:J139)</f>
        <v>0</v>
      </c>
      <c r="K136" s="113">
        <f t="shared" ref="K136:L136" si="163">SUM(K137:K139)</f>
        <v>0</v>
      </c>
      <c r="L136" s="114">
        <f t="shared" si="163"/>
        <v>0</v>
      </c>
      <c r="M136" s="58">
        <f>SUM(M137:M139)</f>
        <v>0</v>
      </c>
      <c r="N136" s="113">
        <f t="shared" ref="N136:O136" si="164">SUM(N137:N139)</f>
        <v>0</v>
      </c>
      <c r="O136" s="114">
        <f t="shared" si="164"/>
        <v>0</v>
      </c>
      <c r="P136" s="111"/>
    </row>
    <row r="137" spans="1:16" hidden="1" x14ac:dyDescent="0.25">
      <c r="A137" s="38">
        <v>2321</v>
      </c>
      <c r="B137" s="57" t="s">
        <v>119</v>
      </c>
      <c r="C137" s="58">
        <f t="shared" si="98"/>
        <v>0</v>
      </c>
      <c r="D137" s="231"/>
      <c r="E137" s="528"/>
      <c r="F137" s="486">
        <f t="shared" ref="F137:F140" si="165">D137+E137</f>
        <v>0</v>
      </c>
      <c r="G137" s="231"/>
      <c r="H137" s="263"/>
      <c r="I137" s="114">
        <f t="shared" ref="I137:I140" si="166">G137+H137</f>
        <v>0</v>
      </c>
      <c r="J137" s="263"/>
      <c r="K137" s="60"/>
      <c r="L137" s="114">
        <f t="shared" ref="L137:L140" si="167">J137+K137</f>
        <v>0</v>
      </c>
      <c r="M137" s="325"/>
      <c r="N137" s="60"/>
      <c r="O137" s="114">
        <f t="shared" ref="O137:O140" si="168">M137+N137</f>
        <v>0</v>
      </c>
      <c r="P137" s="111"/>
    </row>
    <row r="138" spans="1:16" hidden="1" x14ac:dyDescent="0.25">
      <c r="A138" s="38">
        <v>2322</v>
      </c>
      <c r="B138" s="57" t="s">
        <v>120</v>
      </c>
      <c r="C138" s="58">
        <f t="shared" si="98"/>
        <v>0</v>
      </c>
      <c r="D138" s="231"/>
      <c r="E138" s="528"/>
      <c r="F138" s="486">
        <f t="shared" si="165"/>
        <v>0</v>
      </c>
      <c r="G138" s="231"/>
      <c r="H138" s="263"/>
      <c r="I138" s="114">
        <f t="shared" si="166"/>
        <v>0</v>
      </c>
      <c r="J138" s="263"/>
      <c r="K138" s="60"/>
      <c r="L138" s="114">
        <f t="shared" si="167"/>
        <v>0</v>
      </c>
      <c r="M138" s="325"/>
      <c r="N138" s="60"/>
      <c r="O138" s="114">
        <f t="shared" si="168"/>
        <v>0</v>
      </c>
      <c r="P138" s="111"/>
    </row>
    <row r="139" spans="1:16" ht="10.5" hidden="1" customHeight="1" x14ac:dyDescent="0.25">
      <c r="A139" s="38">
        <v>2329</v>
      </c>
      <c r="B139" s="57" t="s">
        <v>121</v>
      </c>
      <c r="C139" s="58">
        <f t="shared" si="98"/>
        <v>0</v>
      </c>
      <c r="D139" s="231"/>
      <c r="E139" s="528"/>
      <c r="F139" s="486">
        <f t="shared" si="165"/>
        <v>0</v>
      </c>
      <c r="G139" s="231"/>
      <c r="H139" s="263"/>
      <c r="I139" s="114">
        <f t="shared" si="166"/>
        <v>0</v>
      </c>
      <c r="J139" s="263"/>
      <c r="K139" s="60"/>
      <c r="L139" s="114">
        <f t="shared" si="167"/>
        <v>0</v>
      </c>
      <c r="M139" s="325"/>
      <c r="N139" s="60"/>
      <c r="O139" s="114">
        <f t="shared" si="168"/>
        <v>0</v>
      </c>
      <c r="P139" s="111"/>
    </row>
    <row r="140" spans="1:16" hidden="1" x14ac:dyDescent="0.25">
      <c r="A140" s="112">
        <v>2330</v>
      </c>
      <c r="B140" s="57" t="s">
        <v>122</v>
      </c>
      <c r="C140" s="58">
        <f t="shared" si="98"/>
        <v>0</v>
      </c>
      <c r="D140" s="231"/>
      <c r="E140" s="528"/>
      <c r="F140" s="486">
        <f t="shared" si="165"/>
        <v>0</v>
      </c>
      <c r="G140" s="231"/>
      <c r="H140" s="263"/>
      <c r="I140" s="114">
        <f t="shared" si="166"/>
        <v>0</v>
      </c>
      <c r="J140" s="263"/>
      <c r="K140" s="60"/>
      <c r="L140" s="114">
        <f t="shared" si="167"/>
        <v>0</v>
      </c>
      <c r="M140" s="325"/>
      <c r="N140" s="60"/>
      <c r="O140" s="114">
        <f t="shared" si="168"/>
        <v>0</v>
      </c>
      <c r="P140" s="111"/>
    </row>
    <row r="141" spans="1:16" ht="48" hidden="1" x14ac:dyDescent="0.25">
      <c r="A141" s="112">
        <v>2340</v>
      </c>
      <c r="B141" s="57" t="s">
        <v>302</v>
      </c>
      <c r="C141" s="58">
        <f t="shared" si="98"/>
        <v>0</v>
      </c>
      <c r="D141" s="232">
        <f>SUM(D142:D143)</f>
        <v>0</v>
      </c>
      <c r="E141" s="529">
        <f t="shared" ref="E141:F141" si="169">SUM(E142:E143)</f>
        <v>0</v>
      </c>
      <c r="F141" s="486">
        <f t="shared" si="169"/>
        <v>0</v>
      </c>
      <c r="G141" s="232">
        <f>SUM(G142:G143)</f>
        <v>0</v>
      </c>
      <c r="H141" s="121">
        <f t="shared" ref="H141:I141" si="170">SUM(H142:H143)</f>
        <v>0</v>
      </c>
      <c r="I141" s="114">
        <f t="shared" si="170"/>
        <v>0</v>
      </c>
      <c r="J141" s="121">
        <f>SUM(J142:J143)</f>
        <v>0</v>
      </c>
      <c r="K141" s="113">
        <f t="shared" ref="K141:L141" si="171">SUM(K142:K143)</f>
        <v>0</v>
      </c>
      <c r="L141" s="114">
        <f t="shared" si="171"/>
        <v>0</v>
      </c>
      <c r="M141" s="58">
        <f>SUM(M142:M143)</f>
        <v>0</v>
      </c>
      <c r="N141" s="113">
        <f t="shared" ref="N141:O141" si="172">SUM(N142:N143)</f>
        <v>0</v>
      </c>
      <c r="O141" s="114">
        <f t="shared" si="172"/>
        <v>0</v>
      </c>
      <c r="P141" s="111"/>
    </row>
    <row r="142" spans="1:16" hidden="1" x14ac:dyDescent="0.25">
      <c r="A142" s="38">
        <v>2341</v>
      </c>
      <c r="B142" s="57" t="s">
        <v>123</v>
      </c>
      <c r="C142" s="58">
        <f t="shared" si="98"/>
        <v>0</v>
      </c>
      <c r="D142" s="231"/>
      <c r="E142" s="528"/>
      <c r="F142" s="486">
        <f t="shared" ref="F142:F143" si="173">D142+E142</f>
        <v>0</v>
      </c>
      <c r="G142" s="231"/>
      <c r="H142" s="263"/>
      <c r="I142" s="114">
        <f t="shared" ref="I142:I143" si="174">G142+H142</f>
        <v>0</v>
      </c>
      <c r="J142" s="263"/>
      <c r="K142" s="60"/>
      <c r="L142" s="114">
        <f t="shared" ref="L142:L143" si="175">J142+K142</f>
        <v>0</v>
      </c>
      <c r="M142" s="325"/>
      <c r="N142" s="60"/>
      <c r="O142" s="114">
        <f t="shared" ref="O142:O143" si="176">M142+N142</f>
        <v>0</v>
      </c>
      <c r="P142" s="111"/>
    </row>
    <row r="143" spans="1:16" ht="24" hidden="1" x14ac:dyDescent="0.25">
      <c r="A143" s="38">
        <v>2344</v>
      </c>
      <c r="B143" s="57" t="s">
        <v>124</v>
      </c>
      <c r="C143" s="58">
        <f t="shared" si="98"/>
        <v>0</v>
      </c>
      <c r="D143" s="231"/>
      <c r="E143" s="528"/>
      <c r="F143" s="486">
        <f t="shared" si="173"/>
        <v>0</v>
      </c>
      <c r="G143" s="231"/>
      <c r="H143" s="263"/>
      <c r="I143" s="114">
        <f t="shared" si="174"/>
        <v>0</v>
      </c>
      <c r="J143" s="263"/>
      <c r="K143" s="60"/>
      <c r="L143" s="114">
        <f t="shared" si="175"/>
        <v>0</v>
      </c>
      <c r="M143" s="325"/>
      <c r="N143" s="60"/>
      <c r="O143" s="114">
        <f t="shared" si="176"/>
        <v>0</v>
      </c>
      <c r="P143" s="111"/>
    </row>
    <row r="144" spans="1:16" ht="24" hidden="1" x14ac:dyDescent="0.25">
      <c r="A144" s="107">
        <v>2350</v>
      </c>
      <c r="B144" s="78" t="s">
        <v>125</v>
      </c>
      <c r="C144" s="84">
        <f t="shared" si="98"/>
        <v>0</v>
      </c>
      <c r="D144" s="132">
        <f>SUM(D145:D150)</f>
        <v>0</v>
      </c>
      <c r="E144" s="524">
        <f t="shared" ref="E144:F144" si="177">SUM(E145:E150)</f>
        <v>0</v>
      </c>
      <c r="F144" s="525">
        <f t="shared" si="177"/>
        <v>0</v>
      </c>
      <c r="G144" s="132">
        <f>SUM(G145:G150)</f>
        <v>0</v>
      </c>
      <c r="H144" s="207">
        <f t="shared" ref="H144:I144" si="178">SUM(H145:H150)</f>
        <v>0</v>
      </c>
      <c r="I144" s="109">
        <f t="shared" si="178"/>
        <v>0</v>
      </c>
      <c r="J144" s="207">
        <f>SUM(J145:J150)</f>
        <v>0</v>
      </c>
      <c r="K144" s="108">
        <f t="shared" ref="K144:L144" si="179">SUM(K145:K150)</f>
        <v>0</v>
      </c>
      <c r="L144" s="109">
        <f t="shared" si="179"/>
        <v>0</v>
      </c>
      <c r="M144" s="84">
        <f>SUM(M145:M150)</f>
        <v>0</v>
      </c>
      <c r="N144" s="108">
        <f t="shared" ref="N144:O144" si="180">SUM(N145:N150)</f>
        <v>0</v>
      </c>
      <c r="O144" s="109">
        <f t="shared" si="180"/>
        <v>0</v>
      </c>
      <c r="P144" s="116"/>
    </row>
    <row r="145" spans="1:16" hidden="1" x14ac:dyDescent="0.25">
      <c r="A145" s="33">
        <v>2351</v>
      </c>
      <c r="B145" s="52" t="s">
        <v>126</v>
      </c>
      <c r="C145" s="53">
        <f t="shared" si="98"/>
        <v>0</v>
      </c>
      <c r="D145" s="230"/>
      <c r="E145" s="526"/>
      <c r="F145" s="527">
        <f t="shared" ref="F145:F150" si="181">D145+E145</f>
        <v>0</v>
      </c>
      <c r="G145" s="230"/>
      <c r="H145" s="262"/>
      <c r="I145" s="120">
        <f t="shared" ref="I145:I150" si="182">G145+H145</f>
        <v>0</v>
      </c>
      <c r="J145" s="262"/>
      <c r="K145" s="55"/>
      <c r="L145" s="120">
        <f t="shared" ref="L145:L150" si="183">J145+K145</f>
        <v>0</v>
      </c>
      <c r="M145" s="324"/>
      <c r="N145" s="55"/>
      <c r="O145" s="120">
        <f t="shared" ref="O145:O150" si="184">M145+N145</f>
        <v>0</v>
      </c>
      <c r="P145" s="110"/>
    </row>
    <row r="146" spans="1:16" hidden="1" x14ac:dyDescent="0.25">
      <c r="A146" s="38">
        <v>2352</v>
      </c>
      <c r="B146" s="57" t="s">
        <v>127</v>
      </c>
      <c r="C146" s="58">
        <f t="shared" si="98"/>
        <v>0</v>
      </c>
      <c r="D146" s="231"/>
      <c r="E146" s="528"/>
      <c r="F146" s="486">
        <f t="shared" si="181"/>
        <v>0</v>
      </c>
      <c r="G146" s="231"/>
      <c r="H146" s="263"/>
      <c r="I146" s="114">
        <f t="shared" si="182"/>
        <v>0</v>
      </c>
      <c r="J146" s="263"/>
      <c r="K146" s="60"/>
      <c r="L146" s="114">
        <f t="shared" si="183"/>
        <v>0</v>
      </c>
      <c r="M146" s="325"/>
      <c r="N146" s="60"/>
      <c r="O146" s="114">
        <f t="shared" si="184"/>
        <v>0</v>
      </c>
      <c r="P146" s="111"/>
    </row>
    <row r="147" spans="1:16" ht="24" hidden="1" x14ac:dyDescent="0.25">
      <c r="A147" s="38">
        <v>2353</v>
      </c>
      <c r="B147" s="57" t="s">
        <v>128</v>
      </c>
      <c r="C147" s="58">
        <f t="shared" si="98"/>
        <v>0</v>
      </c>
      <c r="D147" s="231"/>
      <c r="E147" s="528"/>
      <c r="F147" s="486">
        <f t="shared" si="181"/>
        <v>0</v>
      </c>
      <c r="G147" s="231"/>
      <c r="H147" s="263"/>
      <c r="I147" s="114">
        <f t="shared" si="182"/>
        <v>0</v>
      </c>
      <c r="J147" s="263"/>
      <c r="K147" s="60"/>
      <c r="L147" s="114">
        <f t="shared" si="183"/>
        <v>0</v>
      </c>
      <c r="M147" s="325"/>
      <c r="N147" s="60"/>
      <c r="O147" s="114">
        <f t="shared" si="184"/>
        <v>0</v>
      </c>
      <c r="P147" s="111"/>
    </row>
    <row r="148" spans="1:16" ht="24" hidden="1" x14ac:dyDescent="0.25">
      <c r="A148" s="38">
        <v>2354</v>
      </c>
      <c r="B148" s="57" t="s">
        <v>129</v>
      </c>
      <c r="C148" s="58">
        <f t="shared" si="98"/>
        <v>0</v>
      </c>
      <c r="D148" s="231"/>
      <c r="E148" s="528"/>
      <c r="F148" s="486">
        <f t="shared" si="181"/>
        <v>0</v>
      </c>
      <c r="G148" s="231"/>
      <c r="H148" s="263"/>
      <c r="I148" s="114">
        <f t="shared" si="182"/>
        <v>0</v>
      </c>
      <c r="J148" s="263"/>
      <c r="K148" s="60"/>
      <c r="L148" s="114">
        <f t="shared" si="183"/>
        <v>0</v>
      </c>
      <c r="M148" s="325"/>
      <c r="N148" s="60"/>
      <c r="O148" s="114">
        <f t="shared" si="184"/>
        <v>0</v>
      </c>
      <c r="P148" s="111"/>
    </row>
    <row r="149" spans="1:16" ht="24" hidden="1" x14ac:dyDescent="0.25">
      <c r="A149" s="38">
        <v>2355</v>
      </c>
      <c r="B149" s="57" t="s">
        <v>130</v>
      </c>
      <c r="C149" s="58">
        <f t="shared" ref="C149:C212" si="185">F149+I149+L149+O149</f>
        <v>0</v>
      </c>
      <c r="D149" s="231"/>
      <c r="E149" s="528"/>
      <c r="F149" s="486">
        <f t="shared" si="181"/>
        <v>0</v>
      </c>
      <c r="G149" s="231"/>
      <c r="H149" s="263"/>
      <c r="I149" s="114">
        <f t="shared" si="182"/>
        <v>0</v>
      </c>
      <c r="J149" s="263"/>
      <c r="K149" s="60"/>
      <c r="L149" s="114">
        <f t="shared" si="183"/>
        <v>0</v>
      </c>
      <c r="M149" s="325"/>
      <c r="N149" s="60"/>
      <c r="O149" s="114">
        <f t="shared" si="184"/>
        <v>0</v>
      </c>
      <c r="P149" s="111"/>
    </row>
    <row r="150" spans="1:16" ht="24" hidden="1" x14ac:dyDescent="0.25">
      <c r="A150" s="38">
        <v>2359</v>
      </c>
      <c r="B150" s="57" t="s">
        <v>131</v>
      </c>
      <c r="C150" s="58">
        <f t="shared" si="185"/>
        <v>0</v>
      </c>
      <c r="D150" s="231"/>
      <c r="E150" s="528"/>
      <c r="F150" s="486">
        <f t="shared" si="181"/>
        <v>0</v>
      </c>
      <c r="G150" s="231"/>
      <c r="H150" s="263"/>
      <c r="I150" s="114">
        <f t="shared" si="182"/>
        <v>0</v>
      </c>
      <c r="J150" s="263"/>
      <c r="K150" s="60"/>
      <c r="L150" s="114">
        <f t="shared" si="183"/>
        <v>0</v>
      </c>
      <c r="M150" s="325"/>
      <c r="N150" s="60"/>
      <c r="O150" s="114">
        <f t="shared" si="184"/>
        <v>0</v>
      </c>
      <c r="P150" s="111"/>
    </row>
    <row r="151" spans="1:16" ht="24.75" hidden="1" customHeight="1" x14ac:dyDescent="0.25">
      <c r="A151" s="112">
        <v>2360</v>
      </c>
      <c r="B151" s="57" t="s">
        <v>132</v>
      </c>
      <c r="C151" s="58">
        <f t="shared" si="185"/>
        <v>0</v>
      </c>
      <c r="D151" s="232">
        <f>SUM(D152:D158)</f>
        <v>0</v>
      </c>
      <c r="E151" s="529">
        <f t="shared" ref="E151:F151" si="186">SUM(E152:E158)</f>
        <v>0</v>
      </c>
      <c r="F151" s="486">
        <f t="shared" si="186"/>
        <v>0</v>
      </c>
      <c r="G151" s="232">
        <f>SUM(G152:G158)</f>
        <v>0</v>
      </c>
      <c r="H151" s="121">
        <f t="shared" ref="H151:I151" si="187">SUM(H152:H158)</f>
        <v>0</v>
      </c>
      <c r="I151" s="114">
        <f t="shared" si="187"/>
        <v>0</v>
      </c>
      <c r="J151" s="121">
        <f>SUM(J152:J158)</f>
        <v>0</v>
      </c>
      <c r="K151" s="113">
        <f t="shared" ref="K151:L151" si="188">SUM(K152:K158)</f>
        <v>0</v>
      </c>
      <c r="L151" s="114">
        <f t="shared" si="188"/>
        <v>0</v>
      </c>
      <c r="M151" s="58">
        <f>SUM(M152:M158)</f>
        <v>0</v>
      </c>
      <c r="N151" s="113">
        <f t="shared" ref="N151:O151" si="189">SUM(N152:N158)</f>
        <v>0</v>
      </c>
      <c r="O151" s="114">
        <f t="shared" si="189"/>
        <v>0</v>
      </c>
      <c r="P151" s="111"/>
    </row>
    <row r="152" spans="1:16" hidden="1" x14ac:dyDescent="0.25">
      <c r="A152" s="37">
        <v>2361</v>
      </c>
      <c r="B152" s="57" t="s">
        <v>133</v>
      </c>
      <c r="C152" s="58">
        <f t="shared" si="185"/>
        <v>0</v>
      </c>
      <c r="D152" s="231"/>
      <c r="E152" s="528"/>
      <c r="F152" s="486">
        <f t="shared" ref="F152:F159" si="190">D152+E152</f>
        <v>0</v>
      </c>
      <c r="G152" s="231"/>
      <c r="H152" s="263"/>
      <c r="I152" s="114">
        <f t="shared" ref="I152:I159" si="191">G152+H152</f>
        <v>0</v>
      </c>
      <c r="J152" s="263"/>
      <c r="K152" s="60"/>
      <c r="L152" s="114">
        <f t="shared" ref="L152:L159" si="192">J152+K152</f>
        <v>0</v>
      </c>
      <c r="M152" s="325"/>
      <c r="N152" s="60"/>
      <c r="O152" s="114">
        <f t="shared" ref="O152:O159" si="193">M152+N152</f>
        <v>0</v>
      </c>
      <c r="P152" s="111"/>
    </row>
    <row r="153" spans="1:16" ht="24" hidden="1" x14ac:dyDescent="0.25">
      <c r="A153" s="37">
        <v>2362</v>
      </c>
      <c r="B153" s="57" t="s">
        <v>134</v>
      </c>
      <c r="C153" s="58">
        <f t="shared" si="185"/>
        <v>0</v>
      </c>
      <c r="D153" s="231"/>
      <c r="E153" s="528"/>
      <c r="F153" s="486">
        <f t="shared" si="190"/>
        <v>0</v>
      </c>
      <c r="G153" s="231"/>
      <c r="H153" s="263"/>
      <c r="I153" s="114">
        <f t="shared" si="191"/>
        <v>0</v>
      </c>
      <c r="J153" s="263"/>
      <c r="K153" s="60"/>
      <c r="L153" s="114">
        <f t="shared" si="192"/>
        <v>0</v>
      </c>
      <c r="M153" s="325"/>
      <c r="N153" s="60"/>
      <c r="O153" s="114">
        <f t="shared" si="193"/>
        <v>0</v>
      </c>
      <c r="P153" s="111"/>
    </row>
    <row r="154" spans="1:16" hidden="1" x14ac:dyDescent="0.25">
      <c r="A154" s="37">
        <v>2363</v>
      </c>
      <c r="B154" s="57" t="s">
        <v>135</v>
      </c>
      <c r="C154" s="58">
        <f t="shared" si="185"/>
        <v>0</v>
      </c>
      <c r="D154" s="231"/>
      <c r="E154" s="528"/>
      <c r="F154" s="486">
        <f t="shared" si="190"/>
        <v>0</v>
      </c>
      <c r="G154" s="231"/>
      <c r="H154" s="263"/>
      <c r="I154" s="114">
        <f t="shared" si="191"/>
        <v>0</v>
      </c>
      <c r="J154" s="263"/>
      <c r="K154" s="60"/>
      <c r="L154" s="114">
        <f t="shared" si="192"/>
        <v>0</v>
      </c>
      <c r="M154" s="325"/>
      <c r="N154" s="60"/>
      <c r="O154" s="114">
        <f t="shared" si="193"/>
        <v>0</v>
      </c>
      <c r="P154" s="111"/>
    </row>
    <row r="155" spans="1:16" hidden="1" x14ac:dyDescent="0.25">
      <c r="A155" s="37">
        <v>2364</v>
      </c>
      <c r="B155" s="57" t="s">
        <v>136</v>
      </c>
      <c r="C155" s="58">
        <f t="shared" si="185"/>
        <v>0</v>
      </c>
      <c r="D155" s="231"/>
      <c r="E155" s="528"/>
      <c r="F155" s="486">
        <f t="shared" si="190"/>
        <v>0</v>
      </c>
      <c r="G155" s="231"/>
      <c r="H155" s="263"/>
      <c r="I155" s="114">
        <f t="shared" si="191"/>
        <v>0</v>
      </c>
      <c r="J155" s="263"/>
      <c r="K155" s="60"/>
      <c r="L155" s="114">
        <f t="shared" si="192"/>
        <v>0</v>
      </c>
      <c r="M155" s="325"/>
      <c r="N155" s="60"/>
      <c r="O155" s="114">
        <f t="shared" si="193"/>
        <v>0</v>
      </c>
      <c r="P155" s="111"/>
    </row>
    <row r="156" spans="1:16" ht="12.75" hidden="1" customHeight="1" x14ac:dyDescent="0.25">
      <c r="A156" s="37">
        <v>2365</v>
      </c>
      <c r="B156" s="57" t="s">
        <v>137</v>
      </c>
      <c r="C156" s="58">
        <f t="shared" si="185"/>
        <v>0</v>
      </c>
      <c r="D156" s="231"/>
      <c r="E156" s="528"/>
      <c r="F156" s="486">
        <f t="shared" si="190"/>
        <v>0</v>
      </c>
      <c r="G156" s="231"/>
      <c r="H156" s="263"/>
      <c r="I156" s="114">
        <f t="shared" si="191"/>
        <v>0</v>
      </c>
      <c r="J156" s="263"/>
      <c r="K156" s="60"/>
      <c r="L156" s="114">
        <f t="shared" si="192"/>
        <v>0</v>
      </c>
      <c r="M156" s="325"/>
      <c r="N156" s="60"/>
      <c r="O156" s="114">
        <f t="shared" si="193"/>
        <v>0</v>
      </c>
      <c r="P156" s="111"/>
    </row>
    <row r="157" spans="1:16" ht="36" hidden="1" x14ac:dyDescent="0.25">
      <c r="A157" s="37">
        <v>2366</v>
      </c>
      <c r="B157" s="57" t="s">
        <v>138</v>
      </c>
      <c r="C157" s="58">
        <f t="shared" si="185"/>
        <v>0</v>
      </c>
      <c r="D157" s="231"/>
      <c r="E157" s="528"/>
      <c r="F157" s="486">
        <f t="shared" si="190"/>
        <v>0</v>
      </c>
      <c r="G157" s="231"/>
      <c r="H157" s="263"/>
      <c r="I157" s="114">
        <f t="shared" si="191"/>
        <v>0</v>
      </c>
      <c r="J157" s="263"/>
      <c r="K157" s="60"/>
      <c r="L157" s="114">
        <f t="shared" si="192"/>
        <v>0</v>
      </c>
      <c r="M157" s="325"/>
      <c r="N157" s="60"/>
      <c r="O157" s="114">
        <f t="shared" si="193"/>
        <v>0</v>
      </c>
      <c r="P157" s="111"/>
    </row>
    <row r="158" spans="1:16" ht="48" hidden="1" x14ac:dyDescent="0.25">
      <c r="A158" s="37">
        <v>2369</v>
      </c>
      <c r="B158" s="57" t="s">
        <v>139</v>
      </c>
      <c r="C158" s="58">
        <f t="shared" si="185"/>
        <v>0</v>
      </c>
      <c r="D158" s="231"/>
      <c r="E158" s="528"/>
      <c r="F158" s="486">
        <f t="shared" si="190"/>
        <v>0</v>
      </c>
      <c r="G158" s="231"/>
      <c r="H158" s="263"/>
      <c r="I158" s="114">
        <f t="shared" si="191"/>
        <v>0</v>
      </c>
      <c r="J158" s="263"/>
      <c r="K158" s="60"/>
      <c r="L158" s="114">
        <f t="shared" si="192"/>
        <v>0</v>
      </c>
      <c r="M158" s="325"/>
      <c r="N158" s="60"/>
      <c r="O158" s="114">
        <f t="shared" si="193"/>
        <v>0</v>
      </c>
      <c r="P158" s="111"/>
    </row>
    <row r="159" spans="1:16" hidden="1" x14ac:dyDescent="0.25">
      <c r="A159" s="107">
        <v>2370</v>
      </c>
      <c r="B159" s="78" t="s">
        <v>140</v>
      </c>
      <c r="C159" s="84">
        <f t="shared" si="185"/>
        <v>0</v>
      </c>
      <c r="D159" s="233"/>
      <c r="E159" s="530"/>
      <c r="F159" s="525">
        <f t="shared" si="190"/>
        <v>0</v>
      </c>
      <c r="G159" s="233"/>
      <c r="H159" s="264"/>
      <c r="I159" s="109">
        <f t="shared" si="191"/>
        <v>0</v>
      </c>
      <c r="J159" s="264"/>
      <c r="K159" s="115"/>
      <c r="L159" s="109">
        <f t="shared" si="192"/>
        <v>0</v>
      </c>
      <c r="M159" s="326"/>
      <c r="N159" s="115"/>
      <c r="O159" s="109">
        <f t="shared" si="193"/>
        <v>0</v>
      </c>
      <c r="P159" s="116"/>
    </row>
    <row r="160" spans="1:16" hidden="1" x14ac:dyDescent="0.25">
      <c r="A160" s="107">
        <v>2380</v>
      </c>
      <c r="B160" s="78" t="s">
        <v>141</v>
      </c>
      <c r="C160" s="84">
        <f t="shared" si="185"/>
        <v>0</v>
      </c>
      <c r="D160" s="132">
        <f>SUM(D161:D162)</f>
        <v>0</v>
      </c>
      <c r="E160" s="524">
        <f t="shared" ref="E160:F160" si="194">SUM(E161:E162)</f>
        <v>0</v>
      </c>
      <c r="F160" s="525">
        <f t="shared" si="194"/>
        <v>0</v>
      </c>
      <c r="G160" s="132">
        <f>SUM(G161:G162)</f>
        <v>0</v>
      </c>
      <c r="H160" s="207">
        <f t="shared" ref="H160:I160" si="195">SUM(H161:H162)</f>
        <v>0</v>
      </c>
      <c r="I160" s="109">
        <f t="shared" si="195"/>
        <v>0</v>
      </c>
      <c r="J160" s="207">
        <f>SUM(J161:J162)</f>
        <v>0</v>
      </c>
      <c r="K160" s="108">
        <f t="shared" ref="K160:L160" si="196">SUM(K161:K162)</f>
        <v>0</v>
      </c>
      <c r="L160" s="109">
        <f t="shared" si="196"/>
        <v>0</v>
      </c>
      <c r="M160" s="84">
        <f>SUM(M161:M162)</f>
        <v>0</v>
      </c>
      <c r="N160" s="108">
        <f t="shared" ref="N160:O160" si="197">SUM(N161:N162)</f>
        <v>0</v>
      </c>
      <c r="O160" s="109">
        <f t="shared" si="197"/>
        <v>0</v>
      </c>
      <c r="P160" s="116"/>
    </row>
    <row r="161" spans="1:16" hidden="1" x14ac:dyDescent="0.25">
      <c r="A161" s="32">
        <v>2381</v>
      </c>
      <c r="B161" s="52" t="s">
        <v>142</v>
      </c>
      <c r="C161" s="53">
        <f t="shared" si="185"/>
        <v>0</v>
      </c>
      <c r="D161" s="230"/>
      <c r="E161" s="526"/>
      <c r="F161" s="527">
        <f t="shared" ref="F161:F164" si="198">D161+E161</f>
        <v>0</v>
      </c>
      <c r="G161" s="230"/>
      <c r="H161" s="262"/>
      <c r="I161" s="120">
        <f t="shared" ref="I161:I164" si="199">G161+H161</f>
        <v>0</v>
      </c>
      <c r="J161" s="262"/>
      <c r="K161" s="55"/>
      <c r="L161" s="120">
        <f t="shared" ref="L161:L164" si="200">J161+K161</f>
        <v>0</v>
      </c>
      <c r="M161" s="324"/>
      <c r="N161" s="55"/>
      <c r="O161" s="120">
        <f t="shared" ref="O161:O164" si="201">M161+N161</f>
        <v>0</v>
      </c>
      <c r="P161" s="110"/>
    </row>
    <row r="162" spans="1:16" ht="24" hidden="1" x14ac:dyDescent="0.25">
      <c r="A162" s="37">
        <v>2389</v>
      </c>
      <c r="B162" s="57" t="s">
        <v>143</v>
      </c>
      <c r="C162" s="58">
        <f t="shared" si="185"/>
        <v>0</v>
      </c>
      <c r="D162" s="231"/>
      <c r="E162" s="528"/>
      <c r="F162" s="486">
        <f t="shared" si="198"/>
        <v>0</v>
      </c>
      <c r="G162" s="231"/>
      <c r="H162" s="263"/>
      <c r="I162" s="114">
        <f t="shared" si="199"/>
        <v>0</v>
      </c>
      <c r="J162" s="263"/>
      <c r="K162" s="60"/>
      <c r="L162" s="114">
        <f t="shared" si="200"/>
        <v>0</v>
      </c>
      <c r="M162" s="325"/>
      <c r="N162" s="60"/>
      <c r="O162" s="114">
        <f t="shared" si="201"/>
        <v>0</v>
      </c>
      <c r="P162" s="111"/>
    </row>
    <row r="163" spans="1:16" hidden="1" x14ac:dyDescent="0.25">
      <c r="A163" s="107">
        <v>2390</v>
      </c>
      <c r="B163" s="78" t="s">
        <v>144</v>
      </c>
      <c r="C163" s="84">
        <f t="shared" si="185"/>
        <v>0</v>
      </c>
      <c r="D163" s="233"/>
      <c r="E163" s="530"/>
      <c r="F163" s="525">
        <f t="shared" si="198"/>
        <v>0</v>
      </c>
      <c r="G163" s="233"/>
      <c r="H163" s="264"/>
      <c r="I163" s="109">
        <f t="shared" si="199"/>
        <v>0</v>
      </c>
      <c r="J163" s="264"/>
      <c r="K163" s="115"/>
      <c r="L163" s="109">
        <f t="shared" si="200"/>
        <v>0</v>
      </c>
      <c r="M163" s="326"/>
      <c r="N163" s="115"/>
      <c r="O163" s="109">
        <f t="shared" si="201"/>
        <v>0</v>
      </c>
      <c r="P163" s="116"/>
    </row>
    <row r="164" spans="1:16" hidden="1" x14ac:dyDescent="0.25">
      <c r="A164" s="45">
        <v>2400</v>
      </c>
      <c r="B164" s="105" t="s">
        <v>145</v>
      </c>
      <c r="C164" s="46">
        <f t="shared" si="185"/>
        <v>0</v>
      </c>
      <c r="D164" s="235"/>
      <c r="E164" s="532"/>
      <c r="F164" s="490">
        <f t="shared" si="198"/>
        <v>0</v>
      </c>
      <c r="G164" s="235"/>
      <c r="H164" s="266"/>
      <c r="I164" s="117">
        <f t="shared" si="199"/>
        <v>0</v>
      </c>
      <c r="J164" s="266"/>
      <c r="K164" s="122"/>
      <c r="L164" s="117">
        <f t="shared" si="200"/>
        <v>0</v>
      </c>
      <c r="M164" s="327"/>
      <c r="N164" s="122"/>
      <c r="O164" s="117">
        <f t="shared" si="201"/>
        <v>0</v>
      </c>
      <c r="P164" s="123"/>
    </row>
    <row r="165" spans="1:16" ht="24" hidden="1" x14ac:dyDescent="0.25">
      <c r="A165" s="45">
        <v>2500</v>
      </c>
      <c r="B165" s="105" t="s">
        <v>146</v>
      </c>
      <c r="C165" s="46">
        <f t="shared" si="185"/>
        <v>0</v>
      </c>
      <c r="D165" s="229">
        <f>SUM(D166,D171)</f>
        <v>0</v>
      </c>
      <c r="E165" s="523">
        <f t="shared" ref="E165:O165" si="202">SUM(E166,E171)</f>
        <v>0</v>
      </c>
      <c r="F165" s="490">
        <f t="shared" si="202"/>
        <v>0</v>
      </c>
      <c r="G165" s="229">
        <f t="shared" si="202"/>
        <v>0</v>
      </c>
      <c r="H165" s="106">
        <f t="shared" si="202"/>
        <v>0</v>
      </c>
      <c r="I165" s="117">
        <f t="shared" si="202"/>
        <v>0</v>
      </c>
      <c r="J165" s="106">
        <f t="shared" si="202"/>
        <v>0</v>
      </c>
      <c r="K165" s="50">
        <f t="shared" si="202"/>
        <v>0</v>
      </c>
      <c r="L165" s="117">
        <f t="shared" si="202"/>
        <v>0</v>
      </c>
      <c r="M165" s="130">
        <f t="shared" si="202"/>
        <v>0</v>
      </c>
      <c r="N165" s="131">
        <f t="shared" si="202"/>
        <v>0</v>
      </c>
      <c r="O165" s="294">
        <f t="shared" si="202"/>
        <v>0</v>
      </c>
      <c r="P165" s="348"/>
    </row>
    <row r="166" spans="1:16" ht="16.5" hidden="1" customHeight="1" x14ac:dyDescent="0.25">
      <c r="A166" s="565">
        <v>2510</v>
      </c>
      <c r="B166" s="52" t="s">
        <v>147</v>
      </c>
      <c r="C166" s="53">
        <f t="shared" si="185"/>
        <v>0</v>
      </c>
      <c r="D166" s="234">
        <f>SUM(D167:D170)</f>
        <v>0</v>
      </c>
      <c r="E166" s="531">
        <f t="shared" ref="E166:O166" si="203">SUM(E167:E170)</f>
        <v>0</v>
      </c>
      <c r="F166" s="527">
        <f t="shared" si="203"/>
        <v>0</v>
      </c>
      <c r="G166" s="234">
        <f t="shared" si="203"/>
        <v>0</v>
      </c>
      <c r="H166" s="265">
        <f t="shared" si="203"/>
        <v>0</v>
      </c>
      <c r="I166" s="120">
        <f t="shared" si="203"/>
        <v>0</v>
      </c>
      <c r="J166" s="265">
        <f t="shared" si="203"/>
        <v>0</v>
      </c>
      <c r="K166" s="119">
        <f t="shared" si="203"/>
        <v>0</v>
      </c>
      <c r="L166" s="120">
        <f t="shared" si="203"/>
        <v>0</v>
      </c>
      <c r="M166" s="64">
        <f t="shared" si="203"/>
        <v>0</v>
      </c>
      <c r="N166" s="304">
        <f t="shared" si="203"/>
        <v>0</v>
      </c>
      <c r="O166" s="309">
        <f t="shared" si="203"/>
        <v>0</v>
      </c>
      <c r="P166" s="155"/>
    </row>
    <row r="167" spans="1:16" ht="24" hidden="1" x14ac:dyDescent="0.25">
      <c r="A167" s="38">
        <v>2512</v>
      </c>
      <c r="B167" s="57" t="s">
        <v>148</v>
      </c>
      <c r="C167" s="58">
        <f t="shared" si="185"/>
        <v>0</v>
      </c>
      <c r="D167" s="231"/>
      <c r="E167" s="528"/>
      <c r="F167" s="486">
        <f t="shared" ref="F167:F172" si="204">D167+E167</f>
        <v>0</v>
      </c>
      <c r="G167" s="231"/>
      <c r="H167" s="263"/>
      <c r="I167" s="114">
        <f t="shared" ref="I167:I172" si="205">G167+H167</f>
        <v>0</v>
      </c>
      <c r="J167" s="263"/>
      <c r="K167" s="60"/>
      <c r="L167" s="114">
        <f t="shared" ref="L167:L172" si="206">J167+K167</f>
        <v>0</v>
      </c>
      <c r="M167" s="325"/>
      <c r="N167" s="60"/>
      <c r="O167" s="114">
        <f t="shared" ref="O167:O172" si="207">M167+N167</f>
        <v>0</v>
      </c>
      <c r="P167" s="111"/>
    </row>
    <row r="168" spans="1:16" ht="36" hidden="1" x14ac:dyDescent="0.25">
      <c r="A168" s="38">
        <v>2513</v>
      </c>
      <c r="B168" s="57" t="s">
        <v>149</v>
      </c>
      <c r="C168" s="58">
        <f t="shared" si="185"/>
        <v>0</v>
      </c>
      <c r="D168" s="231"/>
      <c r="E168" s="528"/>
      <c r="F168" s="486">
        <f t="shared" si="204"/>
        <v>0</v>
      </c>
      <c r="G168" s="231"/>
      <c r="H168" s="263"/>
      <c r="I168" s="114">
        <f t="shared" si="205"/>
        <v>0</v>
      </c>
      <c r="J168" s="263"/>
      <c r="K168" s="60"/>
      <c r="L168" s="114">
        <f t="shared" si="206"/>
        <v>0</v>
      </c>
      <c r="M168" s="325"/>
      <c r="N168" s="60"/>
      <c r="O168" s="114">
        <f t="shared" si="207"/>
        <v>0</v>
      </c>
      <c r="P168" s="111"/>
    </row>
    <row r="169" spans="1:16" ht="24" hidden="1" x14ac:dyDescent="0.25">
      <c r="A169" s="38">
        <v>2515</v>
      </c>
      <c r="B169" s="57" t="s">
        <v>150</v>
      </c>
      <c r="C169" s="58">
        <f t="shared" si="185"/>
        <v>0</v>
      </c>
      <c r="D169" s="231"/>
      <c r="E169" s="528"/>
      <c r="F169" s="486">
        <f t="shared" si="204"/>
        <v>0</v>
      </c>
      <c r="G169" s="231"/>
      <c r="H169" s="263"/>
      <c r="I169" s="114">
        <f t="shared" si="205"/>
        <v>0</v>
      </c>
      <c r="J169" s="263"/>
      <c r="K169" s="60"/>
      <c r="L169" s="114">
        <f t="shared" si="206"/>
        <v>0</v>
      </c>
      <c r="M169" s="325"/>
      <c r="N169" s="60"/>
      <c r="O169" s="114">
        <f t="shared" si="207"/>
        <v>0</v>
      </c>
      <c r="P169" s="111"/>
    </row>
    <row r="170" spans="1:16" ht="24" hidden="1" x14ac:dyDescent="0.25">
      <c r="A170" s="38">
        <v>2519</v>
      </c>
      <c r="B170" s="57" t="s">
        <v>151</v>
      </c>
      <c r="C170" s="58">
        <f t="shared" si="185"/>
        <v>0</v>
      </c>
      <c r="D170" s="231"/>
      <c r="E170" s="528"/>
      <c r="F170" s="486">
        <f t="shared" si="204"/>
        <v>0</v>
      </c>
      <c r="G170" s="231"/>
      <c r="H170" s="263"/>
      <c r="I170" s="114">
        <f t="shared" si="205"/>
        <v>0</v>
      </c>
      <c r="J170" s="263"/>
      <c r="K170" s="60"/>
      <c r="L170" s="114">
        <f t="shared" si="206"/>
        <v>0</v>
      </c>
      <c r="M170" s="325"/>
      <c r="N170" s="60"/>
      <c r="O170" s="114">
        <f t="shared" si="207"/>
        <v>0</v>
      </c>
      <c r="P170" s="111"/>
    </row>
    <row r="171" spans="1:16" ht="24" hidden="1" x14ac:dyDescent="0.25">
      <c r="A171" s="112">
        <v>2520</v>
      </c>
      <c r="B171" s="57" t="s">
        <v>152</v>
      </c>
      <c r="C171" s="58">
        <f t="shared" si="185"/>
        <v>0</v>
      </c>
      <c r="D171" s="231"/>
      <c r="E171" s="528"/>
      <c r="F171" s="486">
        <f t="shared" si="204"/>
        <v>0</v>
      </c>
      <c r="G171" s="231"/>
      <c r="H171" s="263"/>
      <c r="I171" s="114">
        <f t="shared" si="205"/>
        <v>0</v>
      </c>
      <c r="J171" s="263"/>
      <c r="K171" s="60"/>
      <c r="L171" s="114">
        <f t="shared" si="206"/>
        <v>0</v>
      </c>
      <c r="M171" s="325"/>
      <c r="N171" s="60"/>
      <c r="O171" s="114">
        <f t="shared" si="207"/>
        <v>0</v>
      </c>
      <c r="P171" s="111"/>
    </row>
    <row r="172" spans="1:16" s="124" customFormat="1" ht="36" hidden="1" customHeight="1" x14ac:dyDescent="0.25">
      <c r="A172" s="17">
        <v>2800</v>
      </c>
      <c r="B172" s="52" t="s">
        <v>153</v>
      </c>
      <c r="C172" s="53">
        <f t="shared" si="185"/>
        <v>0</v>
      </c>
      <c r="D172" s="214"/>
      <c r="E172" s="483"/>
      <c r="F172" s="484">
        <f t="shared" si="204"/>
        <v>0</v>
      </c>
      <c r="G172" s="214"/>
      <c r="H172" s="249"/>
      <c r="I172" s="356">
        <f t="shared" si="205"/>
        <v>0</v>
      </c>
      <c r="J172" s="249"/>
      <c r="K172" s="35"/>
      <c r="L172" s="356">
        <f t="shared" si="206"/>
        <v>0</v>
      </c>
      <c r="M172" s="315"/>
      <c r="N172" s="35"/>
      <c r="O172" s="356">
        <f t="shared" si="207"/>
        <v>0</v>
      </c>
      <c r="P172" s="36"/>
    </row>
    <row r="173" spans="1:16" hidden="1" x14ac:dyDescent="0.25">
      <c r="A173" s="101">
        <v>3000</v>
      </c>
      <c r="B173" s="101" t="s">
        <v>154</v>
      </c>
      <c r="C173" s="102">
        <f t="shared" si="185"/>
        <v>0</v>
      </c>
      <c r="D173" s="228">
        <f>SUM(D174,D184)</f>
        <v>0</v>
      </c>
      <c r="E173" s="521">
        <f t="shared" ref="E173:F173" si="208">SUM(E174,E184)</f>
        <v>0</v>
      </c>
      <c r="F173" s="522">
        <f t="shared" si="208"/>
        <v>0</v>
      </c>
      <c r="G173" s="228">
        <f>SUM(G174,G184)</f>
        <v>0</v>
      </c>
      <c r="H173" s="261">
        <f t="shared" ref="H173:I173" si="209">SUM(H174,H184)</f>
        <v>0</v>
      </c>
      <c r="I173" s="104">
        <f t="shared" si="209"/>
        <v>0</v>
      </c>
      <c r="J173" s="261">
        <f>SUM(J174,J184)</f>
        <v>0</v>
      </c>
      <c r="K173" s="103">
        <f t="shared" ref="K173:L173" si="210">SUM(K174,K184)</f>
        <v>0</v>
      </c>
      <c r="L173" s="104">
        <f t="shared" si="210"/>
        <v>0</v>
      </c>
      <c r="M173" s="102">
        <f>SUM(M174,M184)</f>
        <v>0</v>
      </c>
      <c r="N173" s="103">
        <f t="shared" ref="N173:O173" si="211">SUM(N174,N184)</f>
        <v>0</v>
      </c>
      <c r="O173" s="104">
        <f t="shared" si="211"/>
        <v>0</v>
      </c>
      <c r="P173" s="347"/>
    </row>
    <row r="174" spans="1:16" ht="24" hidden="1" x14ac:dyDescent="0.25">
      <c r="A174" s="45">
        <v>3200</v>
      </c>
      <c r="B174" s="125" t="s">
        <v>155</v>
      </c>
      <c r="C174" s="46">
        <f t="shared" si="185"/>
        <v>0</v>
      </c>
      <c r="D174" s="229">
        <f>SUM(D175,D179)</f>
        <v>0</v>
      </c>
      <c r="E174" s="523">
        <f t="shared" ref="E174:O174" si="212">SUM(E175,E179)</f>
        <v>0</v>
      </c>
      <c r="F174" s="490">
        <f t="shared" si="212"/>
        <v>0</v>
      </c>
      <c r="G174" s="229">
        <f t="shared" si="212"/>
        <v>0</v>
      </c>
      <c r="H174" s="106">
        <f t="shared" si="212"/>
        <v>0</v>
      </c>
      <c r="I174" s="117">
        <f t="shared" si="212"/>
        <v>0</v>
      </c>
      <c r="J174" s="106">
        <f t="shared" si="212"/>
        <v>0</v>
      </c>
      <c r="K174" s="50">
        <f t="shared" si="212"/>
        <v>0</v>
      </c>
      <c r="L174" s="117">
        <f t="shared" si="212"/>
        <v>0</v>
      </c>
      <c r="M174" s="130">
        <f t="shared" si="212"/>
        <v>0</v>
      </c>
      <c r="N174" s="131">
        <f t="shared" si="212"/>
        <v>0</v>
      </c>
      <c r="O174" s="294">
        <f t="shared" si="212"/>
        <v>0</v>
      </c>
      <c r="P174" s="348"/>
    </row>
    <row r="175" spans="1:16" ht="36" hidden="1" x14ac:dyDescent="0.25">
      <c r="A175" s="565">
        <v>3260</v>
      </c>
      <c r="B175" s="52" t="s">
        <v>156</v>
      </c>
      <c r="C175" s="53">
        <f t="shared" si="185"/>
        <v>0</v>
      </c>
      <c r="D175" s="234">
        <f>SUM(D176:D178)</f>
        <v>0</v>
      </c>
      <c r="E175" s="531">
        <f t="shared" ref="E175:F175" si="213">SUM(E176:E178)</f>
        <v>0</v>
      </c>
      <c r="F175" s="527">
        <f t="shared" si="213"/>
        <v>0</v>
      </c>
      <c r="G175" s="234">
        <f>SUM(G176:G178)</f>
        <v>0</v>
      </c>
      <c r="H175" s="265">
        <f t="shared" ref="H175:I175" si="214">SUM(H176:H178)</f>
        <v>0</v>
      </c>
      <c r="I175" s="120">
        <f t="shared" si="214"/>
        <v>0</v>
      </c>
      <c r="J175" s="265">
        <f>SUM(J176:J178)</f>
        <v>0</v>
      </c>
      <c r="K175" s="119">
        <f t="shared" ref="K175:L175" si="215">SUM(K176:K178)</f>
        <v>0</v>
      </c>
      <c r="L175" s="120">
        <f t="shared" si="215"/>
        <v>0</v>
      </c>
      <c r="M175" s="53">
        <f>SUM(M176:M178)</f>
        <v>0</v>
      </c>
      <c r="N175" s="119">
        <f t="shared" ref="N175:O175" si="216">SUM(N176:N178)</f>
        <v>0</v>
      </c>
      <c r="O175" s="120">
        <f t="shared" si="216"/>
        <v>0</v>
      </c>
      <c r="P175" s="110"/>
    </row>
    <row r="176" spans="1:16" ht="24" hidden="1" x14ac:dyDescent="0.25">
      <c r="A176" s="38">
        <v>3261</v>
      </c>
      <c r="B176" s="57" t="s">
        <v>157</v>
      </c>
      <c r="C176" s="58">
        <f t="shared" si="185"/>
        <v>0</v>
      </c>
      <c r="D176" s="231"/>
      <c r="E176" s="528"/>
      <c r="F176" s="486">
        <f t="shared" ref="F176:F178" si="217">D176+E176</f>
        <v>0</v>
      </c>
      <c r="G176" s="231"/>
      <c r="H176" s="263"/>
      <c r="I176" s="114">
        <f t="shared" ref="I176:I178" si="218">G176+H176</f>
        <v>0</v>
      </c>
      <c r="J176" s="263"/>
      <c r="K176" s="60"/>
      <c r="L176" s="114">
        <f t="shared" ref="L176:L178" si="219">J176+K176</f>
        <v>0</v>
      </c>
      <c r="M176" s="325"/>
      <c r="N176" s="60"/>
      <c r="O176" s="114">
        <f t="shared" ref="O176:O178" si="220">M176+N176</f>
        <v>0</v>
      </c>
      <c r="P176" s="111"/>
    </row>
    <row r="177" spans="1:16" ht="36" hidden="1" x14ac:dyDescent="0.25">
      <c r="A177" s="38">
        <v>3262</v>
      </c>
      <c r="B177" s="57" t="s">
        <v>158</v>
      </c>
      <c r="C177" s="58">
        <f t="shared" si="185"/>
        <v>0</v>
      </c>
      <c r="D177" s="231"/>
      <c r="E177" s="528"/>
      <c r="F177" s="486">
        <f t="shared" si="217"/>
        <v>0</v>
      </c>
      <c r="G177" s="231"/>
      <c r="H177" s="263"/>
      <c r="I177" s="114">
        <f t="shared" si="218"/>
        <v>0</v>
      </c>
      <c r="J177" s="263"/>
      <c r="K177" s="60"/>
      <c r="L177" s="114">
        <f t="shared" si="219"/>
        <v>0</v>
      </c>
      <c r="M177" s="325"/>
      <c r="N177" s="60"/>
      <c r="O177" s="114">
        <f t="shared" si="220"/>
        <v>0</v>
      </c>
      <c r="P177" s="111"/>
    </row>
    <row r="178" spans="1:16" ht="24" hidden="1" x14ac:dyDescent="0.25">
      <c r="A178" s="38">
        <v>3263</v>
      </c>
      <c r="B178" s="57" t="s">
        <v>159</v>
      </c>
      <c r="C178" s="58">
        <f t="shared" si="185"/>
        <v>0</v>
      </c>
      <c r="D178" s="231"/>
      <c r="E178" s="528"/>
      <c r="F178" s="486">
        <f t="shared" si="217"/>
        <v>0</v>
      </c>
      <c r="G178" s="231"/>
      <c r="H178" s="263"/>
      <c r="I178" s="114">
        <f t="shared" si="218"/>
        <v>0</v>
      </c>
      <c r="J178" s="263"/>
      <c r="K178" s="60"/>
      <c r="L178" s="114">
        <f t="shared" si="219"/>
        <v>0</v>
      </c>
      <c r="M178" s="325"/>
      <c r="N178" s="60"/>
      <c r="O178" s="114">
        <f t="shared" si="220"/>
        <v>0</v>
      </c>
      <c r="P178" s="111"/>
    </row>
    <row r="179" spans="1:16" ht="84" hidden="1" x14ac:dyDescent="0.25">
      <c r="A179" s="565">
        <v>3290</v>
      </c>
      <c r="B179" s="52" t="s">
        <v>286</v>
      </c>
      <c r="C179" s="127">
        <f t="shared" si="185"/>
        <v>0</v>
      </c>
      <c r="D179" s="234">
        <f>SUM(D180:D183)</f>
        <v>0</v>
      </c>
      <c r="E179" s="531">
        <f t="shared" ref="E179:O179" si="221">SUM(E180:E183)</f>
        <v>0</v>
      </c>
      <c r="F179" s="527">
        <f t="shared" si="221"/>
        <v>0</v>
      </c>
      <c r="G179" s="234">
        <f t="shared" si="221"/>
        <v>0</v>
      </c>
      <c r="H179" s="265">
        <f t="shared" si="221"/>
        <v>0</v>
      </c>
      <c r="I179" s="120">
        <f t="shared" si="221"/>
        <v>0</v>
      </c>
      <c r="J179" s="265">
        <f t="shared" si="221"/>
        <v>0</v>
      </c>
      <c r="K179" s="119">
        <f t="shared" si="221"/>
        <v>0</v>
      </c>
      <c r="L179" s="120">
        <f t="shared" si="221"/>
        <v>0</v>
      </c>
      <c r="M179" s="127">
        <f t="shared" si="221"/>
        <v>0</v>
      </c>
      <c r="N179" s="305">
        <f t="shared" si="221"/>
        <v>0</v>
      </c>
      <c r="O179" s="310">
        <f t="shared" si="221"/>
        <v>0</v>
      </c>
      <c r="P179" s="158"/>
    </row>
    <row r="180" spans="1:16" ht="72" hidden="1" x14ac:dyDescent="0.25">
      <c r="A180" s="38">
        <v>3291</v>
      </c>
      <c r="B180" s="57" t="s">
        <v>160</v>
      </c>
      <c r="C180" s="58">
        <f t="shared" si="185"/>
        <v>0</v>
      </c>
      <c r="D180" s="231"/>
      <c r="E180" s="528"/>
      <c r="F180" s="486">
        <f t="shared" ref="F180:F183" si="222">D180+E180</f>
        <v>0</v>
      </c>
      <c r="G180" s="231"/>
      <c r="H180" s="263"/>
      <c r="I180" s="114">
        <f t="shared" ref="I180:I183" si="223">G180+H180</f>
        <v>0</v>
      </c>
      <c r="J180" s="263"/>
      <c r="K180" s="60"/>
      <c r="L180" s="114">
        <f t="shared" ref="L180:L183" si="224">J180+K180</f>
        <v>0</v>
      </c>
      <c r="M180" s="325"/>
      <c r="N180" s="60"/>
      <c r="O180" s="114">
        <f t="shared" ref="O180:O183" si="225">M180+N180</f>
        <v>0</v>
      </c>
      <c r="P180" s="111"/>
    </row>
    <row r="181" spans="1:16" ht="72" hidden="1" x14ac:dyDescent="0.25">
      <c r="A181" s="38">
        <v>3292</v>
      </c>
      <c r="B181" s="57" t="s">
        <v>161</v>
      </c>
      <c r="C181" s="58">
        <f t="shared" si="185"/>
        <v>0</v>
      </c>
      <c r="D181" s="231"/>
      <c r="E181" s="528"/>
      <c r="F181" s="486">
        <f t="shared" si="222"/>
        <v>0</v>
      </c>
      <c r="G181" s="231"/>
      <c r="H181" s="263"/>
      <c r="I181" s="114">
        <f t="shared" si="223"/>
        <v>0</v>
      </c>
      <c r="J181" s="263"/>
      <c r="K181" s="60"/>
      <c r="L181" s="114">
        <f t="shared" si="224"/>
        <v>0</v>
      </c>
      <c r="M181" s="325"/>
      <c r="N181" s="60"/>
      <c r="O181" s="114">
        <f t="shared" si="225"/>
        <v>0</v>
      </c>
      <c r="P181" s="111"/>
    </row>
    <row r="182" spans="1:16" ht="72" hidden="1" x14ac:dyDescent="0.25">
      <c r="A182" s="38">
        <v>3293</v>
      </c>
      <c r="B182" s="57" t="s">
        <v>162</v>
      </c>
      <c r="C182" s="58">
        <f t="shared" si="185"/>
        <v>0</v>
      </c>
      <c r="D182" s="231"/>
      <c r="E182" s="528"/>
      <c r="F182" s="486">
        <f t="shared" si="222"/>
        <v>0</v>
      </c>
      <c r="G182" s="231"/>
      <c r="H182" s="263"/>
      <c r="I182" s="114">
        <f t="shared" si="223"/>
        <v>0</v>
      </c>
      <c r="J182" s="263"/>
      <c r="K182" s="60"/>
      <c r="L182" s="114">
        <f t="shared" si="224"/>
        <v>0</v>
      </c>
      <c r="M182" s="325"/>
      <c r="N182" s="60"/>
      <c r="O182" s="114">
        <f t="shared" si="225"/>
        <v>0</v>
      </c>
      <c r="P182" s="111"/>
    </row>
    <row r="183" spans="1:16" ht="60" hidden="1" x14ac:dyDescent="0.25">
      <c r="A183" s="128">
        <v>3294</v>
      </c>
      <c r="B183" s="57" t="s">
        <v>163</v>
      </c>
      <c r="C183" s="127">
        <f t="shared" si="185"/>
        <v>0</v>
      </c>
      <c r="D183" s="236"/>
      <c r="E183" s="533"/>
      <c r="F183" s="534">
        <f t="shared" si="222"/>
        <v>0</v>
      </c>
      <c r="G183" s="236"/>
      <c r="H183" s="267"/>
      <c r="I183" s="310">
        <f t="shared" si="223"/>
        <v>0</v>
      </c>
      <c r="J183" s="267"/>
      <c r="K183" s="129"/>
      <c r="L183" s="310">
        <f t="shared" si="224"/>
        <v>0</v>
      </c>
      <c r="M183" s="328"/>
      <c r="N183" s="129"/>
      <c r="O183" s="310">
        <f t="shared" si="225"/>
        <v>0</v>
      </c>
      <c r="P183" s="158"/>
    </row>
    <row r="184" spans="1:16" ht="48" hidden="1" x14ac:dyDescent="0.25">
      <c r="A184" s="69">
        <v>3300</v>
      </c>
      <c r="B184" s="125" t="s">
        <v>164</v>
      </c>
      <c r="C184" s="130">
        <f t="shared" si="185"/>
        <v>0</v>
      </c>
      <c r="D184" s="237">
        <f>SUM(D185:D186)</f>
        <v>0</v>
      </c>
      <c r="E184" s="535">
        <f t="shared" ref="E184:O184" si="226">SUM(E185:E186)</f>
        <v>0</v>
      </c>
      <c r="F184" s="536">
        <f t="shared" si="226"/>
        <v>0</v>
      </c>
      <c r="G184" s="237">
        <f t="shared" si="226"/>
        <v>0</v>
      </c>
      <c r="H184" s="268">
        <f t="shared" si="226"/>
        <v>0</v>
      </c>
      <c r="I184" s="294">
        <f t="shared" si="226"/>
        <v>0</v>
      </c>
      <c r="J184" s="268">
        <f t="shared" si="226"/>
        <v>0</v>
      </c>
      <c r="K184" s="131">
        <f t="shared" si="226"/>
        <v>0</v>
      </c>
      <c r="L184" s="294">
        <f t="shared" si="226"/>
        <v>0</v>
      </c>
      <c r="M184" s="130">
        <f t="shared" si="226"/>
        <v>0</v>
      </c>
      <c r="N184" s="131">
        <f t="shared" si="226"/>
        <v>0</v>
      </c>
      <c r="O184" s="294">
        <f t="shared" si="226"/>
        <v>0</v>
      </c>
      <c r="P184" s="348"/>
    </row>
    <row r="185" spans="1:16" ht="48" hidden="1" x14ac:dyDescent="0.25">
      <c r="A185" s="77">
        <v>3310</v>
      </c>
      <c r="B185" s="78" t="s">
        <v>165</v>
      </c>
      <c r="C185" s="84">
        <f t="shared" si="185"/>
        <v>0</v>
      </c>
      <c r="D185" s="233"/>
      <c r="E185" s="530"/>
      <c r="F185" s="525">
        <f t="shared" ref="F185:F186" si="227">D185+E185</f>
        <v>0</v>
      </c>
      <c r="G185" s="233"/>
      <c r="H185" s="264"/>
      <c r="I185" s="109">
        <f t="shared" ref="I185:I186" si="228">G185+H185</f>
        <v>0</v>
      </c>
      <c r="J185" s="264"/>
      <c r="K185" s="115"/>
      <c r="L185" s="109">
        <f t="shared" ref="L185:L186" si="229">J185+K185</f>
        <v>0</v>
      </c>
      <c r="M185" s="326"/>
      <c r="N185" s="115"/>
      <c r="O185" s="109">
        <f t="shared" ref="O185:O186" si="230">M185+N185</f>
        <v>0</v>
      </c>
      <c r="P185" s="116"/>
    </row>
    <row r="186" spans="1:16" ht="48.75" hidden="1" customHeight="1" x14ac:dyDescent="0.25">
      <c r="A186" s="33">
        <v>3320</v>
      </c>
      <c r="B186" s="52" t="s">
        <v>166</v>
      </c>
      <c r="C186" s="53">
        <f t="shared" si="185"/>
        <v>0</v>
      </c>
      <c r="D186" s="230"/>
      <c r="E186" s="526"/>
      <c r="F186" s="527">
        <f t="shared" si="227"/>
        <v>0</v>
      </c>
      <c r="G186" s="230"/>
      <c r="H186" s="262"/>
      <c r="I186" s="120">
        <f t="shared" si="228"/>
        <v>0</v>
      </c>
      <c r="J186" s="262"/>
      <c r="K186" s="55"/>
      <c r="L186" s="120">
        <f t="shared" si="229"/>
        <v>0</v>
      </c>
      <c r="M186" s="324"/>
      <c r="N186" s="55"/>
      <c r="O186" s="120">
        <f t="shared" si="230"/>
        <v>0</v>
      </c>
      <c r="P186" s="110"/>
    </row>
    <row r="187" spans="1:16" hidden="1" x14ac:dyDescent="0.25">
      <c r="A187" s="133">
        <v>4000</v>
      </c>
      <c r="B187" s="101" t="s">
        <v>167</v>
      </c>
      <c r="C187" s="102">
        <f t="shared" si="185"/>
        <v>0</v>
      </c>
      <c r="D187" s="228">
        <f>SUM(D188,D191)</f>
        <v>0</v>
      </c>
      <c r="E187" s="521">
        <f t="shared" ref="E187:F187" si="231">SUM(E188,E191)</f>
        <v>0</v>
      </c>
      <c r="F187" s="522">
        <f t="shared" si="231"/>
        <v>0</v>
      </c>
      <c r="G187" s="228">
        <f>SUM(G188,G191)</f>
        <v>0</v>
      </c>
      <c r="H187" s="261">
        <f t="shared" ref="H187:I187" si="232">SUM(H188,H191)</f>
        <v>0</v>
      </c>
      <c r="I187" s="104">
        <f t="shared" si="232"/>
        <v>0</v>
      </c>
      <c r="J187" s="261">
        <f>SUM(J188,J191)</f>
        <v>0</v>
      </c>
      <c r="K187" s="103">
        <f t="shared" ref="K187:L187" si="233">SUM(K188,K191)</f>
        <v>0</v>
      </c>
      <c r="L187" s="104">
        <f t="shared" si="233"/>
        <v>0</v>
      </c>
      <c r="M187" s="102">
        <f>SUM(M188,M191)</f>
        <v>0</v>
      </c>
      <c r="N187" s="103">
        <f t="shared" ref="N187:O187" si="234">SUM(N188,N191)</f>
        <v>0</v>
      </c>
      <c r="O187" s="104">
        <f t="shared" si="234"/>
        <v>0</v>
      </c>
      <c r="P187" s="347"/>
    </row>
    <row r="188" spans="1:16" ht="24" hidden="1" x14ac:dyDescent="0.25">
      <c r="A188" s="134">
        <v>4200</v>
      </c>
      <c r="B188" s="105" t="s">
        <v>168</v>
      </c>
      <c r="C188" s="46">
        <f t="shared" si="185"/>
        <v>0</v>
      </c>
      <c r="D188" s="229">
        <f>SUM(D189,D190)</f>
        <v>0</v>
      </c>
      <c r="E188" s="523">
        <f t="shared" ref="E188:F188" si="235">SUM(E189,E190)</f>
        <v>0</v>
      </c>
      <c r="F188" s="490">
        <f t="shared" si="235"/>
        <v>0</v>
      </c>
      <c r="G188" s="229">
        <f>SUM(G189,G190)</f>
        <v>0</v>
      </c>
      <c r="H188" s="106">
        <f t="shared" ref="H188:I188" si="236">SUM(H189,H190)</f>
        <v>0</v>
      </c>
      <c r="I188" s="117">
        <f t="shared" si="236"/>
        <v>0</v>
      </c>
      <c r="J188" s="106">
        <f>SUM(J189,J190)</f>
        <v>0</v>
      </c>
      <c r="K188" s="50">
        <f t="shared" ref="K188:L188" si="237">SUM(K189,K190)</f>
        <v>0</v>
      </c>
      <c r="L188" s="117">
        <f t="shared" si="237"/>
        <v>0</v>
      </c>
      <c r="M188" s="46">
        <f>SUM(M189,M190)</f>
        <v>0</v>
      </c>
      <c r="N188" s="50">
        <f t="shared" ref="N188:O188" si="238">SUM(N189,N190)</f>
        <v>0</v>
      </c>
      <c r="O188" s="117">
        <f t="shared" si="238"/>
        <v>0</v>
      </c>
      <c r="P188" s="123"/>
    </row>
    <row r="189" spans="1:16" ht="36" hidden="1" x14ac:dyDescent="0.25">
      <c r="A189" s="565">
        <v>4240</v>
      </c>
      <c r="B189" s="52" t="s">
        <v>169</v>
      </c>
      <c r="C189" s="53">
        <f t="shared" si="185"/>
        <v>0</v>
      </c>
      <c r="D189" s="230"/>
      <c r="E189" s="526"/>
      <c r="F189" s="527">
        <f t="shared" ref="F189:F190" si="239">D189+E189</f>
        <v>0</v>
      </c>
      <c r="G189" s="230"/>
      <c r="H189" s="262"/>
      <c r="I189" s="120">
        <f t="shared" ref="I189:I190" si="240">G189+H189</f>
        <v>0</v>
      </c>
      <c r="J189" s="262"/>
      <c r="K189" s="55"/>
      <c r="L189" s="120">
        <f t="shared" ref="L189:L190" si="241">J189+K189</f>
        <v>0</v>
      </c>
      <c r="M189" s="324"/>
      <c r="N189" s="55"/>
      <c r="O189" s="120">
        <f t="shared" ref="O189:O190" si="242">M189+N189</f>
        <v>0</v>
      </c>
      <c r="P189" s="110"/>
    </row>
    <row r="190" spans="1:16" ht="24" hidden="1" x14ac:dyDescent="0.25">
      <c r="A190" s="112">
        <v>4250</v>
      </c>
      <c r="B190" s="57" t="s">
        <v>170</v>
      </c>
      <c r="C190" s="58">
        <f t="shared" si="185"/>
        <v>0</v>
      </c>
      <c r="D190" s="231"/>
      <c r="E190" s="528"/>
      <c r="F190" s="486">
        <f t="shared" si="239"/>
        <v>0</v>
      </c>
      <c r="G190" s="231"/>
      <c r="H190" s="263"/>
      <c r="I190" s="114">
        <f t="shared" si="240"/>
        <v>0</v>
      </c>
      <c r="J190" s="263"/>
      <c r="K190" s="60"/>
      <c r="L190" s="114">
        <f t="shared" si="241"/>
        <v>0</v>
      </c>
      <c r="M190" s="325"/>
      <c r="N190" s="60"/>
      <c r="O190" s="114">
        <f t="shared" si="242"/>
        <v>0</v>
      </c>
      <c r="P190" s="111"/>
    </row>
    <row r="191" spans="1:16" hidden="1" x14ac:dyDescent="0.25">
      <c r="A191" s="45">
        <v>4300</v>
      </c>
      <c r="B191" s="105" t="s">
        <v>171</v>
      </c>
      <c r="C191" s="46">
        <f t="shared" si="185"/>
        <v>0</v>
      </c>
      <c r="D191" s="229">
        <f>SUM(D192)</f>
        <v>0</v>
      </c>
      <c r="E191" s="523">
        <f t="shared" ref="E191:F191" si="243">SUM(E192)</f>
        <v>0</v>
      </c>
      <c r="F191" s="490">
        <f t="shared" si="243"/>
        <v>0</v>
      </c>
      <c r="G191" s="229">
        <f>SUM(G192)</f>
        <v>0</v>
      </c>
      <c r="H191" s="106">
        <f t="shared" ref="H191:I191" si="244">SUM(H192)</f>
        <v>0</v>
      </c>
      <c r="I191" s="117">
        <f t="shared" si="244"/>
        <v>0</v>
      </c>
      <c r="J191" s="106">
        <f>SUM(J192)</f>
        <v>0</v>
      </c>
      <c r="K191" s="50">
        <f t="shared" ref="K191:L191" si="245">SUM(K192)</f>
        <v>0</v>
      </c>
      <c r="L191" s="117">
        <f t="shared" si="245"/>
        <v>0</v>
      </c>
      <c r="M191" s="46">
        <f>SUM(M192)</f>
        <v>0</v>
      </c>
      <c r="N191" s="50">
        <f t="shared" ref="N191:O191" si="246">SUM(N192)</f>
        <v>0</v>
      </c>
      <c r="O191" s="117">
        <f t="shared" si="246"/>
        <v>0</v>
      </c>
      <c r="P191" s="123"/>
    </row>
    <row r="192" spans="1:16" ht="24" hidden="1" x14ac:dyDescent="0.25">
      <c r="A192" s="565">
        <v>4310</v>
      </c>
      <c r="B192" s="52" t="s">
        <v>172</v>
      </c>
      <c r="C192" s="53">
        <f t="shared" si="185"/>
        <v>0</v>
      </c>
      <c r="D192" s="234">
        <f>SUM(D193:D193)</f>
        <v>0</v>
      </c>
      <c r="E192" s="531">
        <f t="shared" ref="E192:F192" si="247">SUM(E193:E193)</f>
        <v>0</v>
      </c>
      <c r="F192" s="527">
        <f t="shared" si="247"/>
        <v>0</v>
      </c>
      <c r="G192" s="234">
        <f>SUM(G193:G193)</f>
        <v>0</v>
      </c>
      <c r="H192" s="265">
        <f t="shared" ref="H192:I192" si="248">SUM(H193:H193)</f>
        <v>0</v>
      </c>
      <c r="I192" s="120">
        <f t="shared" si="248"/>
        <v>0</v>
      </c>
      <c r="J192" s="265">
        <f>SUM(J193:J193)</f>
        <v>0</v>
      </c>
      <c r="K192" s="119">
        <f t="shared" ref="K192:L192" si="249">SUM(K193:K193)</f>
        <v>0</v>
      </c>
      <c r="L192" s="120">
        <f t="shared" si="249"/>
        <v>0</v>
      </c>
      <c r="M192" s="53">
        <f>SUM(M193:M193)</f>
        <v>0</v>
      </c>
      <c r="N192" s="119">
        <f t="shared" ref="N192:O192" si="250">SUM(N193:N193)</f>
        <v>0</v>
      </c>
      <c r="O192" s="120">
        <f t="shared" si="250"/>
        <v>0</v>
      </c>
      <c r="P192" s="110"/>
    </row>
    <row r="193" spans="1:16" ht="36" hidden="1" x14ac:dyDescent="0.25">
      <c r="A193" s="38">
        <v>4311</v>
      </c>
      <c r="B193" s="57" t="s">
        <v>173</v>
      </c>
      <c r="C193" s="58">
        <f t="shared" si="185"/>
        <v>0</v>
      </c>
      <c r="D193" s="231"/>
      <c r="E193" s="528"/>
      <c r="F193" s="486">
        <f>D193+E193</f>
        <v>0</v>
      </c>
      <c r="G193" s="231"/>
      <c r="H193" s="263"/>
      <c r="I193" s="114">
        <f>G193+H193</f>
        <v>0</v>
      </c>
      <c r="J193" s="263"/>
      <c r="K193" s="60"/>
      <c r="L193" s="114">
        <f>J193+K193</f>
        <v>0</v>
      </c>
      <c r="M193" s="325"/>
      <c r="N193" s="60"/>
      <c r="O193" s="114">
        <f>M193+N193</f>
        <v>0</v>
      </c>
      <c r="P193" s="111"/>
    </row>
    <row r="194" spans="1:16" s="21" customFormat="1" ht="24" hidden="1" x14ac:dyDescent="0.25">
      <c r="A194" s="135"/>
      <c r="B194" s="17" t="s">
        <v>174</v>
      </c>
      <c r="C194" s="98">
        <f t="shared" si="185"/>
        <v>0</v>
      </c>
      <c r="D194" s="227">
        <f>SUM(D195,D230,D269)</f>
        <v>0</v>
      </c>
      <c r="E194" s="519">
        <f t="shared" ref="E194:F194" si="251">SUM(E195,E230,E269)</f>
        <v>0</v>
      </c>
      <c r="F194" s="520">
        <f t="shared" si="251"/>
        <v>0</v>
      </c>
      <c r="G194" s="227">
        <f>SUM(G195,G230,G269)</f>
        <v>0</v>
      </c>
      <c r="H194" s="260">
        <f t="shared" ref="H194:I194" si="252">SUM(H195,H230,H269)</f>
        <v>0</v>
      </c>
      <c r="I194" s="100">
        <f t="shared" si="252"/>
        <v>0</v>
      </c>
      <c r="J194" s="260">
        <f>SUM(J195,J230,J269)</f>
        <v>0</v>
      </c>
      <c r="K194" s="99">
        <f t="shared" ref="K194:L194" si="253">SUM(K195,K230,K269)</f>
        <v>0</v>
      </c>
      <c r="L194" s="100">
        <f t="shared" si="253"/>
        <v>0</v>
      </c>
      <c r="M194" s="329">
        <f>SUM(M195,M230,M269)</f>
        <v>0</v>
      </c>
      <c r="N194" s="306">
        <f t="shared" ref="N194:O194" si="254">SUM(N195,N230,N269)</f>
        <v>0</v>
      </c>
      <c r="O194" s="311">
        <f t="shared" si="254"/>
        <v>0</v>
      </c>
      <c r="P194" s="350"/>
    </row>
    <row r="195" spans="1:16" hidden="1" x14ac:dyDescent="0.25">
      <c r="A195" s="101">
        <v>5000</v>
      </c>
      <c r="B195" s="101" t="s">
        <v>175</v>
      </c>
      <c r="C195" s="102">
        <f t="shared" si="185"/>
        <v>0</v>
      </c>
      <c r="D195" s="228">
        <f>D196+D204</f>
        <v>0</v>
      </c>
      <c r="E195" s="521">
        <f t="shared" ref="E195:F195" si="255">E196+E204</f>
        <v>0</v>
      </c>
      <c r="F195" s="522">
        <f t="shared" si="255"/>
        <v>0</v>
      </c>
      <c r="G195" s="228">
        <f>G196+G204</f>
        <v>0</v>
      </c>
      <c r="H195" s="261">
        <f t="shared" ref="H195:I195" si="256">H196+H204</f>
        <v>0</v>
      </c>
      <c r="I195" s="104">
        <f t="shared" si="256"/>
        <v>0</v>
      </c>
      <c r="J195" s="261">
        <f>J196+J204</f>
        <v>0</v>
      </c>
      <c r="K195" s="103">
        <f t="shared" ref="K195:L195" si="257">K196+K204</f>
        <v>0</v>
      </c>
      <c r="L195" s="104">
        <f t="shared" si="257"/>
        <v>0</v>
      </c>
      <c r="M195" s="102">
        <f>M196+M204</f>
        <v>0</v>
      </c>
      <c r="N195" s="103">
        <f t="shared" ref="N195:O195" si="258">N196+N204</f>
        <v>0</v>
      </c>
      <c r="O195" s="104">
        <f t="shared" si="258"/>
        <v>0</v>
      </c>
      <c r="P195" s="347"/>
    </row>
    <row r="196" spans="1:16" hidden="1" x14ac:dyDescent="0.25">
      <c r="A196" s="45">
        <v>5100</v>
      </c>
      <c r="B196" s="105" t="s">
        <v>176</v>
      </c>
      <c r="C196" s="46">
        <f t="shared" si="185"/>
        <v>0</v>
      </c>
      <c r="D196" s="229">
        <f>D197+D198+D201+D202+D203</f>
        <v>0</v>
      </c>
      <c r="E196" s="523">
        <f t="shared" ref="E196:F196" si="259">E197+E198+E201+E202+E203</f>
        <v>0</v>
      </c>
      <c r="F196" s="490">
        <f t="shared" si="259"/>
        <v>0</v>
      </c>
      <c r="G196" s="229">
        <f>G197+G198+G201+G202+G203</f>
        <v>0</v>
      </c>
      <c r="H196" s="106">
        <f t="shared" ref="H196:I196" si="260">H197+H198+H201+H202+H203</f>
        <v>0</v>
      </c>
      <c r="I196" s="117">
        <f t="shared" si="260"/>
        <v>0</v>
      </c>
      <c r="J196" s="106">
        <f>J197+J198+J201+J202+J203</f>
        <v>0</v>
      </c>
      <c r="K196" s="50">
        <f t="shared" ref="K196:L196" si="261">K197+K198+K201+K202+K203</f>
        <v>0</v>
      </c>
      <c r="L196" s="117">
        <f t="shared" si="261"/>
        <v>0</v>
      </c>
      <c r="M196" s="46">
        <f>M197+M198+M201+M202+M203</f>
        <v>0</v>
      </c>
      <c r="N196" s="50">
        <f t="shared" ref="N196:O196" si="262">N197+N198+N201+N202+N203</f>
        <v>0</v>
      </c>
      <c r="O196" s="117">
        <f t="shared" si="262"/>
        <v>0</v>
      </c>
      <c r="P196" s="123"/>
    </row>
    <row r="197" spans="1:16" hidden="1" x14ac:dyDescent="0.25">
      <c r="A197" s="565">
        <v>5110</v>
      </c>
      <c r="B197" s="52" t="s">
        <v>177</v>
      </c>
      <c r="C197" s="53">
        <f t="shared" si="185"/>
        <v>0</v>
      </c>
      <c r="D197" s="230"/>
      <c r="E197" s="526"/>
      <c r="F197" s="527">
        <f>D197+E197</f>
        <v>0</v>
      </c>
      <c r="G197" s="230"/>
      <c r="H197" s="262"/>
      <c r="I197" s="120">
        <f>G197+H197</f>
        <v>0</v>
      </c>
      <c r="J197" s="262"/>
      <c r="K197" s="55"/>
      <c r="L197" s="120">
        <f>J197+K197</f>
        <v>0</v>
      </c>
      <c r="M197" s="324"/>
      <c r="N197" s="55"/>
      <c r="O197" s="120">
        <f>M197+N197</f>
        <v>0</v>
      </c>
      <c r="P197" s="110"/>
    </row>
    <row r="198" spans="1:16" ht="24" hidden="1" x14ac:dyDescent="0.25">
      <c r="A198" s="112">
        <v>5120</v>
      </c>
      <c r="B198" s="57" t="s">
        <v>178</v>
      </c>
      <c r="C198" s="58">
        <f t="shared" si="185"/>
        <v>0</v>
      </c>
      <c r="D198" s="232">
        <f>D199+D200</f>
        <v>0</v>
      </c>
      <c r="E198" s="529">
        <f t="shared" ref="E198:F198" si="263">E199+E200</f>
        <v>0</v>
      </c>
      <c r="F198" s="486">
        <f t="shared" si="263"/>
        <v>0</v>
      </c>
      <c r="G198" s="232">
        <f>G199+G200</f>
        <v>0</v>
      </c>
      <c r="H198" s="121">
        <f t="shared" ref="H198:I198" si="264">H199+H200</f>
        <v>0</v>
      </c>
      <c r="I198" s="114">
        <f t="shared" si="264"/>
        <v>0</v>
      </c>
      <c r="J198" s="121">
        <f>J199+J200</f>
        <v>0</v>
      </c>
      <c r="K198" s="113">
        <f t="shared" ref="K198:L198" si="265">K199+K200</f>
        <v>0</v>
      </c>
      <c r="L198" s="114">
        <f t="shared" si="265"/>
        <v>0</v>
      </c>
      <c r="M198" s="58">
        <f>M199+M200</f>
        <v>0</v>
      </c>
      <c r="N198" s="113">
        <f t="shared" ref="N198:O198" si="266">N199+N200</f>
        <v>0</v>
      </c>
      <c r="O198" s="114">
        <f t="shared" si="266"/>
        <v>0</v>
      </c>
      <c r="P198" s="111"/>
    </row>
    <row r="199" spans="1:16" hidden="1" x14ac:dyDescent="0.25">
      <c r="A199" s="38">
        <v>5121</v>
      </c>
      <c r="B199" s="57" t="s">
        <v>179</v>
      </c>
      <c r="C199" s="58">
        <f t="shared" si="185"/>
        <v>0</v>
      </c>
      <c r="D199" s="231"/>
      <c r="E199" s="528"/>
      <c r="F199" s="486">
        <f t="shared" ref="F199:F203" si="267">D199+E199</f>
        <v>0</v>
      </c>
      <c r="G199" s="231"/>
      <c r="H199" s="263"/>
      <c r="I199" s="114">
        <f t="shared" ref="I199:I203" si="268">G199+H199</f>
        <v>0</v>
      </c>
      <c r="J199" s="263"/>
      <c r="K199" s="60"/>
      <c r="L199" s="114">
        <f t="shared" ref="L199:L203" si="269">J199+K199</f>
        <v>0</v>
      </c>
      <c r="M199" s="325"/>
      <c r="N199" s="60"/>
      <c r="O199" s="114">
        <f t="shared" ref="O199:O203" si="270">M199+N199</f>
        <v>0</v>
      </c>
      <c r="P199" s="111"/>
    </row>
    <row r="200" spans="1:16" ht="24" hidden="1" x14ac:dyDescent="0.25">
      <c r="A200" s="38">
        <v>5129</v>
      </c>
      <c r="B200" s="57" t="s">
        <v>180</v>
      </c>
      <c r="C200" s="58">
        <f t="shared" si="185"/>
        <v>0</v>
      </c>
      <c r="D200" s="231"/>
      <c r="E200" s="528"/>
      <c r="F200" s="486">
        <f t="shared" si="267"/>
        <v>0</v>
      </c>
      <c r="G200" s="231"/>
      <c r="H200" s="263"/>
      <c r="I200" s="114">
        <f t="shared" si="268"/>
        <v>0</v>
      </c>
      <c r="J200" s="263"/>
      <c r="K200" s="60"/>
      <c r="L200" s="114">
        <f t="shared" si="269"/>
        <v>0</v>
      </c>
      <c r="M200" s="325"/>
      <c r="N200" s="60"/>
      <c r="O200" s="114">
        <f t="shared" si="270"/>
        <v>0</v>
      </c>
      <c r="P200" s="111"/>
    </row>
    <row r="201" spans="1:16" hidden="1" x14ac:dyDescent="0.25">
      <c r="A201" s="112">
        <v>5130</v>
      </c>
      <c r="B201" s="57" t="s">
        <v>181</v>
      </c>
      <c r="C201" s="58">
        <f t="shared" si="185"/>
        <v>0</v>
      </c>
      <c r="D201" s="231"/>
      <c r="E201" s="528"/>
      <c r="F201" s="486">
        <f t="shared" si="267"/>
        <v>0</v>
      </c>
      <c r="G201" s="231"/>
      <c r="H201" s="263"/>
      <c r="I201" s="114">
        <f t="shared" si="268"/>
        <v>0</v>
      </c>
      <c r="J201" s="263"/>
      <c r="K201" s="60"/>
      <c r="L201" s="114">
        <f t="shared" si="269"/>
        <v>0</v>
      </c>
      <c r="M201" s="325"/>
      <c r="N201" s="60"/>
      <c r="O201" s="114">
        <f t="shared" si="270"/>
        <v>0</v>
      </c>
      <c r="P201" s="111"/>
    </row>
    <row r="202" spans="1:16" hidden="1" x14ac:dyDescent="0.25">
      <c r="A202" s="112">
        <v>5140</v>
      </c>
      <c r="B202" s="57" t="s">
        <v>182</v>
      </c>
      <c r="C202" s="58">
        <f t="shared" si="185"/>
        <v>0</v>
      </c>
      <c r="D202" s="231"/>
      <c r="E202" s="528"/>
      <c r="F202" s="486">
        <f t="shared" si="267"/>
        <v>0</v>
      </c>
      <c r="G202" s="231"/>
      <c r="H202" s="263"/>
      <c r="I202" s="114">
        <f t="shared" si="268"/>
        <v>0</v>
      </c>
      <c r="J202" s="263"/>
      <c r="K202" s="60"/>
      <c r="L202" s="114">
        <f t="shared" si="269"/>
        <v>0</v>
      </c>
      <c r="M202" s="325"/>
      <c r="N202" s="60"/>
      <c r="O202" s="114">
        <f t="shared" si="270"/>
        <v>0</v>
      </c>
      <c r="P202" s="111"/>
    </row>
    <row r="203" spans="1:16" ht="24" hidden="1" x14ac:dyDescent="0.25">
      <c r="A203" s="112">
        <v>5170</v>
      </c>
      <c r="B203" s="57" t="s">
        <v>183</v>
      </c>
      <c r="C203" s="58">
        <f t="shared" si="185"/>
        <v>0</v>
      </c>
      <c r="D203" s="231"/>
      <c r="E203" s="528"/>
      <c r="F203" s="486">
        <f t="shared" si="267"/>
        <v>0</v>
      </c>
      <c r="G203" s="231"/>
      <c r="H203" s="263"/>
      <c r="I203" s="114">
        <f t="shared" si="268"/>
        <v>0</v>
      </c>
      <c r="J203" s="263"/>
      <c r="K203" s="60"/>
      <c r="L203" s="114">
        <f t="shared" si="269"/>
        <v>0</v>
      </c>
      <c r="M203" s="325"/>
      <c r="N203" s="60"/>
      <c r="O203" s="114">
        <f t="shared" si="270"/>
        <v>0</v>
      </c>
      <c r="P203" s="111"/>
    </row>
    <row r="204" spans="1:16" hidden="1" x14ac:dyDescent="0.25">
      <c r="A204" s="45">
        <v>5200</v>
      </c>
      <c r="B204" s="105" t="s">
        <v>184</v>
      </c>
      <c r="C204" s="46">
        <f t="shared" si="185"/>
        <v>0</v>
      </c>
      <c r="D204" s="229">
        <f>D205+D215+D216+D225+D226+D227+D229</f>
        <v>0</v>
      </c>
      <c r="E204" s="523">
        <f t="shared" ref="E204:F204" si="271">E205+E215+E216+E225+E226+E227+E229</f>
        <v>0</v>
      </c>
      <c r="F204" s="490">
        <f t="shared" si="271"/>
        <v>0</v>
      </c>
      <c r="G204" s="229">
        <f>G205+G215+G216+G225+G226+G227+G229</f>
        <v>0</v>
      </c>
      <c r="H204" s="106">
        <f t="shared" ref="H204:I204" si="272">H205+H215+H216+H225+H226+H227+H229</f>
        <v>0</v>
      </c>
      <c r="I204" s="117">
        <f t="shared" si="272"/>
        <v>0</v>
      </c>
      <c r="J204" s="106">
        <f>J205+J215+J216+J225+J226+J227+J229</f>
        <v>0</v>
      </c>
      <c r="K204" s="50">
        <f t="shared" ref="K204:L204" si="273">K205+K215+K216+K225+K226+K227+K229</f>
        <v>0</v>
      </c>
      <c r="L204" s="117">
        <f t="shared" si="273"/>
        <v>0</v>
      </c>
      <c r="M204" s="46">
        <f>M205+M215+M216+M225+M226+M227+M229</f>
        <v>0</v>
      </c>
      <c r="N204" s="50">
        <f t="shared" ref="N204:O204" si="274">N205+N215+N216+N225+N226+N227+N229</f>
        <v>0</v>
      </c>
      <c r="O204" s="117">
        <f t="shared" si="274"/>
        <v>0</v>
      </c>
      <c r="P204" s="123"/>
    </row>
    <row r="205" spans="1:16" hidden="1" x14ac:dyDescent="0.25">
      <c r="A205" s="107">
        <v>5210</v>
      </c>
      <c r="B205" s="78" t="s">
        <v>185</v>
      </c>
      <c r="C205" s="84">
        <f t="shared" si="185"/>
        <v>0</v>
      </c>
      <c r="D205" s="132">
        <f>SUM(D206:D214)</f>
        <v>0</v>
      </c>
      <c r="E205" s="524">
        <f t="shared" ref="E205:F205" si="275">SUM(E206:E214)</f>
        <v>0</v>
      </c>
      <c r="F205" s="525">
        <f t="shared" si="275"/>
        <v>0</v>
      </c>
      <c r="G205" s="132">
        <f>SUM(G206:G214)</f>
        <v>0</v>
      </c>
      <c r="H205" s="207">
        <f t="shared" ref="H205:I205" si="276">SUM(H206:H214)</f>
        <v>0</v>
      </c>
      <c r="I205" s="109">
        <f t="shared" si="276"/>
        <v>0</v>
      </c>
      <c r="J205" s="207">
        <f>SUM(J206:J214)</f>
        <v>0</v>
      </c>
      <c r="K205" s="108">
        <f t="shared" ref="K205:L205" si="277">SUM(K206:K214)</f>
        <v>0</v>
      </c>
      <c r="L205" s="109">
        <f t="shared" si="277"/>
        <v>0</v>
      </c>
      <c r="M205" s="84">
        <f>SUM(M206:M214)</f>
        <v>0</v>
      </c>
      <c r="N205" s="108">
        <f t="shared" ref="N205:O205" si="278">SUM(N206:N214)</f>
        <v>0</v>
      </c>
      <c r="O205" s="109">
        <f t="shared" si="278"/>
        <v>0</v>
      </c>
      <c r="P205" s="116"/>
    </row>
    <row r="206" spans="1:16" hidden="1" x14ac:dyDescent="0.25">
      <c r="A206" s="33">
        <v>5211</v>
      </c>
      <c r="B206" s="52" t="s">
        <v>186</v>
      </c>
      <c r="C206" s="53">
        <f t="shared" si="185"/>
        <v>0</v>
      </c>
      <c r="D206" s="230"/>
      <c r="E206" s="526"/>
      <c r="F206" s="527">
        <f t="shared" ref="F206:F215" si="279">D206+E206</f>
        <v>0</v>
      </c>
      <c r="G206" s="230"/>
      <c r="H206" s="262"/>
      <c r="I206" s="120">
        <f t="shared" ref="I206:I215" si="280">G206+H206</f>
        <v>0</v>
      </c>
      <c r="J206" s="262"/>
      <c r="K206" s="55"/>
      <c r="L206" s="120">
        <f t="shared" ref="L206:L215" si="281">J206+K206</f>
        <v>0</v>
      </c>
      <c r="M206" s="324"/>
      <c r="N206" s="55"/>
      <c r="O206" s="120">
        <f t="shared" ref="O206:O215" si="282">M206+N206</f>
        <v>0</v>
      </c>
      <c r="P206" s="110"/>
    </row>
    <row r="207" spans="1:16" hidden="1" x14ac:dyDescent="0.25">
      <c r="A207" s="38">
        <v>5212</v>
      </c>
      <c r="B207" s="57" t="s">
        <v>187</v>
      </c>
      <c r="C207" s="58">
        <f t="shared" si="185"/>
        <v>0</v>
      </c>
      <c r="D207" s="231"/>
      <c r="E207" s="528"/>
      <c r="F207" s="486">
        <f t="shared" si="279"/>
        <v>0</v>
      </c>
      <c r="G207" s="231"/>
      <c r="H207" s="263"/>
      <c r="I207" s="114">
        <f t="shared" si="280"/>
        <v>0</v>
      </c>
      <c r="J207" s="263"/>
      <c r="K207" s="60"/>
      <c r="L207" s="114">
        <f t="shared" si="281"/>
        <v>0</v>
      </c>
      <c r="M207" s="325"/>
      <c r="N207" s="60"/>
      <c r="O207" s="114">
        <f t="shared" si="282"/>
        <v>0</v>
      </c>
      <c r="P207" s="111"/>
    </row>
    <row r="208" spans="1:16" hidden="1" x14ac:dyDescent="0.25">
      <c r="A208" s="38">
        <v>5213</v>
      </c>
      <c r="B208" s="57" t="s">
        <v>188</v>
      </c>
      <c r="C208" s="58">
        <f t="shared" si="185"/>
        <v>0</v>
      </c>
      <c r="D208" s="231"/>
      <c r="E208" s="528"/>
      <c r="F208" s="486">
        <f t="shared" si="279"/>
        <v>0</v>
      </c>
      <c r="G208" s="231"/>
      <c r="H208" s="263"/>
      <c r="I208" s="114">
        <f t="shared" si="280"/>
        <v>0</v>
      </c>
      <c r="J208" s="263"/>
      <c r="K208" s="60"/>
      <c r="L208" s="114">
        <f t="shared" si="281"/>
        <v>0</v>
      </c>
      <c r="M208" s="325"/>
      <c r="N208" s="60"/>
      <c r="O208" s="114">
        <f t="shared" si="282"/>
        <v>0</v>
      </c>
      <c r="P208" s="111"/>
    </row>
    <row r="209" spans="1:16" hidden="1" x14ac:dyDescent="0.25">
      <c r="A209" s="38">
        <v>5214</v>
      </c>
      <c r="B209" s="57" t="s">
        <v>189</v>
      </c>
      <c r="C209" s="58">
        <f t="shared" si="185"/>
        <v>0</v>
      </c>
      <c r="D209" s="231"/>
      <c r="E209" s="528"/>
      <c r="F209" s="486">
        <f t="shared" si="279"/>
        <v>0</v>
      </c>
      <c r="G209" s="231"/>
      <c r="H209" s="263"/>
      <c r="I209" s="114">
        <f t="shared" si="280"/>
        <v>0</v>
      </c>
      <c r="J209" s="263"/>
      <c r="K209" s="60"/>
      <c r="L209" s="114">
        <f t="shared" si="281"/>
        <v>0</v>
      </c>
      <c r="M209" s="325"/>
      <c r="N209" s="60"/>
      <c r="O209" s="114">
        <f t="shared" si="282"/>
        <v>0</v>
      </c>
      <c r="P209" s="111"/>
    </row>
    <row r="210" spans="1:16" hidden="1" x14ac:dyDescent="0.25">
      <c r="A210" s="38">
        <v>5215</v>
      </c>
      <c r="B210" s="57" t="s">
        <v>190</v>
      </c>
      <c r="C210" s="58">
        <f t="shared" si="185"/>
        <v>0</v>
      </c>
      <c r="D210" s="231"/>
      <c r="E210" s="528"/>
      <c r="F210" s="486">
        <f t="shared" si="279"/>
        <v>0</v>
      </c>
      <c r="G210" s="231"/>
      <c r="H210" s="263"/>
      <c r="I210" s="114">
        <f t="shared" si="280"/>
        <v>0</v>
      </c>
      <c r="J210" s="263"/>
      <c r="K210" s="60"/>
      <c r="L210" s="114">
        <f t="shared" si="281"/>
        <v>0</v>
      </c>
      <c r="M210" s="325"/>
      <c r="N210" s="60"/>
      <c r="O210" s="114">
        <f t="shared" si="282"/>
        <v>0</v>
      </c>
      <c r="P210" s="111"/>
    </row>
    <row r="211" spans="1:16" ht="14.25" hidden="1" customHeight="1" x14ac:dyDescent="0.25">
      <c r="A211" s="38">
        <v>5216</v>
      </c>
      <c r="B211" s="57" t="s">
        <v>191</v>
      </c>
      <c r="C211" s="58">
        <f t="shared" si="185"/>
        <v>0</v>
      </c>
      <c r="D211" s="231"/>
      <c r="E211" s="528"/>
      <c r="F211" s="486">
        <f t="shared" si="279"/>
        <v>0</v>
      </c>
      <c r="G211" s="231"/>
      <c r="H211" s="263"/>
      <c r="I211" s="114">
        <f t="shared" si="280"/>
        <v>0</v>
      </c>
      <c r="J211" s="263"/>
      <c r="K211" s="60"/>
      <c r="L211" s="114">
        <f t="shared" si="281"/>
        <v>0</v>
      </c>
      <c r="M211" s="325"/>
      <c r="N211" s="60"/>
      <c r="O211" s="114">
        <f t="shared" si="282"/>
        <v>0</v>
      </c>
      <c r="P211" s="111"/>
    </row>
    <row r="212" spans="1:16" hidden="1" x14ac:dyDescent="0.25">
      <c r="A212" s="38">
        <v>5217</v>
      </c>
      <c r="B212" s="57" t="s">
        <v>192</v>
      </c>
      <c r="C212" s="58">
        <f t="shared" si="185"/>
        <v>0</v>
      </c>
      <c r="D212" s="231"/>
      <c r="E212" s="528"/>
      <c r="F212" s="486">
        <f t="shared" si="279"/>
        <v>0</v>
      </c>
      <c r="G212" s="231"/>
      <c r="H212" s="263"/>
      <c r="I212" s="114">
        <f t="shared" si="280"/>
        <v>0</v>
      </c>
      <c r="J212" s="263"/>
      <c r="K212" s="60"/>
      <c r="L212" s="114">
        <f t="shared" si="281"/>
        <v>0</v>
      </c>
      <c r="M212" s="325"/>
      <c r="N212" s="60"/>
      <c r="O212" s="114">
        <f t="shared" si="282"/>
        <v>0</v>
      </c>
      <c r="P212" s="111"/>
    </row>
    <row r="213" spans="1:16" hidden="1" x14ac:dyDescent="0.25">
      <c r="A213" s="38">
        <v>5218</v>
      </c>
      <c r="B213" s="57" t="s">
        <v>193</v>
      </c>
      <c r="C213" s="58">
        <f t="shared" ref="C213:C276" si="283">F213+I213+L213+O213</f>
        <v>0</v>
      </c>
      <c r="D213" s="231"/>
      <c r="E213" s="528"/>
      <c r="F213" s="486">
        <f t="shared" si="279"/>
        <v>0</v>
      </c>
      <c r="G213" s="231"/>
      <c r="H213" s="263"/>
      <c r="I213" s="114">
        <f t="shared" si="280"/>
        <v>0</v>
      </c>
      <c r="J213" s="263"/>
      <c r="K213" s="60"/>
      <c r="L213" s="114">
        <f t="shared" si="281"/>
        <v>0</v>
      </c>
      <c r="M213" s="325"/>
      <c r="N213" s="60"/>
      <c r="O213" s="114">
        <f t="shared" si="282"/>
        <v>0</v>
      </c>
      <c r="P213" s="111"/>
    </row>
    <row r="214" spans="1:16" hidden="1" x14ac:dyDescent="0.25">
      <c r="A214" s="38">
        <v>5219</v>
      </c>
      <c r="B214" s="57" t="s">
        <v>194</v>
      </c>
      <c r="C214" s="58">
        <f t="shared" si="283"/>
        <v>0</v>
      </c>
      <c r="D214" s="231"/>
      <c r="E214" s="528"/>
      <c r="F214" s="486">
        <f t="shared" si="279"/>
        <v>0</v>
      </c>
      <c r="G214" s="231"/>
      <c r="H214" s="263"/>
      <c r="I214" s="114">
        <f t="shared" si="280"/>
        <v>0</v>
      </c>
      <c r="J214" s="263"/>
      <c r="K214" s="60"/>
      <c r="L214" s="114">
        <f t="shared" si="281"/>
        <v>0</v>
      </c>
      <c r="M214" s="325"/>
      <c r="N214" s="60"/>
      <c r="O214" s="114">
        <f t="shared" si="282"/>
        <v>0</v>
      </c>
      <c r="P214" s="111"/>
    </row>
    <row r="215" spans="1:16" ht="13.5" hidden="1" customHeight="1" x14ac:dyDescent="0.25">
      <c r="A215" s="112">
        <v>5220</v>
      </c>
      <c r="B215" s="57" t="s">
        <v>195</v>
      </c>
      <c r="C215" s="58">
        <f t="shared" si="283"/>
        <v>0</v>
      </c>
      <c r="D215" s="231"/>
      <c r="E215" s="528"/>
      <c r="F215" s="486">
        <f t="shared" si="279"/>
        <v>0</v>
      </c>
      <c r="G215" s="231"/>
      <c r="H215" s="263"/>
      <c r="I215" s="114">
        <f t="shared" si="280"/>
        <v>0</v>
      </c>
      <c r="J215" s="263"/>
      <c r="K215" s="60"/>
      <c r="L215" s="114">
        <f t="shared" si="281"/>
        <v>0</v>
      </c>
      <c r="M215" s="325"/>
      <c r="N215" s="60"/>
      <c r="O215" s="114">
        <f t="shared" si="282"/>
        <v>0</v>
      </c>
      <c r="P215" s="111"/>
    </row>
    <row r="216" spans="1:16" hidden="1" x14ac:dyDescent="0.25">
      <c r="A216" s="112">
        <v>5230</v>
      </c>
      <c r="B216" s="57" t="s">
        <v>196</v>
      </c>
      <c r="C216" s="58">
        <f t="shared" si="283"/>
        <v>0</v>
      </c>
      <c r="D216" s="232">
        <f>SUM(D217:D224)</f>
        <v>0</v>
      </c>
      <c r="E216" s="529">
        <f t="shared" ref="E216:F216" si="284">SUM(E217:E224)</f>
        <v>0</v>
      </c>
      <c r="F216" s="486">
        <f t="shared" si="284"/>
        <v>0</v>
      </c>
      <c r="G216" s="232">
        <f>SUM(G217:G224)</f>
        <v>0</v>
      </c>
      <c r="H216" s="121">
        <f t="shared" ref="H216:I216" si="285">SUM(H217:H224)</f>
        <v>0</v>
      </c>
      <c r="I216" s="114">
        <f t="shared" si="285"/>
        <v>0</v>
      </c>
      <c r="J216" s="121">
        <f>SUM(J217:J224)</f>
        <v>0</v>
      </c>
      <c r="K216" s="113">
        <f t="shared" ref="K216:L216" si="286">SUM(K217:K224)</f>
        <v>0</v>
      </c>
      <c r="L216" s="114">
        <f t="shared" si="286"/>
        <v>0</v>
      </c>
      <c r="M216" s="58">
        <f>SUM(M217:M224)</f>
        <v>0</v>
      </c>
      <c r="N216" s="113">
        <f t="shared" ref="N216:O216" si="287">SUM(N217:N224)</f>
        <v>0</v>
      </c>
      <c r="O216" s="114">
        <f t="shared" si="287"/>
        <v>0</v>
      </c>
      <c r="P216" s="111"/>
    </row>
    <row r="217" spans="1:16" hidden="1" x14ac:dyDescent="0.25">
      <c r="A217" s="38">
        <v>5231</v>
      </c>
      <c r="B217" s="57" t="s">
        <v>197</v>
      </c>
      <c r="C217" s="58">
        <f t="shared" si="283"/>
        <v>0</v>
      </c>
      <c r="D217" s="231"/>
      <c r="E217" s="528"/>
      <c r="F217" s="486">
        <f t="shared" ref="F217:F226" si="288">D217+E217</f>
        <v>0</v>
      </c>
      <c r="G217" s="231"/>
      <c r="H217" s="263"/>
      <c r="I217" s="114">
        <f t="shared" ref="I217:I226" si="289">G217+H217</f>
        <v>0</v>
      </c>
      <c r="J217" s="263"/>
      <c r="K217" s="60"/>
      <c r="L217" s="114">
        <f t="shared" ref="L217:L226" si="290">J217+K217</f>
        <v>0</v>
      </c>
      <c r="M217" s="325"/>
      <c r="N217" s="60"/>
      <c r="O217" s="114">
        <f t="shared" ref="O217:O226" si="291">M217+N217</f>
        <v>0</v>
      </c>
      <c r="P217" s="111"/>
    </row>
    <row r="218" spans="1:16" hidden="1" x14ac:dyDescent="0.25">
      <c r="A218" s="38">
        <v>5232</v>
      </c>
      <c r="B218" s="57" t="s">
        <v>198</v>
      </c>
      <c r="C218" s="58">
        <f t="shared" si="283"/>
        <v>0</v>
      </c>
      <c r="D218" s="231"/>
      <c r="E218" s="528"/>
      <c r="F218" s="486">
        <f t="shared" si="288"/>
        <v>0</v>
      </c>
      <c r="G218" s="231"/>
      <c r="H218" s="263"/>
      <c r="I218" s="114">
        <f t="shared" si="289"/>
        <v>0</v>
      </c>
      <c r="J218" s="263"/>
      <c r="K218" s="60"/>
      <c r="L218" s="114">
        <f t="shared" si="290"/>
        <v>0</v>
      </c>
      <c r="M218" s="325"/>
      <c r="N218" s="60"/>
      <c r="O218" s="114">
        <f t="shared" si="291"/>
        <v>0</v>
      </c>
      <c r="P218" s="111"/>
    </row>
    <row r="219" spans="1:16" hidden="1" x14ac:dyDescent="0.25">
      <c r="A219" s="38">
        <v>5233</v>
      </c>
      <c r="B219" s="57" t="s">
        <v>199</v>
      </c>
      <c r="C219" s="58">
        <f t="shared" si="283"/>
        <v>0</v>
      </c>
      <c r="D219" s="231"/>
      <c r="E219" s="528"/>
      <c r="F219" s="486">
        <f t="shared" si="288"/>
        <v>0</v>
      </c>
      <c r="G219" s="231"/>
      <c r="H219" s="263"/>
      <c r="I219" s="114">
        <f t="shared" si="289"/>
        <v>0</v>
      </c>
      <c r="J219" s="263"/>
      <c r="K219" s="60"/>
      <c r="L219" s="114">
        <f t="shared" si="290"/>
        <v>0</v>
      </c>
      <c r="M219" s="325"/>
      <c r="N219" s="60"/>
      <c r="O219" s="114">
        <f t="shared" si="291"/>
        <v>0</v>
      </c>
      <c r="P219" s="111"/>
    </row>
    <row r="220" spans="1:16" ht="24" hidden="1" x14ac:dyDescent="0.25">
      <c r="A220" s="38">
        <v>5234</v>
      </c>
      <c r="B220" s="57" t="s">
        <v>200</v>
      </c>
      <c r="C220" s="58">
        <f t="shared" si="283"/>
        <v>0</v>
      </c>
      <c r="D220" s="231"/>
      <c r="E220" s="528"/>
      <c r="F220" s="486">
        <f t="shared" si="288"/>
        <v>0</v>
      </c>
      <c r="G220" s="231"/>
      <c r="H220" s="263"/>
      <c r="I220" s="114">
        <f t="shared" si="289"/>
        <v>0</v>
      </c>
      <c r="J220" s="263"/>
      <c r="K220" s="60"/>
      <c r="L220" s="114">
        <f t="shared" si="290"/>
        <v>0</v>
      </c>
      <c r="M220" s="325"/>
      <c r="N220" s="60"/>
      <c r="O220" s="114">
        <f t="shared" si="291"/>
        <v>0</v>
      </c>
      <c r="P220" s="111"/>
    </row>
    <row r="221" spans="1:16" ht="14.25" hidden="1" customHeight="1" x14ac:dyDescent="0.25">
      <c r="A221" s="38">
        <v>5236</v>
      </c>
      <c r="B221" s="57" t="s">
        <v>201</v>
      </c>
      <c r="C221" s="58">
        <f t="shared" si="283"/>
        <v>0</v>
      </c>
      <c r="D221" s="231"/>
      <c r="E221" s="528"/>
      <c r="F221" s="486">
        <f t="shared" si="288"/>
        <v>0</v>
      </c>
      <c r="G221" s="231"/>
      <c r="H221" s="263"/>
      <c r="I221" s="114">
        <f t="shared" si="289"/>
        <v>0</v>
      </c>
      <c r="J221" s="263"/>
      <c r="K221" s="60"/>
      <c r="L221" s="114">
        <f t="shared" si="290"/>
        <v>0</v>
      </c>
      <c r="M221" s="325"/>
      <c r="N221" s="60"/>
      <c r="O221" s="114">
        <f t="shared" si="291"/>
        <v>0</v>
      </c>
      <c r="P221" s="111"/>
    </row>
    <row r="222" spans="1:16" ht="14.25" hidden="1" customHeight="1" x14ac:dyDescent="0.25">
      <c r="A222" s="38">
        <v>5237</v>
      </c>
      <c r="B222" s="57" t="s">
        <v>202</v>
      </c>
      <c r="C222" s="58">
        <f t="shared" si="283"/>
        <v>0</v>
      </c>
      <c r="D222" s="231"/>
      <c r="E222" s="528"/>
      <c r="F222" s="486">
        <f t="shared" si="288"/>
        <v>0</v>
      </c>
      <c r="G222" s="231"/>
      <c r="H222" s="263"/>
      <c r="I222" s="114">
        <f t="shared" si="289"/>
        <v>0</v>
      </c>
      <c r="J222" s="263"/>
      <c r="K222" s="60"/>
      <c r="L222" s="114">
        <f t="shared" si="290"/>
        <v>0</v>
      </c>
      <c r="M222" s="325"/>
      <c r="N222" s="60"/>
      <c r="O222" s="114">
        <f t="shared" si="291"/>
        <v>0</v>
      </c>
      <c r="P222" s="111"/>
    </row>
    <row r="223" spans="1:16" ht="24" hidden="1" x14ac:dyDescent="0.25">
      <c r="A223" s="38">
        <v>5238</v>
      </c>
      <c r="B223" s="57" t="s">
        <v>203</v>
      </c>
      <c r="C223" s="58">
        <f t="shared" si="283"/>
        <v>0</v>
      </c>
      <c r="D223" s="231"/>
      <c r="E223" s="528"/>
      <c r="F223" s="486">
        <f t="shared" si="288"/>
        <v>0</v>
      </c>
      <c r="G223" s="231"/>
      <c r="H223" s="263"/>
      <c r="I223" s="114">
        <f t="shared" si="289"/>
        <v>0</v>
      </c>
      <c r="J223" s="263"/>
      <c r="K223" s="60"/>
      <c r="L223" s="114">
        <f t="shared" si="290"/>
        <v>0</v>
      </c>
      <c r="M223" s="325"/>
      <c r="N223" s="60"/>
      <c r="O223" s="114">
        <f t="shared" si="291"/>
        <v>0</v>
      </c>
      <c r="P223" s="111"/>
    </row>
    <row r="224" spans="1:16" ht="24" hidden="1" x14ac:dyDescent="0.25">
      <c r="A224" s="38">
        <v>5239</v>
      </c>
      <c r="B224" s="57" t="s">
        <v>204</v>
      </c>
      <c r="C224" s="58">
        <f t="shared" si="283"/>
        <v>0</v>
      </c>
      <c r="D224" s="231"/>
      <c r="E224" s="528"/>
      <c r="F224" s="486">
        <f t="shared" si="288"/>
        <v>0</v>
      </c>
      <c r="G224" s="231"/>
      <c r="H224" s="263"/>
      <c r="I224" s="114">
        <f t="shared" si="289"/>
        <v>0</v>
      </c>
      <c r="J224" s="263"/>
      <c r="K224" s="60"/>
      <c r="L224" s="114">
        <f t="shared" si="290"/>
        <v>0</v>
      </c>
      <c r="M224" s="325"/>
      <c r="N224" s="60"/>
      <c r="O224" s="114">
        <f t="shared" si="291"/>
        <v>0</v>
      </c>
      <c r="P224" s="111"/>
    </row>
    <row r="225" spans="1:16" ht="24" hidden="1" x14ac:dyDescent="0.25">
      <c r="A225" s="112">
        <v>5240</v>
      </c>
      <c r="B225" s="57" t="s">
        <v>205</v>
      </c>
      <c r="C225" s="58">
        <f t="shared" si="283"/>
        <v>0</v>
      </c>
      <c r="D225" s="231"/>
      <c r="E225" s="528"/>
      <c r="F225" s="486">
        <f t="shared" si="288"/>
        <v>0</v>
      </c>
      <c r="G225" s="231"/>
      <c r="H225" s="263"/>
      <c r="I225" s="114">
        <f t="shared" si="289"/>
        <v>0</v>
      </c>
      <c r="J225" s="263"/>
      <c r="K225" s="60"/>
      <c r="L225" s="114">
        <f t="shared" si="290"/>
        <v>0</v>
      </c>
      <c r="M225" s="325"/>
      <c r="N225" s="60"/>
      <c r="O225" s="114">
        <f t="shared" si="291"/>
        <v>0</v>
      </c>
      <c r="P225" s="111"/>
    </row>
    <row r="226" spans="1:16" hidden="1" x14ac:dyDescent="0.25">
      <c r="A226" s="112">
        <v>5250</v>
      </c>
      <c r="B226" s="57" t="s">
        <v>206</v>
      </c>
      <c r="C226" s="58">
        <f t="shared" si="283"/>
        <v>0</v>
      </c>
      <c r="D226" s="231"/>
      <c r="E226" s="528"/>
      <c r="F226" s="486">
        <f t="shared" si="288"/>
        <v>0</v>
      </c>
      <c r="G226" s="231"/>
      <c r="H226" s="263"/>
      <c r="I226" s="114">
        <f t="shared" si="289"/>
        <v>0</v>
      </c>
      <c r="J226" s="263"/>
      <c r="K226" s="60"/>
      <c r="L226" s="114">
        <f t="shared" si="290"/>
        <v>0</v>
      </c>
      <c r="M226" s="325"/>
      <c r="N226" s="60"/>
      <c r="O226" s="114">
        <f t="shared" si="291"/>
        <v>0</v>
      </c>
      <c r="P226" s="111"/>
    </row>
    <row r="227" spans="1:16" hidden="1" x14ac:dyDescent="0.25">
      <c r="A227" s="112">
        <v>5260</v>
      </c>
      <c r="B227" s="57" t="s">
        <v>207</v>
      </c>
      <c r="C227" s="58">
        <f t="shared" si="283"/>
        <v>0</v>
      </c>
      <c r="D227" s="232">
        <f>SUM(D228)</f>
        <v>0</v>
      </c>
      <c r="E227" s="529">
        <f t="shared" ref="E227:F227" si="292">SUM(E228)</f>
        <v>0</v>
      </c>
      <c r="F227" s="486">
        <f t="shared" si="292"/>
        <v>0</v>
      </c>
      <c r="G227" s="232">
        <f>SUM(G228)</f>
        <v>0</v>
      </c>
      <c r="H227" s="121">
        <f t="shared" ref="H227:I227" si="293">SUM(H228)</f>
        <v>0</v>
      </c>
      <c r="I227" s="114">
        <f t="shared" si="293"/>
        <v>0</v>
      </c>
      <c r="J227" s="121">
        <f>SUM(J228)</f>
        <v>0</v>
      </c>
      <c r="K227" s="113">
        <f t="shared" ref="K227:L227" si="294">SUM(K228)</f>
        <v>0</v>
      </c>
      <c r="L227" s="114">
        <f t="shared" si="294"/>
        <v>0</v>
      </c>
      <c r="M227" s="58">
        <f>SUM(M228)</f>
        <v>0</v>
      </c>
      <c r="N227" s="113">
        <f t="shared" ref="N227:O227" si="295">SUM(N228)</f>
        <v>0</v>
      </c>
      <c r="O227" s="114">
        <f t="shared" si="295"/>
        <v>0</v>
      </c>
      <c r="P227" s="111"/>
    </row>
    <row r="228" spans="1:16" ht="24" hidden="1" x14ac:dyDescent="0.25">
      <c r="A228" s="38">
        <v>5269</v>
      </c>
      <c r="B228" s="57" t="s">
        <v>208</v>
      </c>
      <c r="C228" s="58">
        <f t="shared" si="283"/>
        <v>0</v>
      </c>
      <c r="D228" s="231"/>
      <c r="E228" s="528"/>
      <c r="F228" s="486">
        <f t="shared" ref="F228:F229" si="296">D228+E228</f>
        <v>0</v>
      </c>
      <c r="G228" s="231"/>
      <c r="H228" s="263"/>
      <c r="I228" s="114">
        <f t="shared" ref="I228:I229" si="297">G228+H228</f>
        <v>0</v>
      </c>
      <c r="J228" s="263"/>
      <c r="K228" s="60"/>
      <c r="L228" s="114">
        <f t="shared" ref="L228:L229" si="298">J228+K228</f>
        <v>0</v>
      </c>
      <c r="M228" s="325"/>
      <c r="N228" s="60"/>
      <c r="O228" s="114">
        <f t="shared" ref="O228:O229" si="299">M228+N228</f>
        <v>0</v>
      </c>
      <c r="P228" s="111"/>
    </row>
    <row r="229" spans="1:16" ht="24" hidden="1" x14ac:dyDescent="0.25">
      <c r="A229" s="107">
        <v>5270</v>
      </c>
      <c r="B229" s="78" t="s">
        <v>209</v>
      </c>
      <c r="C229" s="84">
        <f t="shared" si="283"/>
        <v>0</v>
      </c>
      <c r="D229" s="233"/>
      <c r="E229" s="530"/>
      <c r="F229" s="525">
        <f t="shared" si="296"/>
        <v>0</v>
      </c>
      <c r="G229" s="233"/>
      <c r="H229" s="264"/>
      <c r="I229" s="109">
        <f t="shared" si="297"/>
        <v>0</v>
      </c>
      <c r="J229" s="264"/>
      <c r="K229" s="115"/>
      <c r="L229" s="109">
        <f t="shared" si="298"/>
        <v>0</v>
      </c>
      <c r="M229" s="326"/>
      <c r="N229" s="115"/>
      <c r="O229" s="109">
        <f t="shared" si="299"/>
        <v>0</v>
      </c>
      <c r="P229" s="116"/>
    </row>
    <row r="230" spans="1:16" hidden="1" x14ac:dyDescent="0.25">
      <c r="A230" s="101">
        <v>6000</v>
      </c>
      <c r="B230" s="101" t="s">
        <v>210</v>
      </c>
      <c r="C230" s="102">
        <f t="shared" si="283"/>
        <v>0</v>
      </c>
      <c r="D230" s="228">
        <f>D231+D251+D259</f>
        <v>0</v>
      </c>
      <c r="E230" s="521">
        <f t="shared" ref="E230:F230" si="300">E231+E251+E259</f>
        <v>0</v>
      </c>
      <c r="F230" s="522">
        <f t="shared" si="300"/>
        <v>0</v>
      </c>
      <c r="G230" s="228">
        <f>G231+G251+G259</f>
        <v>0</v>
      </c>
      <c r="H230" s="261">
        <f t="shared" ref="H230:I230" si="301">H231+H251+H259</f>
        <v>0</v>
      </c>
      <c r="I230" s="104">
        <f t="shared" si="301"/>
        <v>0</v>
      </c>
      <c r="J230" s="261">
        <f>J231+J251+J259</f>
        <v>0</v>
      </c>
      <c r="K230" s="103">
        <f t="shared" ref="K230:L230" si="302">K231+K251+K259</f>
        <v>0</v>
      </c>
      <c r="L230" s="104">
        <f t="shared" si="302"/>
        <v>0</v>
      </c>
      <c r="M230" s="102">
        <f>M231+M251+M259</f>
        <v>0</v>
      </c>
      <c r="N230" s="103">
        <f t="shared" ref="N230:O230" si="303">N231+N251+N259</f>
        <v>0</v>
      </c>
      <c r="O230" s="104">
        <f t="shared" si="303"/>
        <v>0</v>
      </c>
      <c r="P230" s="347"/>
    </row>
    <row r="231" spans="1:16" ht="14.25" hidden="1" customHeight="1" x14ac:dyDescent="0.25">
      <c r="A231" s="69">
        <v>6200</v>
      </c>
      <c r="B231" s="125" t="s">
        <v>211</v>
      </c>
      <c r="C231" s="130">
        <f t="shared" si="283"/>
        <v>0</v>
      </c>
      <c r="D231" s="237">
        <f>SUM(D232,D233,D235,D238,D244,D245,D246)</f>
        <v>0</v>
      </c>
      <c r="E231" s="535">
        <f t="shared" ref="E231:F231" si="304">SUM(E232,E233,E235,E238,E244,E245,E246)</f>
        <v>0</v>
      </c>
      <c r="F231" s="536">
        <f t="shared" si="304"/>
        <v>0</v>
      </c>
      <c r="G231" s="237">
        <f>SUM(G232,G233,G235,G238,G244,G245,G246)</f>
        <v>0</v>
      </c>
      <c r="H231" s="268">
        <f t="shared" ref="H231:I231" si="305">SUM(H232,H233,H235,H238,H244,H245,H246)</f>
        <v>0</v>
      </c>
      <c r="I231" s="294">
        <f t="shared" si="305"/>
        <v>0</v>
      </c>
      <c r="J231" s="268">
        <f>SUM(J232,J233,J235,J238,J244,J245,J246)</f>
        <v>0</v>
      </c>
      <c r="K231" s="131">
        <f t="shared" ref="K231:L231" si="306">SUM(K232,K233,K235,K238,K244,K245,K246)</f>
        <v>0</v>
      </c>
      <c r="L231" s="294">
        <f t="shared" si="306"/>
        <v>0</v>
      </c>
      <c r="M231" s="130">
        <f>SUM(M232,M233,M235,M238,M244,M245,M246)</f>
        <v>0</v>
      </c>
      <c r="N231" s="131">
        <f t="shared" ref="N231:O231" si="307">SUM(N232,N233,N235,N238,N244,N245,N246)</f>
        <v>0</v>
      </c>
      <c r="O231" s="294">
        <f t="shared" si="307"/>
        <v>0</v>
      </c>
      <c r="P231" s="348"/>
    </row>
    <row r="232" spans="1:16" ht="24" hidden="1" x14ac:dyDescent="0.25">
      <c r="A232" s="565">
        <v>6220</v>
      </c>
      <c r="B232" s="52" t="s">
        <v>212</v>
      </c>
      <c r="C232" s="53">
        <f t="shared" si="283"/>
        <v>0</v>
      </c>
      <c r="D232" s="230"/>
      <c r="E232" s="526"/>
      <c r="F232" s="527">
        <f>D232+E232</f>
        <v>0</v>
      </c>
      <c r="G232" s="230"/>
      <c r="H232" s="262"/>
      <c r="I232" s="120">
        <f>G232+H232</f>
        <v>0</v>
      </c>
      <c r="J232" s="262"/>
      <c r="K232" s="55"/>
      <c r="L232" s="120">
        <f>J232+K232</f>
        <v>0</v>
      </c>
      <c r="M232" s="324"/>
      <c r="N232" s="55"/>
      <c r="O232" s="120">
        <f>M232+N232</f>
        <v>0</v>
      </c>
      <c r="P232" s="110"/>
    </row>
    <row r="233" spans="1:16" hidden="1" x14ac:dyDescent="0.25">
      <c r="A233" s="112">
        <v>6230</v>
      </c>
      <c r="B233" s="57" t="s">
        <v>213</v>
      </c>
      <c r="C233" s="58">
        <f t="shared" si="283"/>
        <v>0</v>
      </c>
      <c r="D233" s="232">
        <f t="shared" ref="D233:O233" si="308">SUM(D234)</f>
        <v>0</v>
      </c>
      <c r="E233" s="529">
        <f t="shared" si="308"/>
        <v>0</v>
      </c>
      <c r="F233" s="486">
        <f t="shared" si="308"/>
        <v>0</v>
      </c>
      <c r="G233" s="232">
        <f t="shared" si="308"/>
        <v>0</v>
      </c>
      <c r="H233" s="121">
        <f t="shared" si="308"/>
        <v>0</v>
      </c>
      <c r="I233" s="114">
        <f t="shared" si="308"/>
        <v>0</v>
      </c>
      <c r="J233" s="121">
        <f t="shared" si="308"/>
        <v>0</v>
      </c>
      <c r="K233" s="113">
        <f t="shared" si="308"/>
        <v>0</v>
      </c>
      <c r="L233" s="114">
        <f t="shared" si="308"/>
        <v>0</v>
      </c>
      <c r="M233" s="58">
        <f t="shared" si="308"/>
        <v>0</v>
      </c>
      <c r="N233" s="113">
        <f t="shared" si="308"/>
        <v>0</v>
      </c>
      <c r="O233" s="114">
        <f t="shared" si="308"/>
        <v>0</v>
      </c>
      <c r="P233" s="111"/>
    </row>
    <row r="234" spans="1:16" ht="24" hidden="1" x14ac:dyDescent="0.25">
      <c r="A234" s="38">
        <v>6239</v>
      </c>
      <c r="B234" s="52" t="s">
        <v>214</v>
      </c>
      <c r="C234" s="58">
        <f t="shared" si="283"/>
        <v>0</v>
      </c>
      <c r="D234" s="230"/>
      <c r="E234" s="526"/>
      <c r="F234" s="527">
        <f>D234+E234</f>
        <v>0</v>
      </c>
      <c r="G234" s="230"/>
      <c r="H234" s="262"/>
      <c r="I234" s="120">
        <f>G234+H234</f>
        <v>0</v>
      </c>
      <c r="J234" s="262"/>
      <c r="K234" s="55"/>
      <c r="L234" s="120">
        <f>J234+K234</f>
        <v>0</v>
      </c>
      <c r="M234" s="324"/>
      <c r="N234" s="55"/>
      <c r="O234" s="120">
        <f>M234+N234</f>
        <v>0</v>
      </c>
      <c r="P234" s="110"/>
    </row>
    <row r="235" spans="1:16" ht="24" hidden="1" x14ac:dyDescent="0.25">
      <c r="A235" s="112">
        <v>6240</v>
      </c>
      <c r="B235" s="57" t="s">
        <v>215</v>
      </c>
      <c r="C235" s="58">
        <f t="shared" si="283"/>
        <v>0</v>
      </c>
      <c r="D235" s="232">
        <f>SUM(D236:D237)</f>
        <v>0</v>
      </c>
      <c r="E235" s="529">
        <f t="shared" ref="E235:F235" si="309">SUM(E236:E237)</f>
        <v>0</v>
      </c>
      <c r="F235" s="486">
        <f t="shared" si="309"/>
        <v>0</v>
      </c>
      <c r="G235" s="232">
        <f>SUM(G236:G237)</f>
        <v>0</v>
      </c>
      <c r="H235" s="121">
        <f t="shared" ref="H235:I235" si="310">SUM(H236:H237)</f>
        <v>0</v>
      </c>
      <c r="I235" s="114">
        <f t="shared" si="310"/>
        <v>0</v>
      </c>
      <c r="J235" s="121">
        <f>SUM(J236:J237)</f>
        <v>0</v>
      </c>
      <c r="K235" s="113">
        <f t="shared" ref="K235:L235" si="311">SUM(K236:K237)</f>
        <v>0</v>
      </c>
      <c r="L235" s="114">
        <f t="shared" si="311"/>
        <v>0</v>
      </c>
      <c r="M235" s="58">
        <f>SUM(M236:M237)</f>
        <v>0</v>
      </c>
      <c r="N235" s="113">
        <f t="shared" ref="N235:O235" si="312">SUM(N236:N237)</f>
        <v>0</v>
      </c>
      <c r="O235" s="114">
        <f t="shared" si="312"/>
        <v>0</v>
      </c>
      <c r="P235" s="111"/>
    </row>
    <row r="236" spans="1:16" hidden="1" x14ac:dyDescent="0.25">
      <c r="A236" s="38">
        <v>6241</v>
      </c>
      <c r="B236" s="57" t="s">
        <v>216</v>
      </c>
      <c r="C236" s="58">
        <f t="shared" si="283"/>
        <v>0</v>
      </c>
      <c r="D236" s="231"/>
      <c r="E236" s="528"/>
      <c r="F236" s="486">
        <f t="shared" ref="F236:F237" si="313">D236+E236</f>
        <v>0</v>
      </c>
      <c r="G236" s="231"/>
      <c r="H236" s="263"/>
      <c r="I236" s="114">
        <f t="shared" ref="I236:I237" si="314">G236+H236</f>
        <v>0</v>
      </c>
      <c r="J236" s="263"/>
      <c r="K236" s="60"/>
      <c r="L236" s="114">
        <f t="shared" ref="L236:L237" si="315">J236+K236</f>
        <v>0</v>
      </c>
      <c r="M236" s="325"/>
      <c r="N236" s="60"/>
      <c r="O236" s="114">
        <f t="shared" ref="O236:O237" si="316">M236+N236</f>
        <v>0</v>
      </c>
      <c r="P236" s="111"/>
    </row>
    <row r="237" spans="1:16" hidden="1" x14ac:dyDescent="0.25">
      <c r="A237" s="38">
        <v>6242</v>
      </c>
      <c r="B237" s="57" t="s">
        <v>217</v>
      </c>
      <c r="C237" s="58">
        <f t="shared" si="283"/>
        <v>0</v>
      </c>
      <c r="D237" s="231"/>
      <c r="E237" s="528"/>
      <c r="F237" s="486">
        <f t="shared" si="313"/>
        <v>0</v>
      </c>
      <c r="G237" s="231"/>
      <c r="H237" s="263"/>
      <c r="I237" s="114">
        <f t="shared" si="314"/>
        <v>0</v>
      </c>
      <c r="J237" s="263"/>
      <c r="K237" s="60"/>
      <c r="L237" s="114">
        <f t="shared" si="315"/>
        <v>0</v>
      </c>
      <c r="M237" s="325"/>
      <c r="N237" s="60"/>
      <c r="O237" s="114">
        <f t="shared" si="316"/>
        <v>0</v>
      </c>
      <c r="P237" s="111"/>
    </row>
    <row r="238" spans="1:16" ht="25.5" hidden="1" customHeight="1" x14ac:dyDescent="0.25">
      <c r="A238" s="112">
        <v>6250</v>
      </c>
      <c r="B238" s="57" t="s">
        <v>218</v>
      </c>
      <c r="C238" s="58">
        <f t="shared" si="283"/>
        <v>0</v>
      </c>
      <c r="D238" s="232">
        <f>SUM(D239:D243)</f>
        <v>0</v>
      </c>
      <c r="E238" s="529">
        <f t="shared" ref="E238:F238" si="317">SUM(E239:E243)</f>
        <v>0</v>
      </c>
      <c r="F238" s="486">
        <f t="shared" si="317"/>
        <v>0</v>
      </c>
      <c r="G238" s="232">
        <f>SUM(G239:G243)</f>
        <v>0</v>
      </c>
      <c r="H238" s="121">
        <f t="shared" ref="H238:I238" si="318">SUM(H239:H243)</f>
        <v>0</v>
      </c>
      <c r="I238" s="114">
        <f t="shared" si="318"/>
        <v>0</v>
      </c>
      <c r="J238" s="121">
        <f>SUM(J239:J243)</f>
        <v>0</v>
      </c>
      <c r="K238" s="113">
        <f t="shared" ref="K238:L238" si="319">SUM(K239:K243)</f>
        <v>0</v>
      </c>
      <c r="L238" s="114">
        <f t="shared" si="319"/>
        <v>0</v>
      </c>
      <c r="M238" s="58">
        <f>SUM(M239:M243)</f>
        <v>0</v>
      </c>
      <c r="N238" s="113">
        <f t="shared" ref="N238:O238" si="320">SUM(N239:N243)</f>
        <v>0</v>
      </c>
      <c r="O238" s="114">
        <f t="shared" si="320"/>
        <v>0</v>
      </c>
      <c r="P238" s="111"/>
    </row>
    <row r="239" spans="1:16" ht="14.25" hidden="1" customHeight="1" x14ac:dyDescent="0.25">
      <c r="A239" s="38">
        <v>6252</v>
      </c>
      <c r="B239" s="57" t="s">
        <v>219</v>
      </c>
      <c r="C239" s="58">
        <f t="shared" si="283"/>
        <v>0</v>
      </c>
      <c r="D239" s="231"/>
      <c r="E239" s="528"/>
      <c r="F239" s="486">
        <f t="shared" ref="F239:F245" si="321">D239+E239</f>
        <v>0</v>
      </c>
      <c r="G239" s="231"/>
      <c r="H239" s="263"/>
      <c r="I239" s="114">
        <f t="shared" ref="I239:I245" si="322">G239+H239</f>
        <v>0</v>
      </c>
      <c r="J239" s="263"/>
      <c r="K239" s="60"/>
      <c r="L239" s="114">
        <f t="shared" ref="L239:L245" si="323">J239+K239</f>
        <v>0</v>
      </c>
      <c r="M239" s="325"/>
      <c r="N239" s="60"/>
      <c r="O239" s="114">
        <f t="shared" ref="O239:O245" si="324">M239+N239</f>
        <v>0</v>
      </c>
      <c r="P239" s="111"/>
    </row>
    <row r="240" spans="1:16" ht="14.25" hidden="1" customHeight="1" x14ac:dyDescent="0.25">
      <c r="A240" s="38">
        <v>6253</v>
      </c>
      <c r="B240" s="57" t="s">
        <v>220</v>
      </c>
      <c r="C240" s="58">
        <f t="shared" si="283"/>
        <v>0</v>
      </c>
      <c r="D240" s="231"/>
      <c r="E240" s="528"/>
      <c r="F240" s="486">
        <f t="shared" si="321"/>
        <v>0</v>
      </c>
      <c r="G240" s="231"/>
      <c r="H240" s="263"/>
      <c r="I240" s="114">
        <f t="shared" si="322"/>
        <v>0</v>
      </c>
      <c r="J240" s="263"/>
      <c r="K240" s="60"/>
      <c r="L240" s="114">
        <f t="shared" si="323"/>
        <v>0</v>
      </c>
      <c r="M240" s="325"/>
      <c r="N240" s="60"/>
      <c r="O240" s="114">
        <f t="shared" si="324"/>
        <v>0</v>
      </c>
      <c r="P240" s="111"/>
    </row>
    <row r="241" spans="1:16" ht="24" hidden="1" x14ac:dyDescent="0.25">
      <c r="A241" s="38">
        <v>6254</v>
      </c>
      <c r="B241" s="57" t="s">
        <v>221</v>
      </c>
      <c r="C241" s="58">
        <f t="shared" si="283"/>
        <v>0</v>
      </c>
      <c r="D241" s="231"/>
      <c r="E241" s="528"/>
      <c r="F241" s="486">
        <f t="shared" si="321"/>
        <v>0</v>
      </c>
      <c r="G241" s="231"/>
      <c r="H241" s="263"/>
      <c r="I241" s="114">
        <f t="shared" si="322"/>
        <v>0</v>
      </c>
      <c r="J241" s="263"/>
      <c r="K241" s="60"/>
      <c r="L241" s="114">
        <f t="shared" si="323"/>
        <v>0</v>
      </c>
      <c r="M241" s="325"/>
      <c r="N241" s="60"/>
      <c r="O241" s="114">
        <f t="shared" si="324"/>
        <v>0</v>
      </c>
      <c r="P241" s="111"/>
    </row>
    <row r="242" spans="1:16" ht="24" hidden="1" x14ac:dyDescent="0.25">
      <c r="A242" s="38">
        <v>6255</v>
      </c>
      <c r="B242" s="57" t="s">
        <v>222</v>
      </c>
      <c r="C242" s="58">
        <f t="shared" si="283"/>
        <v>0</v>
      </c>
      <c r="D242" s="231"/>
      <c r="E242" s="528"/>
      <c r="F242" s="486">
        <f t="shared" si="321"/>
        <v>0</v>
      </c>
      <c r="G242" s="231"/>
      <c r="H242" s="263"/>
      <c r="I242" s="114">
        <f t="shared" si="322"/>
        <v>0</v>
      </c>
      <c r="J242" s="263"/>
      <c r="K242" s="60"/>
      <c r="L242" s="114">
        <f t="shared" si="323"/>
        <v>0</v>
      </c>
      <c r="M242" s="325"/>
      <c r="N242" s="60"/>
      <c r="O242" s="114">
        <f t="shared" si="324"/>
        <v>0</v>
      </c>
      <c r="P242" s="111"/>
    </row>
    <row r="243" spans="1:16" hidden="1" x14ac:dyDescent="0.25">
      <c r="A243" s="38">
        <v>6259</v>
      </c>
      <c r="B243" s="57" t="s">
        <v>223</v>
      </c>
      <c r="C243" s="58">
        <f t="shared" si="283"/>
        <v>0</v>
      </c>
      <c r="D243" s="231"/>
      <c r="E243" s="528"/>
      <c r="F243" s="486">
        <f t="shared" si="321"/>
        <v>0</v>
      </c>
      <c r="G243" s="231"/>
      <c r="H243" s="263"/>
      <c r="I243" s="114">
        <f t="shared" si="322"/>
        <v>0</v>
      </c>
      <c r="J243" s="263"/>
      <c r="K243" s="60"/>
      <c r="L243" s="114">
        <f t="shared" si="323"/>
        <v>0</v>
      </c>
      <c r="M243" s="325"/>
      <c r="N243" s="60"/>
      <c r="O243" s="114">
        <f t="shared" si="324"/>
        <v>0</v>
      </c>
      <c r="P243" s="111"/>
    </row>
    <row r="244" spans="1:16" ht="24" hidden="1" x14ac:dyDescent="0.25">
      <c r="A244" s="112">
        <v>6260</v>
      </c>
      <c r="B244" s="57" t="s">
        <v>224</v>
      </c>
      <c r="C244" s="58">
        <f t="shared" si="283"/>
        <v>0</v>
      </c>
      <c r="D244" s="231"/>
      <c r="E244" s="528"/>
      <c r="F244" s="486">
        <f t="shared" si="321"/>
        <v>0</v>
      </c>
      <c r="G244" s="231"/>
      <c r="H244" s="263"/>
      <c r="I244" s="114">
        <f t="shared" si="322"/>
        <v>0</v>
      </c>
      <c r="J244" s="263"/>
      <c r="K244" s="60"/>
      <c r="L244" s="114">
        <f t="shared" si="323"/>
        <v>0</v>
      </c>
      <c r="M244" s="325"/>
      <c r="N244" s="60"/>
      <c r="O244" s="114">
        <f t="shared" si="324"/>
        <v>0</v>
      </c>
      <c r="P244" s="111"/>
    </row>
    <row r="245" spans="1:16" hidden="1" x14ac:dyDescent="0.25">
      <c r="A245" s="112">
        <v>6270</v>
      </c>
      <c r="B245" s="57" t="s">
        <v>225</v>
      </c>
      <c r="C245" s="58">
        <f t="shared" si="283"/>
        <v>0</v>
      </c>
      <c r="D245" s="231"/>
      <c r="E245" s="528"/>
      <c r="F245" s="486">
        <f t="shared" si="321"/>
        <v>0</v>
      </c>
      <c r="G245" s="231"/>
      <c r="H245" s="263"/>
      <c r="I245" s="114">
        <f t="shared" si="322"/>
        <v>0</v>
      </c>
      <c r="J245" s="263"/>
      <c r="K245" s="60"/>
      <c r="L245" s="114">
        <f t="shared" si="323"/>
        <v>0</v>
      </c>
      <c r="M245" s="325"/>
      <c r="N245" s="60"/>
      <c r="O245" s="114">
        <f t="shared" si="324"/>
        <v>0</v>
      </c>
      <c r="P245" s="111"/>
    </row>
    <row r="246" spans="1:16" ht="24" hidden="1" x14ac:dyDescent="0.25">
      <c r="A246" s="565">
        <v>6290</v>
      </c>
      <c r="B246" s="52" t="s">
        <v>226</v>
      </c>
      <c r="C246" s="127">
        <f t="shared" si="283"/>
        <v>0</v>
      </c>
      <c r="D246" s="234">
        <f>SUM(D247:D250)</f>
        <v>0</v>
      </c>
      <c r="E246" s="531">
        <f t="shared" ref="E246:O246" si="325">SUM(E247:E250)</f>
        <v>0</v>
      </c>
      <c r="F246" s="527">
        <f t="shared" si="325"/>
        <v>0</v>
      </c>
      <c r="G246" s="234">
        <f t="shared" si="325"/>
        <v>0</v>
      </c>
      <c r="H246" s="265">
        <f t="shared" si="325"/>
        <v>0</v>
      </c>
      <c r="I246" s="120">
        <f t="shared" si="325"/>
        <v>0</v>
      </c>
      <c r="J246" s="265">
        <f t="shared" si="325"/>
        <v>0</v>
      </c>
      <c r="K246" s="119">
        <f t="shared" si="325"/>
        <v>0</v>
      </c>
      <c r="L246" s="120">
        <f t="shared" si="325"/>
        <v>0</v>
      </c>
      <c r="M246" s="127">
        <f t="shared" si="325"/>
        <v>0</v>
      </c>
      <c r="N246" s="305">
        <f t="shared" si="325"/>
        <v>0</v>
      </c>
      <c r="O246" s="310">
        <f t="shared" si="325"/>
        <v>0</v>
      </c>
      <c r="P246" s="158"/>
    </row>
    <row r="247" spans="1:16" hidden="1" x14ac:dyDescent="0.25">
      <c r="A247" s="38">
        <v>6291</v>
      </c>
      <c r="B247" s="57" t="s">
        <v>227</v>
      </c>
      <c r="C247" s="58">
        <f t="shared" si="283"/>
        <v>0</v>
      </c>
      <c r="D247" s="231"/>
      <c r="E247" s="528"/>
      <c r="F247" s="486">
        <f t="shared" ref="F247:F250" si="326">D247+E247</f>
        <v>0</v>
      </c>
      <c r="G247" s="231"/>
      <c r="H247" s="263"/>
      <c r="I247" s="114">
        <f t="shared" ref="I247:I250" si="327">G247+H247</f>
        <v>0</v>
      </c>
      <c r="J247" s="263"/>
      <c r="K247" s="60"/>
      <c r="L247" s="114">
        <f t="shared" ref="L247:L250" si="328">J247+K247</f>
        <v>0</v>
      </c>
      <c r="M247" s="325"/>
      <c r="N247" s="60"/>
      <c r="O247" s="114">
        <f t="shared" ref="O247:O250" si="329">M247+N247</f>
        <v>0</v>
      </c>
      <c r="P247" s="111"/>
    </row>
    <row r="248" spans="1:16" hidden="1" x14ac:dyDescent="0.25">
      <c r="A248" s="38">
        <v>6292</v>
      </c>
      <c r="B248" s="57" t="s">
        <v>228</v>
      </c>
      <c r="C248" s="58">
        <f t="shared" si="283"/>
        <v>0</v>
      </c>
      <c r="D248" s="231"/>
      <c r="E248" s="528"/>
      <c r="F248" s="486">
        <f t="shared" si="326"/>
        <v>0</v>
      </c>
      <c r="G248" s="231"/>
      <c r="H248" s="263"/>
      <c r="I248" s="114">
        <f t="shared" si="327"/>
        <v>0</v>
      </c>
      <c r="J248" s="263"/>
      <c r="K248" s="60"/>
      <c r="L248" s="114">
        <f t="shared" si="328"/>
        <v>0</v>
      </c>
      <c r="M248" s="325"/>
      <c r="N248" s="60"/>
      <c r="O248" s="114">
        <f t="shared" si="329"/>
        <v>0</v>
      </c>
      <c r="P248" s="111"/>
    </row>
    <row r="249" spans="1:16" ht="72" hidden="1" x14ac:dyDescent="0.25">
      <c r="A249" s="38">
        <v>6296</v>
      </c>
      <c r="B249" s="57" t="s">
        <v>229</v>
      </c>
      <c r="C249" s="58">
        <f t="shared" si="283"/>
        <v>0</v>
      </c>
      <c r="D249" s="231"/>
      <c r="E249" s="528"/>
      <c r="F249" s="486">
        <f t="shared" si="326"/>
        <v>0</v>
      </c>
      <c r="G249" s="231"/>
      <c r="H249" s="263"/>
      <c r="I249" s="114">
        <f t="shared" si="327"/>
        <v>0</v>
      </c>
      <c r="J249" s="263"/>
      <c r="K249" s="60"/>
      <c r="L249" s="114">
        <f t="shared" si="328"/>
        <v>0</v>
      </c>
      <c r="M249" s="325"/>
      <c r="N249" s="60"/>
      <c r="O249" s="114">
        <f t="shared" si="329"/>
        <v>0</v>
      </c>
      <c r="P249" s="111"/>
    </row>
    <row r="250" spans="1:16" ht="39.75" hidden="1" customHeight="1" x14ac:dyDescent="0.25">
      <c r="A250" s="38">
        <v>6299</v>
      </c>
      <c r="B250" s="57" t="s">
        <v>230</v>
      </c>
      <c r="C250" s="58">
        <f t="shared" si="283"/>
        <v>0</v>
      </c>
      <c r="D250" s="231"/>
      <c r="E250" s="528"/>
      <c r="F250" s="486">
        <f t="shared" si="326"/>
        <v>0</v>
      </c>
      <c r="G250" s="231"/>
      <c r="H250" s="263"/>
      <c r="I250" s="114">
        <f t="shared" si="327"/>
        <v>0</v>
      </c>
      <c r="J250" s="263"/>
      <c r="K250" s="60"/>
      <c r="L250" s="114">
        <f t="shared" si="328"/>
        <v>0</v>
      </c>
      <c r="M250" s="325"/>
      <c r="N250" s="60"/>
      <c r="O250" s="114">
        <f t="shared" si="329"/>
        <v>0</v>
      </c>
      <c r="P250" s="111"/>
    </row>
    <row r="251" spans="1:16" hidden="1" x14ac:dyDescent="0.25">
      <c r="A251" s="45">
        <v>6300</v>
      </c>
      <c r="B251" s="105" t="s">
        <v>231</v>
      </c>
      <c r="C251" s="46">
        <f t="shared" si="283"/>
        <v>0</v>
      </c>
      <c r="D251" s="229">
        <f>SUM(D252,D257,D258)</f>
        <v>0</v>
      </c>
      <c r="E251" s="523">
        <f t="shared" ref="E251:O251" si="330">SUM(E252,E257,E258)</f>
        <v>0</v>
      </c>
      <c r="F251" s="490">
        <f t="shared" si="330"/>
        <v>0</v>
      </c>
      <c r="G251" s="229">
        <f t="shared" si="330"/>
        <v>0</v>
      </c>
      <c r="H251" s="106">
        <f t="shared" si="330"/>
        <v>0</v>
      </c>
      <c r="I251" s="117">
        <f t="shared" si="330"/>
        <v>0</v>
      </c>
      <c r="J251" s="106">
        <f t="shared" si="330"/>
        <v>0</v>
      </c>
      <c r="K251" s="50">
        <f t="shared" si="330"/>
        <v>0</v>
      </c>
      <c r="L251" s="117">
        <f t="shared" si="330"/>
        <v>0</v>
      </c>
      <c r="M251" s="166">
        <f t="shared" si="330"/>
        <v>0</v>
      </c>
      <c r="N251" s="167">
        <f t="shared" si="330"/>
        <v>0</v>
      </c>
      <c r="O251" s="168">
        <f t="shared" si="330"/>
        <v>0</v>
      </c>
      <c r="P251" s="349"/>
    </row>
    <row r="252" spans="1:16" ht="24" hidden="1" x14ac:dyDescent="0.25">
      <c r="A252" s="565">
        <v>6320</v>
      </c>
      <c r="B252" s="52" t="s">
        <v>303</v>
      </c>
      <c r="C252" s="127">
        <f t="shared" si="283"/>
        <v>0</v>
      </c>
      <c r="D252" s="234">
        <f>SUM(D253:D256)</f>
        <v>0</v>
      </c>
      <c r="E252" s="531">
        <f t="shared" ref="E252:O252" si="331">SUM(E253:E256)</f>
        <v>0</v>
      </c>
      <c r="F252" s="527">
        <f t="shared" si="331"/>
        <v>0</v>
      </c>
      <c r="G252" s="234">
        <f t="shared" si="331"/>
        <v>0</v>
      </c>
      <c r="H252" s="265">
        <f t="shared" si="331"/>
        <v>0</v>
      </c>
      <c r="I252" s="120">
        <f t="shared" si="331"/>
        <v>0</v>
      </c>
      <c r="J252" s="265">
        <f t="shared" si="331"/>
        <v>0</v>
      </c>
      <c r="K252" s="119">
        <f t="shared" si="331"/>
        <v>0</v>
      </c>
      <c r="L252" s="120">
        <f t="shared" si="331"/>
        <v>0</v>
      </c>
      <c r="M252" s="53">
        <f t="shared" si="331"/>
        <v>0</v>
      </c>
      <c r="N252" s="119">
        <f t="shared" si="331"/>
        <v>0</v>
      </c>
      <c r="O252" s="120">
        <f t="shared" si="331"/>
        <v>0</v>
      </c>
      <c r="P252" s="110"/>
    </row>
    <row r="253" spans="1:16" hidden="1" x14ac:dyDescent="0.25">
      <c r="A253" s="38">
        <v>6322</v>
      </c>
      <c r="B253" s="57" t="s">
        <v>232</v>
      </c>
      <c r="C253" s="58">
        <f t="shared" si="283"/>
        <v>0</v>
      </c>
      <c r="D253" s="231"/>
      <c r="E253" s="528"/>
      <c r="F253" s="486">
        <f t="shared" ref="F253:F258" si="332">D253+E253</f>
        <v>0</v>
      </c>
      <c r="G253" s="231"/>
      <c r="H253" s="263"/>
      <c r="I253" s="114">
        <f t="shared" ref="I253:I258" si="333">G253+H253</f>
        <v>0</v>
      </c>
      <c r="J253" s="263"/>
      <c r="K253" s="60"/>
      <c r="L253" s="114">
        <f t="shared" ref="L253:L258" si="334">J253+K253</f>
        <v>0</v>
      </c>
      <c r="M253" s="325"/>
      <c r="N253" s="60"/>
      <c r="O253" s="114">
        <f t="shared" ref="O253:O258" si="335">M253+N253</f>
        <v>0</v>
      </c>
      <c r="P253" s="111"/>
    </row>
    <row r="254" spans="1:16" ht="24" hidden="1" x14ac:dyDescent="0.25">
      <c r="A254" s="38">
        <v>6323</v>
      </c>
      <c r="B254" s="57" t="s">
        <v>233</v>
      </c>
      <c r="C254" s="58">
        <f t="shared" si="283"/>
        <v>0</v>
      </c>
      <c r="D254" s="231"/>
      <c r="E254" s="528"/>
      <c r="F254" s="486">
        <f t="shared" si="332"/>
        <v>0</v>
      </c>
      <c r="G254" s="231"/>
      <c r="H254" s="263"/>
      <c r="I254" s="114">
        <f t="shared" si="333"/>
        <v>0</v>
      </c>
      <c r="J254" s="263"/>
      <c r="K254" s="60"/>
      <c r="L254" s="114">
        <f t="shared" si="334"/>
        <v>0</v>
      </c>
      <c r="M254" s="325"/>
      <c r="N254" s="60"/>
      <c r="O254" s="114">
        <f t="shared" si="335"/>
        <v>0</v>
      </c>
      <c r="P254" s="111"/>
    </row>
    <row r="255" spans="1:16" ht="24" hidden="1" x14ac:dyDescent="0.25">
      <c r="A255" s="38">
        <v>6324</v>
      </c>
      <c r="B255" s="57" t="s">
        <v>287</v>
      </c>
      <c r="C255" s="58">
        <f t="shared" si="283"/>
        <v>0</v>
      </c>
      <c r="D255" s="231"/>
      <c r="E255" s="528"/>
      <c r="F255" s="486">
        <f t="shared" si="332"/>
        <v>0</v>
      </c>
      <c r="G255" s="231"/>
      <c r="H255" s="263"/>
      <c r="I255" s="114">
        <f t="shared" si="333"/>
        <v>0</v>
      </c>
      <c r="J255" s="263"/>
      <c r="K255" s="60"/>
      <c r="L255" s="114">
        <f t="shared" si="334"/>
        <v>0</v>
      </c>
      <c r="M255" s="325"/>
      <c r="N255" s="60"/>
      <c r="O255" s="114">
        <f t="shared" si="335"/>
        <v>0</v>
      </c>
      <c r="P255" s="111"/>
    </row>
    <row r="256" spans="1:16" hidden="1" x14ac:dyDescent="0.25">
      <c r="A256" s="33">
        <v>6329</v>
      </c>
      <c r="B256" s="52" t="s">
        <v>288</v>
      </c>
      <c r="C256" s="53">
        <f t="shared" si="283"/>
        <v>0</v>
      </c>
      <c r="D256" s="230"/>
      <c r="E256" s="526"/>
      <c r="F256" s="527">
        <f t="shared" si="332"/>
        <v>0</v>
      </c>
      <c r="G256" s="230"/>
      <c r="H256" s="262"/>
      <c r="I256" s="120">
        <f t="shared" si="333"/>
        <v>0</v>
      </c>
      <c r="J256" s="262"/>
      <c r="K256" s="55"/>
      <c r="L256" s="120">
        <f t="shared" si="334"/>
        <v>0</v>
      </c>
      <c r="M256" s="324"/>
      <c r="N256" s="55"/>
      <c r="O256" s="120">
        <f t="shared" si="335"/>
        <v>0</v>
      </c>
      <c r="P256" s="110"/>
    </row>
    <row r="257" spans="1:16" ht="24" hidden="1" x14ac:dyDescent="0.25">
      <c r="A257" s="143">
        <v>6330</v>
      </c>
      <c r="B257" s="144" t="s">
        <v>234</v>
      </c>
      <c r="C257" s="127">
        <f t="shared" si="283"/>
        <v>0</v>
      </c>
      <c r="D257" s="236"/>
      <c r="E257" s="533"/>
      <c r="F257" s="534">
        <f t="shared" si="332"/>
        <v>0</v>
      </c>
      <c r="G257" s="236"/>
      <c r="H257" s="267"/>
      <c r="I257" s="310">
        <f t="shared" si="333"/>
        <v>0</v>
      </c>
      <c r="J257" s="267"/>
      <c r="K257" s="129"/>
      <c r="L257" s="310">
        <f t="shared" si="334"/>
        <v>0</v>
      </c>
      <c r="M257" s="328"/>
      <c r="N257" s="129"/>
      <c r="O257" s="310">
        <f t="shared" si="335"/>
        <v>0</v>
      </c>
      <c r="P257" s="158"/>
    </row>
    <row r="258" spans="1:16" hidden="1" x14ac:dyDescent="0.25">
      <c r="A258" s="112">
        <v>6360</v>
      </c>
      <c r="B258" s="57" t="s">
        <v>235</v>
      </c>
      <c r="C258" s="58">
        <f t="shared" si="283"/>
        <v>0</v>
      </c>
      <c r="D258" s="231"/>
      <c r="E258" s="528"/>
      <c r="F258" s="486">
        <f t="shared" si="332"/>
        <v>0</v>
      </c>
      <c r="G258" s="231"/>
      <c r="H258" s="263"/>
      <c r="I258" s="114">
        <f t="shared" si="333"/>
        <v>0</v>
      </c>
      <c r="J258" s="263"/>
      <c r="K258" s="60"/>
      <c r="L258" s="114">
        <f t="shared" si="334"/>
        <v>0</v>
      </c>
      <c r="M258" s="325"/>
      <c r="N258" s="60"/>
      <c r="O258" s="114">
        <f t="shared" si="335"/>
        <v>0</v>
      </c>
      <c r="P258" s="111"/>
    </row>
    <row r="259" spans="1:16" ht="36" hidden="1" x14ac:dyDescent="0.25">
      <c r="A259" s="45">
        <v>6400</v>
      </c>
      <c r="B259" s="105" t="s">
        <v>236</v>
      </c>
      <c r="C259" s="46">
        <f t="shared" si="283"/>
        <v>0</v>
      </c>
      <c r="D259" s="229">
        <f>SUM(D260,D264)</f>
        <v>0</v>
      </c>
      <c r="E259" s="523">
        <f t="shared" ref="E259:O259" si="336">SUM(E260,E264)</f>
        <v>0</v>
      </c>
      <c r="F259" s="490">
        <f t="shared" si="336"/>
        <v>0</v>
      </c>
      <c r="G259" s="229">
        <f t="shared" si="336"/>
        <v>0</v>
      </c>
      <c r="H259" s="106">
        <f t="shared" si="336"/>
        <v>0</v>
      </c>
      <c r="I259" s="117">
        <f t="shared" si="336"/>
        <v>0</v>
      </c>
      <c r="J259" s="106">
        <f t="shared" si="336"/>
        <v>0</v>
      </c>
      <c r="K259" s="50">
        <f t="shared" si="336"/>
        <v>0</v>
      </c>
      <c r="L259" s="117">
        <f t="shared" si="336"/>
        <v>0</v>
      </c>
      <c r="M259" s="166">
        <f t="shared" si="336"/>
        <v>0</v>
      </c>
      <c r="N259" s="167">
        <f t="shared" si="336"/>
        <v>0</v>
      </c>
      <c r="O259" s="168">
        <f t="shared" si="336"/>
        <v>0</v>
      </c>
      <c r="P259" s="349"/>
    </row>
    <row r="260" spans="1:16" ht="24" hidden="1" x14ac:dyDescent="0.25">
      <c r="A260" s="565">
        <v>6410</v>
      </c>
      <c r="B260" s="52" t="s">
        <v>237</v>
      </c>
      <c r="C260" s="53">
        <f t="shared" si="283"/>
        <v>0</v>
      </c>
      <c r="D260" s="234">
        <f>SUM(D261:D263)</f>
        <v>0</v>
      </c>
      <c r="E260" s="531">
        <f t="shared" ref="E260:O260" si="337">SUM(E261:E263)</f>
        <v>0</v>
      </c>
      <c r="F260" s="527">
        <f t="shared" si="337"/>
        <v>0</v>
      </c>
      <c r="G260" s="234">
        <f t="shared" si="337"/>
        <v>0</v>
      </c>
      <c r="H260" s="265">
        <f t="shared" si="337"/>
        <v>0</v>
      </c>
      <c r="I260" s="120">
        <f t="shared" si="337"/>
        <v>0</v>
      </c>
      <c r="J260" s="265">
        <f t="shared" si="337"/>
        <v>0</v>
      </c>
      <c r="K260" s="119">
        <f t="shared" si="337"/>
        <v>0</v>
      </c>
      <c r="L260" s="120">
        <f t="shared" si="337"/>
        <v>0</v>
      </c>
      <c r="M260" s="64">
        <f t="shared" si="337"/>
        <v>0</v>
      </c>
      <c r="N260" s="304">
        <f t="shared" si="337"/>
        <v>0</v>
      </c>
      <c r="O260" s="309">
        <f t="shared" si="337"/>
        <v>0</v>
      </c>
      <c r="P260" s="155"/>
    </row>
    <row r="261" spans="1:16" hidden="1" x14ac:dyDescent="0.25">
      <c r="A261" s="38">
        <v>6411</v>
      </c>
      <c r="B261" s="146" t="s">
        <v>238</v>
      </c>
      <c r="C261" s="58">
        <f t="shared" si="283"/>
        <v>0</v>
      </c>
      <c r="D261" s="231"/>
      <c r="E261" s="528"/>
      <c r="F261" s="486">
        <f t="shared" ref="F261:F263" si="338">D261+E261</f>
        <v>0</v>
      </c>
      <c r="G261" s="231"/>
      <c r="H261" s="263"/>
      <c r="I261" s="114">
        <f t="shared" ref="I261:I263" si="339">G261+H261</f>
        <v>0</v>
      </c>
      <c r="J261" s="263"/>
      <c r="K261" s="60"/>
      <c r="L261" s="114">
        <f t="shared" ref="L261:L263" si="340">J261+K261</f>
        <v>0</v>
      </c>
      <c r="M261" s="325"/>
      <c r="N261" s="60"/>
      <c r="O261" s="114">
        <f t="shared" ref="O261:O263" si="341">M261+N261</f>
        <v>0</v>
      </c>
      <c r="P261" s="111"/>
    </row>
    <row r="262" spans="1:16" ht="36" hidden="1" x14ac:dyDescent="0.25">
      <c r="A262" s="38">
        <v>6412</v>
      </c>
      <c r="B262" s="57" t="s">
        <v>239</v>
      </c>
      <c r="C262" s="58">
        <f t="shared" si="283"/>
        <v>0</v>
      </c>
      <c r="D262" s="231"/>
      <c r="E262" s="528"/>
      <c r="F262" s="486">
        <f t="shared" si="338"/>
        <v>0</v>
      </c>
      <c r="G262" s="231"/>
      <c r="H262" s="263"/>
      <c r="I262" s="114">
        <f t="shared" si="339"/>
        <v>0</v>
      </c>
      <c r="J262" s="263"/>
      <c r="K262" s="60"/>
      <c r="L262" s="114">
        <f t="shared" si="340"/>
        <v>0</v>
      </c>
      <c r="M262" s="325"/>
      <c r="N262" s="60"/>
      <c r="O262" s="114">
        <f t="shared" si="341"/>
        <v>0</v>
      </c>
      <c r="P262" s="111"/>
    </row>
    <row r="263" spans="1:16" ht="36" hidden="1" x14ac:dyDescent="0.25">
      <c r="A263" s="38">
        <v>6419</v>
      </c>
      <c r="B263" s="57" t="s">
        <v>240</v>
      </c>
      <c r="C263" s="58">
        <f t="shared" si="283"/>
        <v>0</v>
      </c>
      <c r="D263" s="231"/>
      <c r="E263" s="528"/>
      <c r="F263" s="486">
        <f t="shared" si="338"/>
        <v>0</v>
      </c>
      <c r="G263" s="231"/>
      <c r="H263" s="263"/>
      <c r="I263" s="114">
        <f t="shared" si="339"/>
        <v>0</v>
      </c>
      <c r="J263" s="263"/>
      <c r="K263" s="60"/>
      <c r="L263" s="114">
        <f t="shared" si="340"/>
        <v>0</v>
      </c>
      <c r="M263" s="325"/>
      <c r="N263" s="60"/>
      <c r="O263" s="114">
        <f t="shared" si="341"/>
        <v>0</v>
      </c>
      <c r="P263" s="111"/>
    </row>
    <row r="264" spans="1:16" ht="36" hidden="1" x14ac:dyDescent="0.25">
      <c r="A264" s="112">
        <v>6420</v>
      </c>
      <c r="B264" s="57" t="s">
        <v>241</v>
      </c>
      <c r="C264" s="58">
        <f t="shared" si="283"/>
        <v>0</v>
      </c>
      <c r="D264" s="232">
        <f>SUM(D265:D268)</f>
        <v>0</v>
      </c>
      <c r="E264" s="529">
        <f t="shared" ref="E264:F264" si="342">SUM(E265:E268)</f>
        <v>0</v>
      </c>
      <c r="F264" s="486">
        <f t="shared" si="342"/>
        <v>0</v>
      </c>
      <c r="G264" s="232">
        <f>SUM(G265:G268)</f>
        <v>0</v>
      </c>
      <c r="H264" s="121">
        <f t="shared" ref="H264:I264" si="343">SUM(H265:H268)</f>
        <v>0</v>
      </c>
      <c r="I264" s="114">
        <f t="shared" si="343"/>
        <v>0</v>
      </c>
      <c r="J264" s="121">
        <f>SUM(J265:J268)</f>
        <v>0</v>
      </c>
      <c r="K264" s="113">
        <f t="shared" ref="K264:L264" si="344">SUM(K265:K268)</f>
        <v>0</v>
      </c>
      <c r="L264" s="114">
        <f t="shared" si="344"/>
        <v>0</v>
      </c>
      <c r="M264" s="58">
        <f>SUM(M265:M268)</f>
        <v>0</v>
      </c>
      <c r="N264" s="113">
        <f t="shared" ref="N264:O264" si="345">SUM(N265:N268)</f>
        <v>0</v>
      </c>
      <c r="O264" s="114">
        <f t="shared" si="345"/>
        <v>0</v>
      </c>
      <c r="P264" s="111"/>
    </row>
    <row r="265" spans="1:16" hidden="1" x14ac:dyDescent="0.25">
      <c r="A265" s="38">
        <v>6421</v>
      </c>
      <c r="B265" s="57" t="s">
        <v>242</v>
      </c>
      <c r="C265" s="58">
        <f t="shared" si="283"/>
        <v>0</v>
      </c>
      <c r="D265" s="231"/>
      <c r="E265" s="528"/>
      <c r="F265" s="486">
        <f t="shared" ref="F265:F268" si="346">D265+E265</f>
        <v>0</v>
      </c>
      <c r="G265" s="231"/>
      <c r="H265" s="263"/>
      <c r="I265" s="114">
        <f t="shared" ref="I265:I268" si="347">G265+H265</f>
        <v>0</v>
      </c>
      <c r="J265" s="263"/>
      <c r="K265" s="60"/>
      <c r="L265" s="114">
        <f t="shared" ref="L265:L268" si="348">J265+K265</f>
        <v>0</v>
      </c>
      <c r="M265" s="325"/>
      <c r="N265" s="60"/>
      <c r="O265" s="114">
        <f t="shared" ref="O265:O268" si="349">M265+N265</f>
        <v>0</v>
      </c>
      <c r="P265" s="111"/>
    </row>
    <row r="266" spans="1:16" hidden="1" x14ac:dyDescent="0.25">
      <c r="A266" s="38">
        <v>6422</v>
      </c>
      <c r="B266" s="57" t="s">
        <v>243</v>
      </c>
      <c r="C266" s="58">
        <f t="shared" si="283"/>
        <v>0</v>
      </c>
      <c r="D266" s="231"/>
      <c r="E266" s="528"/>
      <c r="F266" s="486">
        <f t="shared" si="346"/>
        <v>0</v>
      </c>
      <c r="G266" s="231"/>
      <c r="H266" s="263"/>
      <c r="I266" s="114">
        <f t="shared" si="347"/>
        <v>0</v>
      </c>
      <c r="J266" s="263"/>
      <c r="K266" s="60"/>
      <c r="L266" s="114">
        <f t="shared" si="348"/>
        <v>0</v>
      </c>
      <c r="M266" s="325"/>
      <c r="N266" s="60"/>
      <c r="O266" s="114">
        <f t="shared" si="349"/>
        <v>0</v>
      </c>
      <c r="P266" s="111"/>
    </row>
    <row r="267" spans="1:16" ht="13.5" hidden="1" customHeight="1" x14ac:dyDescent="0.25">
      <c r="A267" s="38">
        <v>6423</v>
      </c>
      <c r="B267" s="57" t="s">
        <v>244</v>
      </c>
      <c r="C267" s="58">
        <f t="shared" si="283"/>
        <v>0</v>
      </c>
      <c r="D267" s="231"/>
      <c r="E267" s="528"/>
      <c r="F267" s="486">
        <f t="shared" si="346"/>
        <v>0</v>
      </c>
      <c r="G267" s="231"/>
      <c r="H267" s="263"/>
      <c r="I267" s="114">
        <f t="shared" si="347"/>
        <v>0</v>
      </c>
      <c r="J267" s="263"/>
      <c r="K267" s="60"/>
      <c r="L267" s="114">
        <f t="shared" si="348"/>
        <v>0</v>
      </c>
      <c r="M267" s="325"/>
      <c r="N267" s="60"/>
      <c r="O267" s="114">
        <f t="shared" si="349"/>
        <v>0</v>
      </c>
      <c r="P267" s="111"/>
    </row>
    <row r="268" spans="1:16" ht="36" hidden="1" x14ac:dyDescent="0.25">
      <c r="A268" s="38">
        <v>6424</v>
      </c>
      <c r="B268" s="57" t="s">
        <v>245</v>
      </c>
      <c r="C268" s="58">
        <f t="shared" si="283"/>
        <v>0</v>
      </c>
      <c r="D268" s="231"/>
      <c r="E268" s="528"/>
      <c r="F268" s="486">
        <f t="shared" si="346"/>
        <v>0</v>
      </c>
      <c r="G268" s="231"/>
      <c r="H268" s="263"/>
      <c r="I268" s="114">
        <f t="shared" si="347"/>
        <v>0</v>
      </c>
      <c r="J268" s="263"/>
      <c r="K268" s="60"/>
      <c r="L268" s="114">
        <f t="shared" si="348"/>
        <v>0</v>
      </c>
      <c r="M268" s="325"/>
      <c r="N268" s="60"/>
      <c r="O268" s="114">
        <f t="shared" si="349"/>
        <v>0</v>
      </c>
      <c r="P268" s="111"/>
    </row>
    <row r="269" spans="1:16" ht="36" hidden="1" x14ac:dyDescent="0.25">
      <c r="A269" s="149">
        <v>7000</v>
      </c>
      <c r="B269" s="149" t="s">
        <v>246</v>
      </c>
      <c r="C269" s="152">
        <f t="shared" si="283"/>
        <v>0</v>
      </c>
      <c r="D269" s="238">
        <f>SUM(D270,D281)</f>
        <v>0</v>
      </c>
      <c r="E269" s="537">
        <f t="shared" ref="E269:F269" si="350">SUM(E270,E281)</f>
        <v>0</v>
      </c>
      <c r="F269" s="538">
        <f t="shared" si="350"/>
        <v>0</v>
      </c>
      <c r="G269" s="238">
        <f>SUM(G270,G281)</f>
        <v>0</v>
      </c>
      <c r="H269" s="269">
        <f t="shared" ref="H269:I269" si="351">SUM(H270,H281)</f>
        <v>0</v>
      </c>
      <c r="I269" s="295">
        <f t="shared" si="351"/>
        <v>0</v>
      </c>
      <c r="J269" s="269">
        <f>SUM(J270,J281)</f>
        <v>0</v>
      </c>
      <c r="K269" s="151">
        <f t="shared" ref="K269:L269" si="352">SUM(K270,K281)</f>
        <v>0</v>
      </c>
      <c r="L269" s="295">
        <f t="shared" si="352"/>
        <v>0</v>
      </c>
      <c r="M269" s="330">
        <f>SUM(M270,M281)</f>
        <v>0</v>
      </c>
      <c r="N269" s="307">
        <f t="shared" ref="N269:O269" si="353">SUM(N270,N281)</f>
        <v>0</v>
      </c>
      <c r="O269" s="312">
        <f t="shared" si="353"/>
        <v>0</v>
      </c>
      <c r="P269" s="351"/>
    </row>
    <row r="270" spans="1:16" ht="24" hidden="1" x14ac:dyDescent="0.25">
      <c r="A270" s="45">
        <v>7200</v>
      </c>
      <c r="B270" s="105" t="s">
        <v>247</v>
      </c>
      <c r="C270" s="46">
        <f t="shared" si="283"/>
        <v>0</v>
      </c>
      <c r="D270" s="229">
        <f>SUM(D271,D272,D275,D276,D280)</f>
        <v>0</v>
      </c>
      <c r="E270" s="523">
        <f t="shared" ref="E270:F270" si="354">SUM(E271,E272,E275,E276,E280)</f>
        <v>0</v>
      </c>
      <c r="F270" s="490">
        <f t="shared" si="354"/>
        <v>0</v>
      </c>
      <c r="G270" s="229">
        <f>SUM(G271,G272,G275,G276,G280)</f>
        <v>0</v>
      </c>
      <c r="H270" s="106">
        <f t="shared" ref="H270:I270" si="355">SUM(H271,H272,H275,H276,H280)</f>
        <v>0</v>
      </c>
      <c r="I270" s="117">
        <f t="shared" si="355"/>
        <v>0</v>
      </c>
      <c r="J270" s="106">
        <f>SUM(J271,J272,J275,J276,J280)</f>
        <v>0</v>
      </c>
      <c r="K270" s="50">
        <f t="shared" ref="K270:L270" si="356">SUM(K271,K272,K275,K276,K280)</f>
        <v>0</v>
      </c>
      <c r="L270" s="117">
        <f t="shared" si="356"/>
        <v>0</v>
      </c>
      <c r="M270" s="130">
        <f>SUM(M271,M272,M275,M276,M280)</f>
        <v>0</v>
      </c>
      <c r="N270" s="131">
        <f t="shared" ref="N270:O270" si="357">SUM(N271,N272,N275,N276,N280)</f>
        <v>0</v>
      </c>
      <c r="O270" s="294">
        <f t="shared" si="357"/>
        <v>0</v>
      </c>
      <c r="P270" s="348"/>
    </row>
    <row r="271" spans="1:16" ht="24" hidden="1" x14ac:dyDescent="0.25">
      <c r="A271" s="565">
        <v>7210</v>
      </c>
      <c r="B271" s="52" t="s">
        <v>248</v>
      </c>
      <c r="C271" s="53">
        <f t="shared" si="283"/>
        <v>0</v>
      </c>
      <c r="D271" s="230"/>
      <c r="E271" s="526"/>
      <c r="F271" s="527">
        <f>D271+E271</f>
        <v>0</v>
      </c>
      <c r="G271" s="230"/>
      <c r="H271" s="262"/>
      <c r="I271" s="120">
        <f>G271+H271</f>
        <v>0</v>
      </c>
      <c r="J271" s="262"/>
      <c r="K271" s="55"/>
      <c r="L271" s="120">
        <f>J271+K271</f>
        <v>0</v>
      </c>
      <c r="M271" s="324"/>
      <c r="N271" s="55"/>
      <c r="O271" s="120">
        <f>M271+N271</f>
        <v>0</v>
      </c>
      <c r="P271" s="110"/>
    </row>
    <row r="272" spans="1:16" s="148" customFormat="1" ht="36" hidden="1" x14ac:dyDescent="0.25">
      <c r="A272" s="112">
        <v>7220</v>
      </c>
      <c r="B272" s="57" t="s">
        <v>249</v>
      </c>
      <c r="C272" s="58">
        <f t="shared" si="283"/>
        <v>0</v>
      </c>
      <c r="D272" s="232">
        <f>SUM(D273:D274)</f>
        <v>0</v>
      </c>
      <c r="E272" s="529">
        <f t="shared" ref="E272:F272" si="358">SUM(E273:E274)</f>
        <v>0</v>
      </c>
      <c r="F272" s="486">
        <f t="shared" si="358"/>
        <v>0</v>
      </c>
      <c r="G272" s="232">
        <f>SUM(G273:G274)</f>
        <v>0</v>
      </c>
      <c r="H272" s="121">
        <f t="shared" ref="H272:I272" si="359">SUM(H273:H274)</f>
        <v>0</v>
      </c>
      <c r="I272" s="114">
        <f t="shared" si="359"/>
        <v>0</v>
      </c>
      <c r="J272" s="121">
        <f>SUM(J273:J274)</f>
        <v>0</v>
      </c>
      <c r="K272" s="113">
        <f t="shared" ref="K272:L272" si="360">SUM(K273:K274)</f>
        <v>0</v>
      </c>
      <c r="L272" s="114">
        <f t="shared" si="360"/>
        <v>0</v>
      </c>
      <c r="M272" s="58">
        <f>SUM(M273:M274)</f>
        <v>0</v>
      </c>
      <c r="N272" s="113">
        <f t="shared" ref="N272:O272" si="361">SUM(N273:N274)</f>
        <v>0</v>
      </c>
      <c r="O272" s="114">
        <f t="shared" si="361"/>
        <v>0</v>
      </c>
      <c r="P272" s="111"/>
    </row>
    <row r="273" spans="1:16" s="148" customFormat="1" ht="36" hidden="1" x14ac:dyDescent="0.25">
      <c r="A273" s="38">
        <v>7221</v>
      </c>
      <c r="B273" s="57" t="s">
        <v>250</v>
      </c>
      <c r="C273" s="58">
        <f t="shared" si="283"/>
        <v>0</v>
      </c>
      <c r="D273" s="231"/>
      <c r="E273" s="528"/>
      <c r="F273" s="486">
        <f t="shared" ref="F273:F275" si="362">D273+E273</f>
        <v>0</v>
      </c>
      <c r="G273" s="231"/>
      <c r="H273" s="263"/>
      <c r="I273" s="114">
        <f t="shared" ref="I273:I275" si="363">G273+H273</f>
        <v>0</v>
      </c>
      <c r="J273" s="263"/>
      <c r="K273" s="60"/>
      <c r="L273" s="114">
        <f t="shared" ref="L273:L275" si="364">J273+K273</f>
        <v>0</v>
      </c>
      <c r="M273" s="325"/>
      <c r="N273" s="60"/>
      <c r="O273" s="114">
        <f t="shared" ref="O273:O275" si="365">M273+N273</f>
        <v>0</v>
      </c>
      <c r="P273" s="111"/>
    </row>
    <row r="274" spans="1:16" s="148" customFormat="1" ht="36" hidden="1" x14ac:dyDescent="0.25">
      <c r="A274" s="38">
        <v>7222</v>
      </c>
      <c r="B274" s="57" t="s">
        <v>251</v>
      </c>
      <c r="C274" s="58">
        <f t="shared" si="283"/>
        <v>0</v>
      </c>
      <c r="D274" s="231"/>
      <c r="E274" s="528"/>
      <c r="F274" s="486">
        <f t="shared" si="362"/>
        <v>0</v>
      </c>
      <c r="G274" s="231"/>
      <c r="H274" s="263"/>
      <c r="I274" s="114">
        <f t="shared" si="363"/>
        <v>0</v>
      </c>
      <c r="J274" s="263"/>
      <c r="K274" s="60"/>
      <c r="L274" s="114">
        <f t="shared" si="364"/>
        <v>0</v>
      </c>
      <c r="M274" s="325"/>
      <c r="N274" s="60"/>
      <c r="O274" s="114">
        <f t="shared" si="365"/>
        <v>0</v>
      </c>
      <c r="P274" s="111"/>
    </row>
    <row r="275" spans="1:16" ht="24" hidden="1" x14ac:dyDescent="0.25">
      <c r="A275" s="112">
        <v>7230</v>
      </c>
      <c r="B275" s="57" t="s">
        <v>292</v>
      </c>
      <c r="C275" s="58">
        <f t="shared" si="283"/>
        <v>0</v>
      </c>
      <c r="D275" s="231"/>
      <c r="E275" s="528"/>
      <c r="F275" s="486">
        <f t="shared" si="362"/>
        <v>0</v>
      </c>
      <c r="G275" s="231"/>
      <c r="H275" s="263"/>
      <c r="I275" s="114">
        <f t="shared" si="363"/>
        <v>0</v>
      </c>
      <c r="J275" s="263"/>
      <c r="K275" s="60"/>
      <c r="L275" s="114">
        <f t="shared" si="364"/>
        <v>0</v>
      </c>
      <c r="M275" s="325"/>
      <c r="N275" s="60"/>
      <c r="O275" s="114">
        <f t="shared" si="365"/>
        <v>0</v>
      </c>
      <c r="P275" s="111"/>
    </row>
    <row r="276" spans="1:16" ht="24" hidden="1" x14ac:dyDescent="0.25">
      <c r="A276" s="112">
        <v>7240</v>
      </c>
      <c r="B276" s="57" t="s">
        <v>252</v>
      </c>
      <c r="C276" s="58">
        <f t="shared" si="283"/>
        <v>0</v>
      </c>
      <c r="D276" s="232">
        <f t="shared" ref="D276:O276" si="366">SUM(D277:D279)</f>
        <v>0</v>
      </c>
      <c r="E276" s="529">
        <f t="shared" si="366"/>
        <v>0</v>
      </c>
      <c r="F276" s="486">
        <f t="shared" si="366"/>
        <v>0</v>
      </c>
      <c r="G276" s="232">
        <f t="shared" si="366"/>
        <v>0</v>
      </c>
      <c r="H276" s="121">
        <f t="shared" si="366"/>
        <v>0</v>
      </c>
      <c r="I276" s="114">
        <f t="shared" si="366"/>
        <v>0</v>
      </c>
      <c r="J276" s="121">
        <f>SUM(J277:J279)</f>
        <v>0</v>
      </c>
      <c r="K276" s="113">
        <f t="shared" ref="K276:L276" si="367">SUM(K277:K279)</f>
        <v>0</v>
      </c>
      <c r="L276" s="114">
        <f t="shared" si="367"/>
        <v>0</v>
      </c>
      <c r="M276" s="58">
        <f t="shared" si="366"/>
        <v>0</v>
      </c>
      <c r="N276" s="113">
        <f t="shared" si="366"/>
        <v>0</v>
      </c>
      <c r="O276" s="114">
        <f t="shared" si="366"/>
        <v>0</v>
      </c>
      <c r="P276" s="111"/>
    </row>
    <row r="277" spans="1:16" ht="48" hidden="1" x14ac:dyDescent="0.25">
      <c r="A277" s="38">
        <v>7245</v>
      </c>
      <c r="B277" s="57" t="s">
        <v>253</v>
      </c>
      <c r="C277" s="58">
        <f t="shared" ref="C277:C298" si="368">F277+I277+L277+O277</f>
        <v>0</v>
      </c>
      <c r="D277" s="231"/>
      <c r="E277" s="528"/>
      <c r="F277" s="486">
        <f t="shared" ref="F277:F280" si="369">D277+E277</f>
        <v>0</v>
      </c>
      <c r="G277" s="231"/>
      <c r="H277" s="263"/>
      <c r="I277" s="114">
        <f t="shared" ref="I277:I280" si="370">G277+H277</f>
        <v>0</v>
      </c>
      <c r="J277" s="263"/>
      <c r="K277" s="60"/>
      <c r="L277" s="114">
        <f t="shared" ref="L277:L280" si="371">J277+K277</f>
        <v>0</v>
      </c>
      <c r="M277" s="325"/>
      <c r="N277" s="60"/>
      <c r="O277" s="114">
        <f t="shared" ref="O277:O280" si="372">M277+N277</f>
        <v>0</v>
      </c>
      <c r="P277" s="111"/>
    </row>
    <row r="278" spans="1:16" ht="84.75" hidden="1" customHeight="1" x14ac:dyDescent="0.25">
      <c r="A278" s="38">
        <v>7246</v>
      </c>
      <c r="B278" s="57" t="s">
        <v>254</v>
      </c>
      <c r="C278" s="58">
        <f t="shared" si="368"/>
        <v>0</v>
      </c>
      <c r="D278" s="231"/>
      <c r="E278" s="528"/>
      <c r="F278" s="486">
        <f t="shared" si="369"/>
        <v>0</v>
      </c>
      <c r="G278" s="231"/>
      <c r="H278" s="263"/>
      <c r="I278" s="114">
        <f t="shared" si="370"/>
        <v>0</v>
      </c>
      <c r="J278" s="263"/>
      <c r="K278" s="60"/>
      <c r="L278" s="114">
        <f t="shared" si="371"/>
        <v>0</v>
      </c>
      <c r="M278" s="325"/>
      <c r="N278" s="60"/>
      <c r="O278" s="114">
        <f t="shared" si="372"/>
        <v>0</v>
      </c>
      <c r="P278" s="111"/>
    </row>
    <row r="279" spans="1:16" ht="36" hidden="1" x14ac:dyDescent="0.25">
      <c r="A279" s="38">
        <v>7247</v>
      </c>
      <c r="B279" s="57" t="s">
        <v>309</v>
      </c>
      <c r="C279" s="58">
        <f t="shared" si="368"/>
        <v>0</v>
      </c>
      <c r="D279" s="231"/>
      <c r="E279" s="528"/>
      <c r="F279" s="486">
        <f t="shared" si="369"/>
        <v>0</v>
      </c>
      <c r="G279" s="231"/>
      <c r="H279" s="263"/>
      <c r="I279" s="114">
        <f t="shared" si="370"/>
        <v>0</v>
      </c>
      <c r="J279" s="263"/>
      <c r="K279" s="60"/>
      <c r="L279" s="114">
        <f t="shared" si="371"/>
        <v>0</v>
      </c>
      <c r="M279" s="325"/>
      <c r="N279" s="60"/>
      <c r="O279" s="114">
        <f t="shared" si="372"/>
        <v>0</v>
      </c>
      <c r="P279" s="111"/>
    </row>
    <row r="280" spans="1:16" ht="24" hidden="1" x14ac:dyDescent="0.25">
      <c r="A280" s="565">
        <v>7260</v>
      </c>
      <c r="B280" s="52" t="s">
        <v>255</v>
      </c>
      <c r="C280" s="53">
        <f t="shared" si="368"/>
        <v>0</v>
      </c>
      <c r="D280" s="230"/>
      <c r="E280" s="526"/>
      <c r="F280" s="527">
        <f t="shared" si="369"/>
        <v>0</v>
      </c>
      <c r="G280" s="230"/>
      <c r="H280" s="262"/>
      <c r="I280" s="120">
        <f t="shared" si="370"/>
        <v>0</v>
      </c>
      <c r="J280" s="262"/>
      <c r="K280" s="55"/>
      <c r="L280" s="120">
        <f t="shared" si="371"/>
        <v>0</v>
      </c>
      <c r="M280" s="324"/>
      <c r="N280" s="55"/>
      <c r="O280" s="120">
        <f t="shared" si="372"/>
        <v>0</v>
      </c>
      <c r="P280" s="110"/>
    </row>
    <row r="281" spans="1:16" hidden="1" x14ac:dyDescent="0.25">
      <c r="A281" s="73">
        <v>7700</v>
      </c>
      <c r="B281" s="165" t="s">
        <v>284</v>
      </c>
      <c r="C281" s="166">
        <f t="shared" si="368"/>
        <v>0</v>
      </c>
      <c r="D281" s="239">
        <f t="shared" ref="D281:O281" si="373">D282</f>
        <v>0</v>
      </c>
      <c r="E281" s="539">
        <f t="shared" si="373"/>
        <v>0</v>
      </c>
      <c r="F281" s="505">
        <f t="shared" si="373"/>
        <v>0</v>
      </c>
      <c r="G281" s="239">
        <f t="shared" si="373"/>
        <v>0</v>
      </c>
      <c r="H281" s="270">
        <f t="shared" si="373"/>
        <v>0</v>
      </c>
      <c r="I281" s="168">
        <f t="shared" si="373"/>
        <v>0</v>
      </c>
      <c r="J281" s="270">
        <f t="shared" si="373"/>
        <v>0</v>
      </c>
      <c r="K281" s="167">
        <f t="shared" si="373"/>
        <v>0</v>
      </c>
      <c r="L281" s="168">
        <f t="shared" si="373"/>
        <v>0</v>
      </c>
      <c r="M281" s="166">
        <f t="shared" si="373"/>
        <v>0</v>
      </c>
      <c r="N281" s="167">
        <f t="shared" si="373"/>
        <v>0</v>
      </c>
      <c r="O281" s="168">
        <f t="shared" si="373"/>
        <v>0</v>
      </c>
      <c r="P281" s="349"/>
    </row>
    <row r="282" spans="1:16" hidden="1" x14ac:dyDescent="0.25">
      <c r="A282" s="107">
        <v>7720</v>
      </c>
      <c r="B282" s="52" t="s">
        <v>285</v>
      </c>
      <c r="C282" s="64">
        <f t="shared" si="368"/>
        <v>0</v>
      </c>
      <c r="D282" s="240"/>
      <c r="E282" s="540"/>
      <c r="F282" s="509">
        <f>D282+E282</f>
        <v>0</v>
      </c>
      <c r="G282" s="240"/>
      <c r="H282" s="271"/>
      <c r="I282" s="309">
        <f>G282+H282</f>
        <v>0</v>
      </c>
      <c r="J282" s="271"/>
      <c r="K282" s="66"/>
      <c r="L282" s="309">
        <f>J282+K282</f>
        <v>0</v>
      </c>
      <c r="M282" s="331"/>
      <c r="N282" s="66"/>
      <c r="O282" s="309">
        <f>M282+N282</f>
        <v>0</v>
      </c>
      <c r="P282" s="155"/>
    </row>
    <row r="283" spans="1:16" hidden="1" x14ac:dyDescent="0.25">
      <c r="A283" s="146"/>
      <c r="B283" s="57" t="s">
        <v>256</v>
      </c>
      <c r="C283" s="58">
        <f t="shared" si="368"/>
        <v>0</v>
      </c>
      <c r="D283" s="232">
        <f>SUM(D284:D285)</f>
        <v>0</v>
      </c>
      <c r="E283" s="529">
        <f t="shared" ref="E283:F283" si="374">SUM(E284:E285)</f>
        <v>0</v>
      </c>
      <c r="F283" s="486">
        <f t="shared" si="374"/>
        <v>0</v>
      </c>
      <c r="G283" s="232">
        <f>SUM(G284:G285)</f>
        <v>0</v>
      </c>
      <c r="H283" s="121">
        <f t="shared" ref="H283:I283" si="375">SUM(H284:H285)</f>
        <v>0</v>
      </c>
      <c r="I283" s="114">
        <f t="shared" si="375"/>
        <v>0</v>
      </c>
      <c r="J283" s="121">
        <f>SUM(J284:J285)</f>
        <v>0</v>
      </c>
      <c r="K283" s="113">
        <f t="shared" ref="K283:L283" si="376">SUM(K284:K285)</f>
        <v>0</v>
      </c>
      <c r="L283" s="114">
        <f t="shared" si="376"/>
        <v>0</v>
      </c>
      <c r="M283" s="58">
        <f>SUM(M284:M285)</f>
        <v>0</v>
      </c>
      <c r="N283" s="113">
        <f t="shared" ref="N283:O283" si="377">SUM(N284:N285)</f>
        <v>0</v>
      </c>
      <c r="O283" s="114">
        <f t="shared" si="377"/>
        <v>0</v>
      </c>
      <c r="P283" s="111"/>
    </row>
    <row r="284" spans="1:16" hidden="1" x14ac:dyDescent="0.25">
      <c r="A284" s="146" t="s">
        <v>257</v>
      </c>
      <c r="B284" s="38" t="s">
        <v>258</v>
      </c>
      <c r="C284" s="58">
        <f t="shared" si="368"/>
        <v>0</v>
      </c>
      <c r="D284" s="231"/>
      <c r="E284" s="528"/>
      <c r="F284" s="486">
        <f t="shared" ref="F284:F285" si="378">D284+E284</f>
        <v>0</v>
      </c>
      <c r="G284" s="231"/>
      <c r="H284" s="263"/>
      <c r="I284" s="114">
        <f t="shared" ref="I284:I285" si="379">G284+H284</f>
        <v>0</v>
      </c>
      <c r="J284" s="263"/>
      <c r="K284" s="60"/>
      <c r="L284" s="114">
        <f t="shared" ref="L284:L285" si="380">J284+K284</f>
        <v>0</v>
      </c>
      <c r="M284" s="325"/>
      <c r="N284" s="60"/>
      <c r="O284" s="114">
        <f t="shared" ref="O284:O285" si="381">M284+N284</f>
        <v>0</v>
      </c>
      <c r="P284" s="111"/>
    </row>
    <row r="285" spans="1:16" ht="24" hidden="1" x14ac:dyDescent="0.25">
      <c r="A285" s="146" t="s">
        <v>259</v>
      </c>
      <c r="B285" s="153" t="s">
        <v>260</v>
      </c>
      <c r="C285" s="53">
        <f t="shared" si="368"/>
        <v>0</v>
      </c>
      <c r="D285" s="230"/>
      <c r="E285" s="526"/>
      <c r="F285" s="527">
        <f t="shared" si="378"/>
        <v>0</v>
      </c>
      <c r="G285" s="230"/>
      <c r="H285" s="262"/>
      <c r="I285" s="120">
        <f t="shared" si="379"/>
        <v>0</v>
      </c>
      <c r="J285" s="262"/>
      <c r="K285" s="55"/>
      <c r="L285" s="120">
        <f t="shared" si="380"/>
        <v>0</v>
      </c>
      <c r="M285" s="324"/>
      <c r="N285" s="55"/>
      <c r="O285" s="120">
        <f t="shared" si="381"/>
        <v>0</v>
      </c>
      <c r="P285" s="110"/>
    </row>
    <row r="286" spans="1:16" ht="12.75" thickBot="1" x14ac:dyDescent="0.3">
      <c r="A286" s="174"/>
      <c r="B286" s="174" t="s">
        <v>261</v>
      </c>
      <c r="C286" s="313">
        <f t="shared" si="368"/>
        <v>44240</v>
      </c>
      <c r="D286" s="241">
        <f t="shared" ref="D286:O286" si="382">SUM(D283,D269,D230,D195,D187,D173,D75,D53)</f>
        <v>48754</v>
      </c>
      <c r="E286" s="541">
        <f t="shared" si="382"/>
        <v>-4514</v>
      </c>
      <c r="F286" s="542">
        <f t="shared" si="382"/>
        <v>44240</v>
      </c>
      <c r="G286" s="241">
        <f t="shared" si="382"/>
        <v>0</v>
      </c>
      <c r="H286" s="176">
        <f t="shared" si="382"/>
        <v>0</v>
      </c>
      <c r="I286" s="296">
        <f t="shared" si="382"/>
        <v>0</v>
      </c>
      <c r="J286" s="176">
        <f t="shared" si="382"/>
        <v>0</v>
      </c>
      <c r="K286" s="175">
        <f t="shared" si="382"/>
        <v>0</v>
      </c>
      <c r="L286" s="296">
        <f t="shared" si="382"/>
        <v>0</v>
      </c>
      <c r="M286" s="313">
        <f t="shared" si="382"/>
        <v>0</v>
      </c>
      <c r="N286" s="175">
        <f t="shared" si="382"/>
        <v>0</v>
      </c>
      <c r="O286" s="296">
        <f t="shared" si="382"/>
        <v>0</v>
      </c>
      <c r="P286" s="352"/>
    </row>
    <row r="287" spans="1:16" s="21" customFormat="1" ht="13.5" hidden="1" thickTop="1" thickBot="1" x14ac:dyDescent="0.3">
      <c r="A287" s="989" t="s">
        <v>262</v>
      </c>
      <c r="B287" s="990"/>
      <c r="C287" s="183">
        <f t="shared" si="368"/>
        <v>0</v>
      </c>
      <c r="D287" s="242">
        <f>SUM(D24,D25,D41)-D51</f>
        <v>0</v>
      </c>
      <c r="E287" s="543">
        <f t="shared" ref="E287:F287" si="383">SUM(E24,E25,E41)-E51</f>
        <v>0</v>
      </c>
      <c r="F287" s="544">
        <f t="shared" si="383"/>
        <v>0</v>
      </c>
      <c r="G287" s="242">
        <f>SUM(G24,G25,G41)-G51</f>
        <v>0</v>
      </c>
      <c r="H287" s="272">
        <f t="shared" ref="H287:I287" si="384">SUM(H24,H25,H41)-H51</f>
        <v>0</v>
      </c>
      <c r="I287" s="297">
        <f t="shared" si="384"/>
        <v>0</v>
      </c>
      <c r="J287" s="272">
        <f>(J26+J43)-J51</f>
        <v>0</v>
      </c>
      <c r="K287" s="178">
        <f t="shared" ref="K287:L287" si="385">(K26+K43)-K51</f>
        <v>0</v>
      </c>
      <c r="L287" s="297">
        <f t="shared" si="385"/>
        <v>0</v>
      </c>
      <c r="M287" s="183">
        <f>M45-M51</f>
        <v>0</v>
      </c>
      <c r="N287" s="178">
        <f t="shared" ref="N287:O287" si="386">N45-N51</f>
        <v>0</v>
      </c>
      <c r="O287" s="297">
        <f t="shared" si="386"/>
        <v>0</v>
      </c>
      <c r="P287" s="185"/>
    </row>
    <row r="288" spans="1:16" s="21" customFormat="1" ht="12.75" hidden="1" thickTop="1" x14ac:dyDescent="0.25">
      <c r="A288" s="991" t="s">
        <v>263</v>
      </c>
      <c r="B288" s="992"/>
      <c r="C288" s="163">
        <f t="shared" si="368"/>
        <v>0</v>
      </c>
      <c r="D288" s="243">
        <f t="shared" ref="D288:O288" si="387">SUM(D289,D290)-D297+D298</f>
        <v>0</v>
      </c>
      <c r="E288" s="545">
        <f t="shared" si="387"/>
        <v>0</v>
      </c>
      <c r="F288" s="546">
        <f t="shared" si="387"/>
        <v>0</v>
      </c>
      <c r="G288" s="243">
        <f t="shared" si="387"/>
        <v>0</v>
      </c>
      <c r="H288" s="273">
        <f t="shared" si="387"/>
        <v>0</v>
      </c>
      <c r="I288" s="161">
        <f t="shared" si="387"/>
        <v>0</v>
      </c>
      <c r="J288" s="273">
        <f t="shared" si="387"/>
        <v>0</v>
      </c>
      <c r="K288" s="160">
        <f t="shared" si="387"/>
        <v>0</v>
      </c>
      <c r="L288" s="161">
        <f t="shared" si="387"/>
        <v>0</v>
      </c>
      <c r="M288" s="163">
        <f t="shared" si="387"/>
        <v>0</v>
      </c>
      <c r="N288" s="160">
        <f t="shared" si="387"/>
        <v>0</v>
      </c>
      <c r="O288" s="161">
        <f t="shared" si="387"/>
        <v>0</v>
      </c>
      <c r="P288" s="353"/>
    </row>
    <row r="289" spans="1:16" s="21" customFormat="1" ht="13.5" hidden="1" thickTop="1" thickBot="1" x14ac:dyDescent="0.3">
      <c r="A289" s="88" t="s">
        <v>264</v>
      </c>
      <c r="B289" s="88" t="s">
        <v>265</v>
      </c>
      <c r="C289" s="89">
        <f t="shared" si="368"/>
        <v>0</v>
      </c>
      <c r="D289" s="225">
        <f t="shared" ref="D289:O289" si="388">D21-D283</f>
        <v>0</v>
      </c>
      <c r="E289" s="515">
        <f t="shared" si="388"/>
        <v>0</v>
      </c>
      <c r="F289" s="516">
        <f t="shared" si="388"/>
        <v>0</v>
      </c>
      <c r="G289" s="225">
        <f t="shared" si="388"/>
        <v>0</v>
      </c>
      <c r="H289" s="258">
        <f t="shared" si="388"/>
        <v>0</v>
      </c>
      <c r="I289" s="91">
        <f t="shared" si="388"/>
        <v>0</v>
      </c>
      <c r="J289" s="258">
        <f t="shared" si="388"/>
        <v>0</v>
      </c>
      <c r="K289" s="90">
        <f t="shared" si="388"/>
        <v>0</v>
      </c>
      <c r="L289" s="91">
        <f t="shared" si="388"/>
        <v>0</v>
      </c>
      <c r="M289" s="89">
        <f t="shared" si="388"/>
        <v>0</v>
      </c>
      <c r="N289" s="90">
        <f t="shared" si="388"/>
        <v>0</v>
      </c>
      <c r="O289" s="91">
        <f t="shared" si="388"/>
        <v>0</v>
      </c>
      <c r="P289" s="344"/>
    </row>
    <row r="290" spans="1:16" s="21" customFormat="1" ht="12.75" hidden="1" thickTop="1" x14ac:dyDescent="0.25">
      <c r="A290" s="180" t="s">
        <v>266</v>
      </c>
      <c r="B290" s="180" t="s">
        <v>267</v>
      </c>
      <c r="C290" s="163">
        <f t="shared" si="368"/>
        <v>0</v>
      </c>
      <c r="D290" s="243">
        <f t="shared" ref="D290:O290" si="389">SUM(D291,D293,D295)-SUM(D292,D294,D296)</f>
        <v>0</v>
      </c>
      <c r="E290" s="545">
        <f t="shared" si="389"/>
        <v>0</v>
      </c>
      <c r="F290" s="546">
        <f t="shared" si="389"/>
        <v>0</v>
      </c>
      <c r="G290" s="243">
        <f t="shared" si="389"/>
        <v>0</v>
      </c>
      <c r="H290" s="273">
        <f t="shared" si="389"/>
        <v>0</v>
      </c>
      <c r="I290" s="161">
        <f t="shared" si="389"/>
        <v>0</v>
      </c>
      <c r="J290" s="273">
        <f t="shared" si="389"/>
        <v>0</v>
      </c>
      <c r="K290" s="160">
        <f t="shared" si="389"/>
        <v>0</v>
      </c>
      <c r="L290" s="161">
        <f t="shared" si="389"/>
        <v>0</v>
      </c>
      <c r="M290" s="163">
        <f t="shared" si="389"/>
        <v>0</v>
      </c>
      <c r="N290" s="160">
        <f t="shared" si="389"/>
        <v>0</v>
      </c>
      <c r="O290" s="161">
        <f t="shared" si="389"/>
        <v>0</v>
      </c>
      <c r="P290" s="353"/>
    </row>
    <row r="291" spans="1:16" ht="12.75" hidden="1" thickTop="1" x14ac:dyDescent="0.25">
      <c r="A291" s="154" t="s">
        <v>268</v>
      </c>
      <c r="B291" s="83" t="s">
        <v>269</v>
      </c>
      <c r="C291" s="64">
        <f t="shared" si="368"/>
        <v>0</v>
      </c>
      <c r="D291" s="240"/>
      <c r="E291" s="540"/>
      <c r="F291" s="509">
        <f t="shared" ref="F291:F298" si="390">D291+E291</f>
        <v>0</v>
      </c>
      <c r="G291" s="240"/>
      <c r="H291" s="271"/>
      <c r="I291" s="309">
        <f t="shared" ref="I291:I298" si="391">G291+H291</f>
        <v>0</v>
      </c>
      <c r="J291" s="271"/>
      <c r="K291" s="66"/>
      <c r="L291" s="309">
        <f t="shared" ref="L291:L298" si="392">J291+K291</f>
        <v>0</v>
      </c>
      <c r="M291" s="331"/>
      <c r="N291" s="66"/>
      <c r="O291" s="309">
        <f t="shared" ref="O291:O298" si="393">M291+N291</f>
        <v>0</v>
      </c>
      <c r="P291" s="155"/>
    </row>
    <row r="292" spans="1:16" ht="24.75" hidden="1" thickTop="1" x14ac:dyDescent="0.25">
      <c r="A292" s="146" t="s">
        <v>270</v>
      </c>
      <c r="B292" s="37" t="s">
        <v>271</v>
      </c>
      <c r="C292" s="58">
        <f t="shared" si="368"/>
        <v>0</v>
      </c>
      <c r="D292" s="231"/>
      <c r="E292" s="528"/>
      <c r="F292" s="486">
        <f t="shared" si="390"/>
        <v>0</v>
      </c>
      <c r="G292" s="231"/>
      <c r="H292" s="263"/>
      <c r="I292" s="114">
        <f t="shared" si="391"/>
        <v>0</v>
      </c>
      <c r="J292" s="263"/>
      <c r="K292" s="60"/>
      <c r="L292" s="114">
        <f t="shared" si="392"/>
        <v>0</v>
      </c>
      <c r="M292" s="325"/>
      <c r="N292" s="60"/>
      <c r="O292" s="114">
        <f t="shared" si="393"/>
        <v>0</v>
      </c>
      <c r="P292" s="111"/>
    </row>
    <row r="293" spans="1:16" ht="12.75" hidden="1" thickTop="1" x14ac:dyDescent="0.25">
      <c r="A293" s="146" t="s">
        <v>272</v>
      </c>
      <c r="B293" s="37" t="s">
        <v>273</v>
      </c>
      <c r="C293" s="58">
        <f t="shared" si="368"/>
        <v>0</v>
      </c>
      <c r="D293" s="231"/>
      <c r="E293" s="528"/>
      <c r="F293" s="486">
        <f t="shared" si="390"/>
        <v>0</v>
      </c>
      <c r="G293" s="231"/>
      <c r="H293" s="263"/>
      <c r="I293" s="114">
        <f t="shared" si="391"/>
        <v>0</v>
      </c>
      <c r="J293" s="263"/>
      <c r="K293" s="60"/>
      <c r="L293" s="114">
        <f t="shared" si="392"/>
        <v>0</v>
      </c>
      <c r="M293" s="325"/>
      <c r="N293" s="60"/>
      <c r="O293" s="114">
        <f t="shared" si="393"/>
        <v>0</v>
      </c>
      <c r="P293" s="111"/>
    </row>
    <row r="294" spans="1:16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528"/>
      <c r="F294" s="486">
        <f t="shared" si="390"/>
        <v>0</v>
      </c>
      <c r="G294" s="231"/>
      <c r="H294" s="263"/>
      <c r="I294" s="114">
        <f t="shared" si="391"/>
        <v>0</v>
      </c>
      <c r="J294" s="263"/>
      <c r="K294" s="60"/>
      <c r="L294" s="114">
        <f t="shared" si="392"/>
        <v>0</v>
      </c>
      <c r="M294" s="325"/>
      <c r="N294" s="60"/>
      <c r="O294" s="114">
        <f t="shared" si="393"/>
        <v>0</v>
      </c>
      <c r="P294" s="111"/>
    </row>
    <row r="295" spans="1:16" ht="12.75" hidden="1" thickTop="1" x14ac:dyDescent="0.25">
      <c r="A295" s="146" t="s">
        <v>276</v>
      </c>
      <c r="B295" s="37" t="s">
        <v>277</v>
      </c>
      <c r="C295" s="58">
        <f t="shared" si="368"/>
        <v>0</v>
      </c>
      <c r="D295" s="231"/>
      <c r="E295" s="528"/>
      <c r="F295" s="486">
        <f t="shared" si="390"/>
        <v>0</v>
      </c>
      <c r="G295" s="231"/>
      <c r="H295" s="263"/>
      <c r="I295" s="114">
        <f t="shared" si="391"/>
        <v>0</v>
      </c>
      <c r="J295" s="263"/>
      <c r="K295" s="60"/>
      <c r="L295" s="114">
        <f t="shared" si="392"/>
        <v>0</v>
      </c>
      <c r="M295" s="325"/>
      <c r="N295" s="60"/>
      <c r="O295" s="114">
        <f t="shared" si="393"/>
        <v>0</v>
      </c>
      <c r="P295" s="111"/>
    </row>
    <row r="296" spans="1:16" ht="24.75" hidden="1" thickTop="1" x14ac:dyDescent="0.25">
      <c r="A296" s="156" t="s">
        <v>278</v>
      </c>
      <c r="B296" s="157" t="s">
        <v>279</v>
      </c>
      <c r="C296" s="127">
        <f t="shared" si="368"/>
        <v>0</v>
      </c>
      <c r="D296" s="236"/>
      <c r="E296" s="533"/>
      <c r="F296" s="534">
        <f t="shared" si="390"/>
        <v>0</v>
      </c>
      <c r="G296" s="236"/>
      <c r="H296" s="267"/>
      <c r="I296" s="310">
        <f t="shared" si="391"/>
        <v>0</v>
      </c>
      <c r="J296" s="267"/>
      <c r="K296" s="129"/>
      <c r="L296" s="310">
        <f t="shared" si="392"/>
        <v>0</v>
      </c>
      <c r="M296" s="328"/>
      <c r="N296" s="129"/>
      <c r="O296" s="310">
        <f t="shared" si="393"/>
        <v>0</v>
      </c>
      <c r="P296" s="158"/>
    </row>
    <row r="297" spans="1:16" s="21" customFormat="1" ht="13.5" hidden="1" thickTop="1" thickBot="1" x14ac:dyDescent="0.3">
      <c r="A297" s="182" t="s">
        <v>280</v>
      </c>
      <c r="B297" s="182" t="s">
        <v>281</v>
      </c>
      <c r="C297" s="183">
        <f t="shared" si="368"/>
        <v>0</v>
      </c>
      <c r="D297" s="244"/>
      <c r="E297" s="547"/>
      <c r="F297" s="544">
        <f t="shared" si="390"/>
        <v>0</v>
      </c>
      <c r="G297" s="244"/>
      <c r="H297" s="274"/>
      <c r="I297" s="297">
        <f t="shared" si="391"/>
        <v>0</v>
      </c>
      <c r="J297" s="274"/>
      <c r="K297" s="184"/>
      <c r="L297" s="297">
        <f t="shared" si="392"/>
        <v>0</v>
      </c>
      <c r="M297" s="332"/>
      <c r="N297" s="184"/>
      <c r="O297" s="297">
        <f t="shared" si="393"/>
        <v>0</v>
      </c>
      <c r="P297" s="185"/>
    </row>
    <row r="298" spans="1:16" s="21" customFormat="1" ht="48.75" hidden="1" thickTop="1" x14ac:dyDescent="0.25">
      <c r="A298" s="180" t="s">
        <v>282</v>
      </c>
      <c r="B298" s="162" t="s">
        <v>283</v>
      </c>
      <c r="C298" s="163">
        <f t="shared" si="368"/>
        <v>0</v>
      </c>
      <c r="D298" s="235"/>
      <c r="E298" s="532"/>
      <c r="F298" s="490">
        <f t="shared" si="390"/>
        <v>0</v>
      </c>
      <c r="G298" s="235"/>
      <c r="H298" s="266"/>
      <c r="I298" s="117">
        <f t="shared" si="391"/>
        <v>0</v>
      </c>
      <c r="J298" s="266"/>
      <c r="K298" s="122"/>
      <c r="L298" s="117">
        <f t="shared" si="392"/>
        <v>0</v>
      </c>
      <c r="M298" s="327"/>
      <c r="N298" s="122"/>
      <c r="O298" s="117">
        <f t="shared" si="393"/>
        <v>0</v>
      </c>
      <c r="P298" s="123"/>
    </row>
    <row r="299" spans="1:16" ht="12.75" thickTop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</sheetData>
  <sheetProtection algorithmName="SHA-512" hashValue="dqE7DLKnr5JnpzxPekQ1LSkJ0jUfuOJ5Z3XoNrRZdWM3jrIJmr+qPuf80LRObDZNrs4TE+aharb0I+1ry1r/ow==" saltValue="e3QrxySNPLT8DxlNbCnb7Q==" spinCount="100000" sheet="1" objects="1" scenarios="1" formatCells="0" formatColumns="0" formatRows="0"/>
  <autoFilter ref="A18:P298">
    <filterColumn colId="2">
      <filters>
        <filter val="44 240"/>
      </filters>
    </filterColumn>
  </autoFilter>
  <mergeCells count="32">
    <mergeCell ref="A287:B287"/>
    <mergeCell ref="A288:B288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40.pielikums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26"/>
  <sheetViews>
    <sheetView view="pageLayout" zoomScaleNormal="100" workbookViewId="0">
      <selection activeCell="T5" sqref="T5"/>
    </sheetView>
  </sheetViews>
  <sheetFormatPr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164"/>
      <c r="O1" s="369" t="s">
        <v>1144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443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 t="s">
        <v>444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445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1145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31.5" customHeight="1" x14ac:dyDescent="0.25">
      <c r="A7" s="2" t="s">
        <v>4</v>
      </c>
      <c r="B7" s="3"/>
      <c r="C7" s="956" t="s">
        <v>1146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25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 t="s">
        <v>448</v>
      </c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/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/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70" t="s">
        <v>13</v>
      </c>
      <c r="D16" s="972" t="s">
        <v>311</v>
      </c>
      <c r="E16" s="974" t="s">
        <v>312</v>
      </c>
      <c r="F16" s="976" t="s">
        <v>14</v>
      </c>
      <c r="G16" s="978" t="s">
        <v>313</v>
      </c>
      <c r="H16" s="979" t="s">
        <v>319</v>
      </c>
      <c r="I16" s="993" t="s">
        <v>308</v>
      </c>
      <c r="J16" s="994" t="s">
        <v>314</v>
      </c>
      <c r="K16" s="994" t="s">
        <v>317</v>
      </c>
      <c r="L16" s="984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16" s="11" customFormat="1" ht="71.25" customHeight="1" thickBot="1" x14ac:dyDescent="0.3">
      <c r="A17" s="964"/>
      <c r="B17" s="966"/>
      <c r="C17" s="971"/>
      <c r="D17" s="973"/>
      <c r="E17" s="975"/>
      <c r="F17" s="977"/>
      <c r="G17" s="978"/>
      <c r="H17" s="979"/>
      <c r="I17" s="993"/>
      <c r="J17" s="995"/>
      <c r="K17" s="995"/>
      <c r="L17" s="985"/>
      <c r="M17" s="987"/>
      <c r="N17" s="975"/>
      <c r="O17" s="981"/>
      <c r="P17" s="983"/>
    </row>
    <row r="18" spans="1:16" s="11" customFormat="1" ht="9.75" customHeight="1" thickTop="1" x14ac:dyDescent="0.25">
      <c r="A18" s="12" t="s">
        <v>17</v>
      </c>
      <c r="B18" s="12">
        <v>2</v>
      </c>
      <c r="C18" s="12">
        <v>3</v>
      </c>
      <c r="D18" s="210">
        <v>4</v>
      </c>
      <c r="E18" s="14">
        <v>5</v>
      </c>
      <c r="F18" s="659">
        <v>6</v>
      </c>
      <c r="G18" s="210">
        <v>7</v>
      </c>
      <c r="H18" s="245">
        <v>8</v>
      </c>
      <c r="I18" s="15">
        <v>9</v>
      </c>
      <c r="J18" s="245">
        <v>10</v>
      </c>
      <c r="K18" s="14">
        <v>11</v>
      </c>
      <c r="L18" s="659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21" customFormat="1" hidden="1" x14ac:dyDescent="0.25">
      <c r="A19" s="16"/>
      <c r="B19" s="17" t="s">
        <v>18</v>
      </c>
      <c r="C19" s="18"/>
      <c r="D19" s="211"/>
      <c r="E19" s="19"/>
      <c r="F19" s="660"/>
      <c r="G19" s="211"/>
      <c r="H19" s="246"/>
      <c r="I19" s="355"/>
      <c r="J19" s="246"/>
      <c r="K19" s="19"/>
      <c r="M19" s="314"/>
      <c r="N19" s="19"/>
      <c r="O19" s="355"/>
      <c r="P19" s="20"/>
    </row>
    <row r="20" spans="1:16" s="21" customFormat="1" ht="12.75" thickBot="1" x14ac:dyDescent="0.3">
      <c r="A20" s="22"/>
      <c r="B20" s="23" t="s">
        <v>19</v>
      </c>
      <c r="C20" s="480">
        <f>F20+I20+L20+O20</f>
        <v>2420148</v>
      </c>
      <c r="D20" s="212">
        <f>SUM(D21,D24,D25,D41,D43)</f>
        <v>2421468</v>
      </c>
      <c r="E20" s="25">
        <f t="shared" ref="E20:F20" si="0">SUM(E21,E24,E25,E41,E43)</f>
        <v>-1320</v>
      </c>
      <c r="F20" s="661">
        <f t="shared" si="0"/>
        <v>2420148</v>
      </c>
      <c r="G20" s="212">
        <f>SUM(G21,G24,G43)</f>
        <v>0</v>
      </c>
      <c r="H20" s="247">
        <f t="shared" ref="H20:I20" si="1">SUM(H21,H24,H43)</f>
        <v>0</v>
      </c>
      <c r="I20" s="26">
        <f t="shared" si="1"/>
        <v>0</v>
      </c>
      <c r="J20" s="247">
        <f>SUM(J21,J26,J43)</f>
        <v>0</v>
      </c>
      <c r="K20" s="25">
        <f t="shared" ref="K20:L20" si="2">SUM(K21,K26,K43)</f>
        <v>0</v>
      </c>
      <c r="L20" s="661">
        <f t="shared" si="2"/>
        <v>0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</row>
    <row r="21" spans="1:16" ht="12.75" hidden="1" thickTop="1" x14ac:dyDescent="0.25">
      <c r="A21" s="27"/>
      <c r="B21" s="28" t="s">
        <v>20</v>
      </c>
      <c r="C21" s="29">
        <f t="shared" ref="C21:C84" si="4">F21+I21+L21+O21</f>
        <v>0</v>
      </c>
      <c r="D21" s="213">
        <f>SUM(D22:D23)</f>
        <v>0</v>
      </c>
      <c r="E21" s="30">
        <f t="shared" ref="E21" si="5">SUM(E22:E23)</f>
        <v>0</v>
      </c>
      <c r="F21" s="275">
        <f>SUM(F22:F23)</f>
        <v>0</v>
      </c>
      <c r="G21" s="213">
        <f>SUM(G22:G23)</f>
        <v>0</v>
      </c>
      <c r="H21" s="248">
        <f t="shared" ref="H21:I21" si="6">SUM(H22:H23)</f>
        <v>0</v>
      </c>
      <c r="I21" s="31">
        <f t="shared" si="6"/>
        <v>0</v>
      </c>
      <c r="J21" s="248">
        <f>SUM(J22:J23)</f>
        <v>0</v>
      </c>
      <c r="K21" s="30">
        <f t="shared" ref="K21:L21" si="7">SUM(K22:K23)</f>
        <v>0</v>
      </c>
      <c r="L21" s="198">
        <f t="shared" si="7"/>
        <v>0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</row>
    <row r="22" spans="1:16" ht="12.75" hidden="1" thickTop="1" x14ac:dyDescent="0.25">
      <c r="A22" s="32"/>
      <c r="B22" s="33" t="s">
        <v>21</v>
      </c>
      <c r="C22" s="34">
        <f t="shared" si="4"/>
        <v>0</v>
      </c>
      <c r="D22" s="214"/>
      <c r="E22" s="35"/>
      <c r="F22" s="354">
        <f>D22+E22</f>
        <v>0</v>
      </c>
      <c r="G22" s="214"/>
      <c r="H22" s="249"/>
      <c r="I22" s="356">
        <f>G22+H22</f>
        <v>0</v>
      </c>
      <c r="J22" s="249"/>
      <c r="K22" s="35"/>
      <c r="L22" s="199">
        <f>J22+K22</f>
        <v>0</v>
      </c>
      <c r="M22" s="315"/>
      <c r="N22" s="35"/>
      <c r="O22" s="356">
        <f>M22+N22</f>
        <v>0</v>
      </c>
      <c r="P22" s="36"/>
    </row>
    <row r="23" spans="1:16" ht="12.75" hidden="1" thickTop="1" x14ac:dyDescent="0.25">
      <c r="A23" s="37"/>
      <c r="B23" s="38" t="s">
        <v>22</v>
      </c>
      <c r="C23" s="39">
        <f t="shared" si="4"/>
        <v>0</v>
      </c>
      <c r="D23" s="215"/>
      <c r="E23" s="40"/>
      <c r="F23" s="147">
        <f>D23+E23</f>
        <v>0</v>
      </c>
      <c r="G23" s="215"/>
      <c r="H23" s="250"/>
      <c r="I23" s="308">
        <f>G23+H23</f>
        <v>0</v>
      </c>
      <c r="J23" s="250"/>
      <c r="K23" s="40"/>
      <c r="L23" s="200">
        <f>J23+K23</f>
        <v>0</v>
      </c>
      <c r="M23" s="367"/>
      <c r="N23" s="40"/>
      <c r="O23" s="308">
        <f>M23+N23</f>
        <v>0</v>
      </c>
      <c r="P23" s="169"/>
    </row>
    <row r="24" spans="1:16" s="21" customFormat="1" ht="25.5" thickTop="1" thickBot="1" x14ac:dyDescent="0.3">
      <c r="A24" s="41">
        <v>19300</v>
      </c>
      <c r="B24" s="41" t="s">
        <v>304</v>
      </c>
      <c r="C24" s="488">
        <f>F24+I24</f>
        <v>2420148</v>
      </c>
      <c r="D24" s="216">
        <v>2421468</v>
      </c>
      <c r="E24" s="663">
        <v>-1320</v>
      </c>
      <c r="F24" s="664">
        <f>D24+E24</f>
        <v>2420148</v>
      </c>
      <c r="G24" s="216"/>
      <c r="H24" s="251"/>
      <c r="I24" s="357">
        <f>G24+H24</f>
        <v>0</v>
      </c>
      <c r="J24" s="291" t="s">
        <v>23</v>
      </c>
      <c r="K24" s="43" t="s">
        <v>23</v>
      </c>
      <c r="L24" s="665" t="s">
        <v>23</v>
      </c>
      <c r="M24" s="316" t="s">
        <v>23</v>
      </c>
      <c r="N24" s="43" t="s">
        <v>23</v>
      </c>
      <c r="O24" s="44" t="s">
        <v>23</v>
      </c>
      <c r="P24" s="442"/>
    </row>
    <row r="25" spans="1:16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7"/>
      <c r="F25" s="285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298" t="s">
        <v>23</v>
      </c>
      <c r="M25" s="317" t="s">
        <v>23</v>
      </c>
      <c r="N25" s="48" t="s">
        <v>23</v>
      </c>
      <c r="O25" s="49" t="s">
        <v>23</v>
      </c>
      <c r="P25" s="336"/>
    </row>
    <row r="26" spans="1:16" s="21" customFormat="1" ht="36.75" hidden="1" thickTop="1" x14ac:dyDescent="0.25">
      <c r="A26" s="45">
        <v>21300</v>
      </c>
      <c r="B26" s="45" t="s">
        <v>305</v>
      </c>
      <c r="C26" s="46">
        <f>L26</f>
        <v>0</v>
      </c>
      <c r="D26" s="218" t="s">
        <v>23</v>
      </c>
      <c r="E26" s="48" t="s">
        <v>23</v>
      </c>
      <c r="F26" s="276" t="s">
        <v>23</v>
      </c>
      <c r="G26" s="218" t="s">
        <v>23</v>
      </c>
      <c r="H26" s="252" t="s">
        <v>23</v>
      </c>
      <c r="I26" s="49" t="s">
        <v>23</v>
      </c>
      <c r="J26" s="106">
        <f>SUM(J27,J31,J33,J36)</f>
        <v>0</v>
      </c>
      <c r="K26" s="50">
        <f t="shared" ref="K26:L26" si="9">SUM(K27,K31,K33,K36)</f>
        <v>0</v>
      </c>
      <c r="L26" s="126">
        <f t="shared" si="9"/>
        <v>0</v>
      </c>
      <c r="M26" s="317" t="s">
        <v>23</v>
      </c>
      <c r="N26" s="48" t="s">
        <v>23</v>
      </c>
      <c r="O26" s="49" t="s">
        <v>23</v>
      </c>
      <c r="P26" s="336"/>
    </row>
    <row r="27" spans="1:16" s="21" customFormat="1" ht="24.75" hidden="1" thickTop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8" t="s">
        <v>23</v>
      </c>
      <c r="F27" s="276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26">
        <f t="shared" si="11"/>
        <v>0</v>
      </c>
      <c r="M27" s="317" t="s">
        <v>23</v>
      </c>
      <c r="N27" s="48" t="s">
        <v>23</v>
      </c>
      <c r="O27" s="49" t="s">
        <v>23</v>
      </c>
      <c r="P27" s="336"/>
    </row>
    <row r="28" spans="1:16" ht="12.75" hidden="1" thickTop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54" t="s">
        <v>23</v>
      </c>
      <c r="F28" s="277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199">
        <f>J28+K28</f>
        <v>0</v>
      </c>
      <c r="M28" s="318" t="s">
        <v>23</v>
      </c>
      <c r="N28" s="54" t="s">
        <v>23</v>
      </c>
      <c r="O28" s="56" t="s">
        <v>23</v>
      </c>
      <c r="P28" s="337"/>
    </row>
    <row r="29" spans="1:16" ht="12.75" hidden="1" thickTop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59" t="s">
        <v>23</v>
      </c>
      <c r="F29" s="278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200">
        <f>J29+K29</f>
        <v>0</v>
      </c>
      <c r="M29" s="319" t="s">
        <v>23</v>
      </c>
      <c r="N29" s="59" t="s">
        <v>23</v>
      </c>
      <c r="O29" s="61" t="s">
        <v>23</v>
      </c>
      <c r="P29" s="338"/>
    </row>
    <row r="30" spans="1:16" ht="24.75" hidden="1" thickTop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59" t="s">
        <v>23</v>
      </c>
      <c r="F30" s="278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200">
        <f>J30+K30</f>
        <v>0</v>
      </c>
      <c r="M30" s="319" t="s">
        <v>23</v>
      </c>
      <c r="N30" s="59" t="s">
        <v>23</v>
      </c>
      <c r="O30" s="61" t="s">
        <v>23</v>
      </c>
      <c r="P30" s="338"/>
    </row>
    <row r="31" spans="1:16" s="21" customFormat="1" ht="36.75" hidden="1" thickTop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8" t="s">
        <v>23</v>
      </c>
      <c r="F31" s="276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26">
        <f t="shared" si="12"/>
        <v>0</v>
      </c>
      <c r="M31" s="317" t="s">
        <v>23</v>
      </c>
      <c r="N31" s="48" t="s">
        <v>23</v>
      </c>
      <c r="O31" s="49" t="s">
        <v>23</v>
      </c>
      <c r="P31" s="336"/>
    </row>
    <row r="32" spans="1:16" ht="36.75" hidden="1" thickTop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65" t="s">
        <v>23</v>
      </c>
      <c r="F32" s="71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9">
        <f>J32+K32</f>
        <v>0</v>
      </c>
      <c r="M32" s="320" t="s">
        <v>23</v>
      </c>
      <c r="N32" s="65" t="s">
        <v>23</v>
      </c>
      <c r="O32" s="67" t="s">
        <v>23</v>
      </c>
      <c r="P32" s="339"/>
    </row>
    <row r="33" spans="1:16" s="21" customFormat="1" ht="12.75" hidden="1" thickTop="1" x14ac:dyDescent="0.25">
      <c r="A33" s="51">
        <v>21380</v>
      </c>
      <c r="B33" s="45" t="s">
        <v>31</v>
      </c>
      <c r="C33" s="46">
        <f t="shared" si="10"/>
        <v>0</v>
      </c>
      <c r="D33" s="218" t="s">
        <v>23</v>
      </c>
      <c r="E33" s="48" t="s">
        <v>23</v>
      </c>
      <c r="F33" s="276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0</v>
      </c>
      <c r="K33" s="50">
        <f t="shared" ref="K33:L33" si="13">SUM(K34:K35)</f>
        <v>0</v>
      </c>
      <c r="L33" s="126">
        <f t="shared" si="13"/>
        <v>0</v>
      </c>
      <c r="M33" s="317" t="s">
        <v>23</v>
      </c>
      <c r="N33" s="48" t="s">
        <v>23</v>
      </c>
      <c r="O33" s="49" t="s">
        <v>23</v>
      </c>
      <c r="P33" s="336"/>
    </row>
    <row r="34" spans="1:16" ht="12.75" hidden="1" thickTop="1" x14ac:dyDescent="0.25">
      <c r="A34" s="33">
        <v>21381</v>
      </c>
      <c r="B34" s="52" t="s">
        <v>306</v>
      </c>
      <c r="C34" s="53">
        <f t="shared" si="10"/>
        <v>0</v>
      </c>
      <c r="D34" s="219" t="s">
        <v>23</v>
      </c>
      <c r="E34" s="54" t="s">
        <v>23</v>
      </c>
      <c r="F34" s="277" t="s">
        <v>23</v>
      </c>
      <c r="G34" s="219" t="s">
        <v>23</v>
      </c>
      <c r="H34" s="253" t="s">
        <v>23</v>
      </c>
      <c r="I34" s="56" t="s">
        <v>23</v>
      </c>
      <c r="J34" s="262"/>
      <c r="K34" s="55"/>
      <c r="L34" s="199">
        <f>J34+K34</f>
        <v>0</v>
      </c>
      <c r="M34" s="318" t="s">
        <v>23</v>
      </c>
      <c r="N34" s="54" t="s">
        <v>23</v>
      </c>
      <c r="O34" s="56" t="s">
        <v>23</v>
      </c>
      <c r="P34" s="337"/>
    </row>
    <row r="35" spans="1:16" ht="24.75" hidden="1" thickTop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59" t="s">
        <v>23</v>
      </c>
      <c r="F35" s="278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200">
        <f>J35+K35</f>
        <v>0</v>
      </c>
      <c r="M35" s="319" t="s">
        <v>23</v>
      </c>
      <c r="N35" s="59" t="s">
        <v>23</v>
      </c>
      <c r="O35" s="61" t="s">
        <v>23</v>
      </c>
      <c r="P35" s="338"/>
    </row>
    <row r="36" spans="1:16" s="21" customFormat="1" ht="25.5" hidden="1" customHeight="1" x14ac:dyDescent="0.25">
      <c r="A36" s="51">
        <v>21390</v>
      </c>
      <c r="B36" s="45" t="s">
        <v>307</v>
      </c>
      <c r="C36" s="46">
        <f t="shared" si="10"/>
        <v>0</v>
      </c>
      <c r="D36" s="218" t="s">
        <v>23</v>
      </c>
      <c r="E36" s="48" t="s">
        <v>23</v>
      </c>
      <c r="F36" s="276" t="s">
        <v>23</v>
      </c>
      <c r="G36" s="218" t="s">
        <v>23</v>
      </c>
      <c r="H36" s="252" t="s">
        <v>23</v>
      </c>
      <c r="I36" s="49" t="s">
        <v>23</v>
      </c>
      <c r="J36" s="106">
        <f>SUM(J37:J40)</f>
        <v>0</v>
      </c>
      <c r="K36" s="50">
        <f t="shared" ref="K36:L36" si="14">SUM(K37:K40)</f>
        <v>0</v>
      </c>
      <c r="L36" s="126">
        <f t="shared" si="14"/>
        <v>0</v>
      </c>
      <c r="M36" s="317" t="s">
        <v>23</v>
      </c>
      <c r="N36" s="48" t="s">
        <v>23</v>
      </c>
      <c r="O36" s="49" t="s">
        <v>23</v>
      </c>
      <c r="P36" s="336"/>
    </row>
    <row r="37" spans="1:16" ht="24.75" hidden="1" thickTop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54" t="s">
        <v>23</v>
      </c>
      <c r="F37" s="277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199">
        <f>J37+K37</f>
        <v>0</v>
      </c>
      <c r="M37" s="318" t="s">
        <v>23</v>
      </c>
      <c r="N37" s="54" t="s">
        <v>23</v>
      </c>
      <c r="O37" s="56" t="s">
        <v>23</v>
      </c>
      <c r="P37" s="337"/>
    </row>
    <row r="38" spans="1:16" ht="12.75" hidden="1" thickTop="1" x14ac:dyDescent="0.25">
      <c r="A38" s="38">
        <v>21393</v>
      </c>
      <c r="B38" s="57" t="s">
        <v>34</v>
      </c>
      <c r="C38" s="58">
        <f t="shared" si="10"/>
        <v>0</v>
      </c>
      <c r="D38" s="220" t="s">
        <v>23</v>
      </c>
      <c r="E38" s="59" t="s">
        <v>23</v>
      </c>
      <c r="F38" s="278" t="s">
        <v>23</v>
      </c>
      <c r="G38" s="220" t="s">
        <v>23</v>
      </c>
      <c r="H38" s="254" t="s">
        <v>23</v>
      </c>
      <c r="I38" s="61" t="s">
        <v>23</v>
      </c>
      <c r="J38" s="263"/>
      <c r="K38" s="60"/>
      <c r="L38" s="200">
        <f>J38+K38</f>
        <v>0</v>
      </c>
      <c r="M38" s="319" t="s">
        <v>23</v>
      </c>
      <c r="N38" s="59" t="s">
        <v>23</v>
      </c>
      <c r="O38" s="61" t="s">
        <v>23</v>
      </c>
      <c r="P38" s="338"/>
    </row>
    <row r="39" spans="1:16" ht="12.75" hidden="1" thickTop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59" t="s">
        <v>23</v>
      </c>
      <c r="F39" s="278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200">
        <f>J39+K39</f>
        <v>0</v>
      </c>
      <c r="M39" s="319" t="s">
        <v>23</v>
      </c>
      <c r="N39" s="59" t="s">
        <v>23</v>
      </c>
      <c r="O39" s="61" t="s">
        <v>23</v>
      </c>
      <c r="P39" s="338"/>
    </row>
    <row r="40" spans="1:16" ht="24.75" hidden="1" thickTop="1" x14ac:dyDescent="0.25">
      <c r="A40" s="190">
        <v>21399</v>
      </c>
      <c r="B40" s="165" t="s">
        <v>36</v>
      </c>
      <c r="C40" s="166">
        <f t="shared" si="10"/>
        <v>0</v>
      </c>
      <c r="D40" s="222" t="s">
        <v>23</v>
      </c>
      <c r="E40" s="76" t="s">
        <v>23</v>
      </c>
      <c r="F40" s="279" t="s">
        <v>23</v>
      </c>
      <c r="G40" s="222" t="s">
        <v>23</v>
      </c>
      <c r="H40" s="256" t="s">
        <v>23</v>
      </c>
      <c r="I40" s="192" t="s">
        <v>23</v>
      </c>
      <c r="J40" s="292"/>
      <c r="K40" s="191"/>
      <c r="L40" s="360">
        <f>J40+K40</f>
        <v>0</v>
      </c>
      <c r="M40" s="321" t="s">
        <v>23</v>
      </c>
      <c r="N40" s="76" t="s">
        <v>23</v>
      </c>
      <c r="O40" s="192" t="s">
        <v>23</v>
      </c>
      <c r="P40" s="340"/>
    </row>
    <row r="41" spans="1:16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170">
        <f t="shared" ref="E41:F41" si="15">SUM(E42)</f>
        <v>0</v>
      </c>
      <c r="F41" s="280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299" t="s">
        <v>23</v>
      </c>
      <c r="M41" s="322" t="s">
        <v>23</v>
      </c>
      <c r="N41" s="80" t="s">
        <v>23</v>
      </c>
      <c r="O41" s="189" t="s">
        <v>23</v>
      </c>
      <c r="P41" s="341"/>
    </row>
    <row r="42" spans="1:16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195"/>
      <c r="F42" s="290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300" t="s">
        <v>23</v>
      </c>
      <c r="M42" s="321" t="s">
        <v>23</v>
      </c>
      <c r="N42" s="76" t="s">
        <v>23</v>
      </c>
      <c r="O42" s="192" t="s">
        <v>23</v>
      </c>
      <c r="P42" s="340"/>
    </row>
    <row r="43" spans="1:16" s="21" customFormat="1" ht="24.75" hidden="1" thickTop="1" x14ac:dyDescent="0.25">
      <c r="A43" s="51">
        <v>21490</v>
      </c>
      <c r="B43" s="45" t="s">
        <v>38</v>
      </c>
      <c r="C43" s="68">
        <f>F43+I43+L43</f>
        <v>0</v>
      </c>
      <c r="D43" s="74">
        <f>D44</f>
        <v>0</v>
      </c>
      <c r="E43" s="75">
        <f t="shared" ref="E43:L43" si="16">E44</f>
        <v>0</v>
      </c>
      <c r="F43" s="281">
        <f t="shared" si="16"/>
        <v>0</v>
      </c>
      <c r="G43" s="74">
        <f t="shared" si="16"/>
        <v>0</v>
      </c>
      <c r="H43" s="204">
        <f t="shared" si="16"/>
        <v>0</v>
      </c>
      <c r="I43" s="293">
        <f t="shared" si="16"/>
        <v>0</v>
      </c>
      <c r="J43" s="204">
        <f t="shared" si="16"/>
        <v>0</v>
      </c>
      <c r="K43" s="75">
        <f t="shared" si="16"/>
        <v>0</v>
      </c>
      <c r="L43" s="203">
        <f t="shared" si="16"/>
        <v>0</v>
      </c>
      <c r="M43" s="317" t="s">
        <v>23</v>
      </c>
      <c r="N43" s="48" t="s">
        <v>23</v>
      </c>
      <c r="O43" s="49" t="s">
        <v>23</v>
      </c>
      <c r="P43" s="336"/>
    </row>
    <row r="44" spans="1:16" s="21" customFormat="1" ht="24.75" hidden="1" thickTop="1" x14ac:dyDescent="0.25">
      <c r="A44" s="38">
        <v>21499</v>
      </c>
      <c r="B44" s="57" t="s">
        <v>39</v>
      </c>
      <c r="C44" s="208">
        <f>F44+I44+L44</f>
        <v>0</v>
      </c>
      <c r="D44" s="301"/>
      <c r="E44" s="70"/>
      <c r="F44" s="145">
        <f>D44+E44</f>
        <v>0</v>
      </c>
      <c r="G44" s="301"/>
      <c r="H44" s="302"/>
      <c r="I44" s="358">
        <f>G44+H44</f>
        <v>0</v>
      </c>
      <c r="J44" s="302"/>
      <c r="K44" s="70"/>
      <c r="L44" s="359">
        <f>J44+K44</f>
        <v>0</v>
      </c>
      <c r="M44" s="320" t="s">
        <v>23</v>
      </c>
      <c r="N44" s="65" t="s">
        <v>23</v>
      </c>
      <c r="O44" s="67" t="s">
        <v>23</v>
      </c>
      <c r="P44" s="339"/>
    </row>
    <row r="45" spans="1:16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8" t="s">
        <v>23</v>
      </c>
      <c r="F45" s="276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298" t="s">
        <v>23</v>
      </c>
      <c r="M45" s="68">
        <f>SUM(M46:M47)</f>
        <v>0</v>
      </c>
      <c r="N45" s="75">
        <f t="shared" ref="N45:O45" si="17">SUM(N46:N47)</f>
        <v>0</v>
      </c>
      <c r="O45" s="293">
        <f t="shared" si="17"/>
        <v>0</v>
      </c>
      <c r="P45" s="342"/>
    </row>
    <row r="46" spans="1:16" ht="24.75" hidden="1" thickTop="1" x14ac:dyDescent="0.25">
      <c r="A46" s="77">
        <v>23410</v>
      </c>
      <c r="B46" s="78" t="s">
        <v>41</v>
      </c>
      <c r="C46" s="82">
        <f t="shared" ref="C46:C47" si="18">O46</f>
        <v>0</v>
      </c>
      <c r="D46" s="224" t="s">
        <v>23</v>
      </c>
      <c r="E46" s="80" t="s">
        <v>23</v>
      </c>
      <c r="F46" s="282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299" t="s">
        <v>23</v>
      </c>
      <c r="M46" s="323"/>
      <c r="N46" s="303"/>
      <c r="O46" s="171">
        <f>M46+N46</f>
        <v>0</v>
      </c>
      <c r="P46" s="81"/>
    </row>
    <row r="47" spans="1:16" ht="24.75" hidden="1" thickTop="1" x14ac:dyDescent="0.25">
      <c r="A47" s="77">
        <v>23510</v>
      </c>
      <c r="B47" s="78" t="s">
        <v>42</v>
      </c>
      <c r="C47" s="82">
        <f t="shared" si="18"/>
        <v>0</v>
      </c>
      <c r="D47" s="224" t="s">
        <v>23</v>
      </c>
      <c r="E47" s="80" t="s">
        <v>23</v>
      </c>
      <c r="F47" s="282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299" t="s">
        <v>23</v>
      </c>
      <c r="M47" s="323"/>
      <c r="N47" s="303"/>
      <c r="O47" s="171">
        <f>M47+N47</f>
        <v>0</v>
      </c>
      <c r="P47" s="81"/>
    </row>
    <row r="48" spans="1:16" ht="12.75" hidden="1" thickTop="1" x14ac:dyDescent="0.25">
      <c r="A48" s="83"/>
      <c r="B48" s="78"/>
      <c r="C48" s="84"/>
      <c r="D48" s="361"/>
      <c r="E48" s="601"/>
      <c r="F48" s="282"/>
      <c r="G48" s="361"/>
      <c r="H48" s="364"/>
      <c r="I48" s="308"/>
      <c r="J48" s="366"/>
      <c r="K48" s="303"/>
      <c r="L48" s="805"/>
      <c r="M48" s="323"/>
      <c r="N48" s="303"/>
      <c r="O48" s="171"/>
      <c r="P48" s="81"/>
    </row>
    <row r="49" spans="1:16" s="21" customFormat="1" ht="12.75" hidden="1" thickTop="1" x14ac:dyDescent="0.25">
      <c r="A49" s="85"/>
      <c r="B49" s="86" t="s">
        <v>43</v>
      </c>
      <c r="C49" s="87"/>
      <c r="D49" s="362"/>
      <c r="E49" s="363"/>
      <c r="F49" s="667"/>
      <c r="G49" s="362"/>
      <c r="H49" s="365"/>
      <c r="I49" s="172"/>
      <c r="J49" s="365"/>
      <c r="K49" s="363"/>
      <c r="L49" s="806"/>
      <c r="M49" s="368"/>
      <c r="N49" s="363"/>
      <c r="O49" s="172"/>
      <c r="P49" s="343"/>
    </row>
    <row r="50" spans="1:16" s="21" customFormat="1" ht="13.5" thickTop="1" thickBot="1" x14ac:dyDescent="0.3">
      <c r="A50" s="88"/>
      <c r="B50" s="22" t="s">
        <v>44</v>
      </c>
      <c r="C50" s="516">
        <f t="shared" si="4"/>
        <v>2420148</v>
      </c>
      <c r="D50" s="225">
        <f>SUM(D51,D283)</f>
        <v>2421468</v>
      </c>
      <c r="E50" s="90">
        <f t="shared" ref="E50:F50" si="19">SUM(E51,E283)</f>
        <v>-1320</v>
      </c>
      <c r="F50" s="283">
        <f t="shared" si="19"/>
        <v>2420148</v>
      </c>
      <c r="G50" s="225">
        <f>SUM(G51,G283)</f>
        <v>0</v>
      </c>
      <c r="H50" s="258">
        <f t="shared" ref="H50:I50" si="20">SUM(H51,H283)</f>
        <v>0</v>
      </c>
      <c r="I50" s="91">
        <f t="shared" si="20"/>
        <v>0</v>
      </c>
      <c r="J50" s="258">
        <f>SUM(J51,J283)</f>
        <v>0</v>
      </c>
      <c r="K50" s="90">
        <f t="shared" ref="K50:L50" si="21">SUM(K51,K283)</f>
        <v>0</v>
      </c>
      <c r="L50" s="283">
        <f t="shared" si="21"/>
        <v>0</v>
      </c>
      <c r="M50" s="89">
        <f>SUM(M51,M283)</f>
        <v>0</v>
      </c>
      <c r="N50" s="90">
        <f t="shared" ref="N50:O50" si="22">SUM(N51,N283)</f>
        <v>0</v>
      </c>
      <c r="O50" s="91">
        <f t="shared" si="22"/>
        <v>0</v>
      </c>
      <c r="P50" s="344"/>
    </row>
    <row r="51" spans="1:16" s="21" customFormat="1" ht="36.75" thickTop="1" x14ac:dyDescent="0.25">
      <c r="A51" s="92"/>
      <c r="B51" s="93" t="s">
        <v>45</v>
      </c>
      <c r="C51" s="518">
        <f t="shared" si="4"/>
        <v>2420148</v>
      </c>
      <c r="D51" s="226">
        <f>SUM(D52,D194)</f>
        <v>2421468</v>
      </c>
      <c r="E51" s="95">
        <f t="shared" ref="E51:F51" si="23">SUM(E52,E194)</f>
        <v>-1320</v>
      </c>
      <c r="F51" s="668">
        <f t="shared" si="23"/>
        <v>2420148</v>
      </c>
      <c r="G51" s="226">
        <f>SUM(G52,G194)</f>
        <v>0</v>
      </c>
      <c r="H51" s="259">
        <f t="shared" ref="H51:I51" si="24">SUM(H52,H194)</f>
        <v>0</v>
      </c>
      <c r="I51" s="96">
        <f t="shared" si="24"/>
        <v>0</v>
      </c>
      <c r="J51" s="259">
        <f>SUM(J52,J194)</f>
        <v>0</v>
      </c>
      <c r="K51" s="95">
        <f t="shared" ref="K51:L51" si="25">SUM(K52,K194)</f>
        <v>0</v>
      </c>
      <c r="L51" s="668">
        <f t="shared" si="25"/>
        <v>0</v>
      </c>
      <c r="M51" s="94">
        <f>SUM(M52,M194)</f>
        <v>0</v>
      </c>
      <c r="N51" s="95">
        <f t="shared" ref="N51:O51" si="26">SUM(N52,N194)</f>
        <v>0</v>
      </c>
      <c r="O51" s="96">
        <f t="shared" si="26"/>
        <v>0</v>
      </c>
      <c r="P51" s="345"/>
    </row>
    <row r="52" spans="1:16" s="21" customFormat="1" ht="24" x14ac:dyDescent="0.25">
      <c r="A52" s="97"/>
      <c r="B52" s="16" t="s">
        <v>46</v>
      </c>
      <c r="C52" s="520">
        <f t="shared" si="4"/>
        <v>2287406</v>
      </c>
      <c r="D52" s="227">
        <f>SUM(D53,D75,D173,D187)</f>
        <v>2288726</v>
      </c>
      <c r="E52" s="99">
        <f t="shared" ref="E52:F52" si="27">SUM(E53,E75,E173,E187)</f>
        <v>-1320</v>
      </c>
      <c r="F52" s="586">
        <f t="shared" si="27"/>
        <v>2287406</v>
      </c>
      <c r="G52" s="227">
        <f>SUM(G53,G75,G173,G187)</f>
        <v>0</v>
      </c>
      <c r="H52" s="260">
        <f t="shared" ref="H52:I52" si="28">SUM(H53,H75,H173,H187)</f>
        <v>0</v>
      </c>
      <c r="I52" s="100">
        <f t="shared" si="28"/>
        <v>0</v>
      </c>
      <c r="J52" s="260">
        <f>SUM(J53,J75,J173,J187)</f>
        <v>0</v>
      </c>
      <c r="K52" s="99">
        <f t="shared" ref="K52:L52" si="29">SUM(K53,K75,K173,K187)</f>
        <v>0</v>
      </c>
      <c r="L52" s="586">
        <f t="shared" si="29"/>
        <v>0</v>
      </c>
      <c r="M52" s="98">
        <f>SUM(M53,M75,M173,M187)</f>
        <v>0</v>
      </c>
      <c r="N52" s="99">
        <f t="shared" ref="N52:O52" si="30">SUM(N53,N75,N173,N187)</f>
        <v>0</v>
      </c>
      <c r="O52" s="100">
        <f t="shared" si="30"/>
        <v>0</v>
      </c>
      <c r="P52" s="346"/>
    </row>
    <row r="53" spans="1:16" s="21" customFormat="1" hidden="1" x14ac:dyDescent="0.25">
      <c r="A53" s="101">
        <v>1000</v>
      </c>
      <c r="B53" s="101" t="s">
        <v>47</v>
      </c>
      <c r="C53" s="102">
        <f t="shared" si="4"/>
        <v>0</v>
      </c>
      <c r="D53" s="228">
        <f>SUM(D54,D67)</f>
        <v>0</v>
      </c>
      <c r="E53" s="103">
        <f t="shared" ref="E53:F53" si="31">SUM(E54,E67)</f>
        <v>0</v>
      </c>
      <c r="F53" s="284">
        <f t="shared" si="31"/>
        <v>0</v>
      </c>
      <c r="G53" s="228">
        <f>SUM(G54,G67)</f>
        <v>0</v>
      </c>
      <c r="H53" s="261">
        <f t="shared" ref="H53:I53" si="32">SUM(H54,H67)</f>
        <v>0</v>
      </c>
      <c r="I53" s="104">
        <f t="shared" si="32"/>
        <v>0</v>
      </c>
      <c r="J53" s="261">
        <f>SUM(J54,J67)</f>
        <v>0</v>
      </c>
      <c r="K53" s="103">
        <f t="shared" ref="K53:L53" si="33">SUM(K54,K67)</f>
        <v>0</v>
      </c>
      <c r="L53" s="138">
        <f t="shared" si="33"/>
        <v>0</v>
      </c>
      <c r="M53" s="102">
        <f>SUM(M54,M67)</f>
        <v>0</v>
      </c>
      <c r="N53" s="103">
        <f t="shared" ref="N53:O53" si="34">SUM(N54,N67)</f>
        <v>0</v>
      </c>
      <c r="O53" s="104">
        <f t="shared" si="34"/>
        <v>0</v>
      </c>
      <c r="P53" s="347"/>
    </row>
    <row r="54" spans="1:16" hidden="1" x14ac:dyDescent="0.25">
      <c r="A54" s="45">
        <v>1100</v>
      </c>
      <c r="B54" s="105" t="s">
        <v>48</v>
      </c>
      <c r="C54" s="46">
        <f t="shared" si="4"/>
        <v>0</v>
      </c>
      <c r="D54" s="229">
        <f>SUM(D55,D58,D66)</f>
        <v>0</v>
      </c>
      <c r="E54" s="50">
        <f t="shared" ref="E54:F54" si="35">SUM(E55,E58,E66)</f>
        <v>0</v>
      </c>
      <c r="F54" s="285">
        <f t="shared" si="35"/>
        <v>0</v>
      </c>
      <c r="G54" s="229">
        <f>SUM(G55,G58,G66)</f>
        <v>0</v>
      </c>
      <c r="H54" s="106">
        <f t="shared" ref="H54:I54" si="36">SUM(H55,H58,H66)</f>
        <v>0</v>
      </c>
      <c r="I54" s="117">
        <f t="shared" si="36"/>
        <v>0</v>
      </c>
      <c r="J54" s="106">
        <f>SUM(J55,J58,J66)</f>
        <v>0</v>
      </c>
      <c r="K54" s="50">
        <f t="shared" ref="K54:L54" si="37">SUM(K55,K58,K66)</f>
        <v>0</v>
      </c>
      <c r="L54" s="126">
        <f t="shared" si="37"/>
        <v>0</v>
      </c>
      <c r="M54" s="130">
        <f>SUM(M55,M58,M66)</f>
        <v>0</v>
      </c>
      <c r="N54" s="131">
        <f t="shared" ref="N54:O54" si="38">SUM(N55,N58,N66)</f>
        <v>0</v>
      </c>
      <c r="O54" s="294">
        <f t="shared" si="38"/>
        <v>0</v>
      </c>
      <c r="P54" s="348"/>
    </row>
    <row r="55" spans="1:16" hidden="1" x14ac:dyDescent="0.25">
      <c r="A55" s="107">
        <v>1110</v>
      </c>
      <c r="B55" s="78" t="s">
        <v>49</v>
      </c>
      <c r="C55" s="84">
        <f t="shared" si="4"/>
        <v>0</v>
      </c>
      <c r="D55" s="132">
        <f>SUM(D56:D57)</f>
        <v>0</v>
      </c>
      <c r="E55" s="108">
        <f t="shared" ref="E55:F55" si="39">SUM(E56:E57)</f>
        <v>0</v>
      </c>
      <c r="F55" s="286">
        <f t="shared" si="39"/>
        <v>0</v>
      </c>
      <c r="G55" s="132">
        <f>SUM(G56:G57)</f>
        <v>0</v>
      </c>
      <c r="H55" s="207">
        <f t="shared" ref="H55:I55" si="40">SUM(H56:H57)</f>
        <v>0</v>
      </c>
      <c r="I55" s="109">
        <f t="shared" si="40"/>
        <v>0</v>
      </c>
      <c r="J55" s="207">
        <f>SUM(J56:J57)</f>
        <v>0</v>
      </c>
      <c r="K55" s="108">
        <f t="shared" ref="K55:L55" si="41">SUM(K56:K57)</f>
        <v>0</v>
      </c>
      <c r="L55" s="137">
        <f t="shared" si="41"/>
        <v>0</v>
      </c>
      <c r="M55" s="84">
        <f>SUM(M56:M57)</f>
        <v>0</v>
      </c>
      <c r="N55" s="108">
        <f t="shared" ref="N55:O55" si="42">SUM(N56:N57)</f>
        <v>0</v>
      </c>
      <c r="O55" s="109">
        <f t="shared" si="42"/>
        <v>0</v>
      </c>
      <c r="P55" s="116"/>
    </row>
    <row r="56" spans="1:16" hidden="1" x14ac:dyDescent="0.25">
      <c r="A56" s="33">
        <v>1111</v>
      </c>
      <c r="B56" s="52" t="s">
        <v>50</v>
      </c>
      <c r="C56" s="53">
        <f t="shared" si="4"/>
        <v>0</v>
      </c>
      <c r="D56" s="230">
        <v>0</v>
      </c>
      <c r="E56" s="55"/>
      <c r="F56" s="287">
        <f t="shared" ref="F56:F57" si="43">D56+E56</f>
        <v>0</v>
      </c>
      <c r="G56" s="230"/>
      <c r="H56" s="262"/>
      <c r="I56" s="120">
        <f t="shared" ref="I56:I57" si="44">G56+H56</f>
        <v>0</v>
      </c>
      <c r="J56" s="262"/>
      <c r="K56" s="55"/>
      <c r="L56" s="140">
        <f t="shared" ref="L56:L57" si="45">J56+K56</f>
        <v>0</v>
      </c>
      <c r="M56" s="324"/>
      <c r="N56" s="55"/>
      <c r="O56" s="120">
        <f>M56+N56</f>
        <v>0</v>
      </c>
      <c r="P56" s="110"/>
    </row>
    <row r="57" spans="1:16" ht="24" hidden="1" customHeight="1" x14ac:dyDescent="0.25">
      <c r="A57" s="38">
        <v>1119</v>
      </c>
      <c r="B57" s="57" t="s">
        <v>51</v>
      </c>
      <c r="C57" s="58">
        <f t="shared" si="4"/>
        <v>0</v>
      </c>
      <c r="D57" s="231">
        <v>0</v>
      </c>
      <c r="E57" s="60"/>
      <c r="F57" s="147">
        <f t="shared" si="43"/>
        <v>0</v>
      </c>
      <c r="G57" s="231"/>
      <c r="H57" s="263"/>
      <c r="I57" s="114">
        <f t="shared" si="44"/>
        <v>0</v>
      </c>
      <c r="J57" s="263"/>
      <c r="K57" s="60"/>
      <c r="L57" s="136">
        <f t="shared" si="45"/>
        <v>0</v>
      </c>
      <c r="M57" s="325"/>
      <c r="N57" s="60"/>
      <c r="O57" s="114">
        <f>M57+N57</f>
        <v>0</v>
      </c>
      <c r="P57" s="111"/>
    </row>
    <row r="58" spans="1:16" hidden="1" x14ac:dyDescent="0.25">
      <c r="A58" s="112">
        <v>1140</v>
      </c>
      <c r="B58" s="57" t="s">
        <v>295</v>
      </c>
      <c r="C58" s="58">
        <f t="shared" si="4"/>
        <v>0</v>
      </c>
      <c r="D58" s="232">
        <f>SUM(D59:D65)</f>
        <v>0</v>
      </c>
      <c r="E58" s="113">
        <f t="shared" ref="E58:F58" si="46">SUM(E59:E65)</f>
        <v>0</v>
      </c>
      <c r="F58" s="147">
        <f t="shared" si="46"/>
        <v>0</v>
      </c>
      <c r="G58" s="232">
        <f>SUM(G59:G65)</f>
        <v>0</v>
      </c>
      <c r="H58" s="121">
        <f t="shared" ref="H58:I58" si="47">SUM(H59:H65)</f>
        <v>0</v>
      </c>
      <c r="I58" s="114">
        <f t="shared" si="47"/>
        <v>0</v>
      </c>
      <c r="J58" s="121">
        <f>SUM(J59:J65)</f>
        <v>0</v>
      </c>
      <c r="K58" s="113">
        <f t="shared" ref="K58:L58" si="48">SUM(K59:K65)</f>
        <v>0</v>
      </c>
      <c r="L58" s="136">
        <f t="shared" si="48"/>
        <v>0</v>
      </c>
      <c r="M58" s="58">
        <f>SUM(M59:M65)</f>
        <v>0</v>
      </c>
      <c r="N58" s="113">
        <f t="shared" ref="N58:O58" si="49">SUM(N59:N65)</f>
        <v>0</v>
      </c>
      <c r="O58" s="114">
        <f t="shared" si="49"/>
        <v>0</v>
      </c>
      <c r="P58" s="111"/>
    </row>
    <row r="59" spans="1:16" hidden="1" x14ac:dyDescent="0.25">
      <c r="A59" s="38">
        <v>1141</v>
      </c>
      <c r="B59" s="57" t="s">
        <v>52</v>
      </c>
      <c r="C59" s="58">
        <f t="shared" si="4"/>
        <v>0</v>
      </c>
      <c r="D59" s="231">
        <v>0</v>
      </c>
      <c r="E59" s="60"/>
      <c r="F59" s="147">
        <f t="shared" ref="F59:F66" si="50">D59+E59</f>
        <v>0</v>
      </c>
      <c r="G59" s="231"/>
      <c r="H59" s="263"/>
      <c r="I59" s="114">
        <f t="shared" ref="I59:I66" si="51">G59+H59</f>
        <v>0</v>
      </c>
      <c r="J59" s="263"/>
      <c r="K59" s="60"/>
      <c r="L59" s="136">
        <f t="shared" ref="L59:L66" si="52">J59+K59</f>
        <v>0</v>
      </c>
      <c r="M59" s="325"/>
      <c r="N59" s="60"/>
      <c r="O59" s="114">
        <f t="shared" ref="O59:O66" si="53">M59+N59</f>
        <v>0</v>
      </c>
      <c r="P59" s="111"/>
    </row>
    <row r="60" spans="1:16" ht="24.75" hidden="1" customHeight="1" x14ac:dyDescent="0.25">
      <c r="A60" s="38">
        <v>1142</v>
      </c>
      <c r="B60" s="57" t="s">
        <v>53</v>
      </c>
      <c r="C60" s="58">
        <f t="shared" si="4"/>
        <v>0</v>
      </c>
      <c r="D60" s="231">
        <v>0</v>
      </c>
      <c r="E60" s="60"/>
      <c r="F60" s="147">
        <f t="shared" si="50"/>
        <v>0</v>
      </c>
      <c r="G60" s="231"/>
      <c r="H60" s="263"/>
      <c r="I60" s="114">
        <f t="shared" si="51"/>
        <v>0</v>
      </c>
      <c r="J60" s="263"/>
      <c r="K60" s="60"/>
      <c r="L60" s="136">
        <f>J60+K60</f>
        <v>0</v>
      </c>
      <c r="M60" s="325"/>
      <c r="N60" s="60"/>
      <c r="O60" s="114">
        <f t="shared" si="53"/>
        <v>0</v>
      </c>
      <c r="P60" s="111"/>
    </row>
    <row r="61" spans="1:16" ht="24" hidden="1" x14ac:dyDescent="0.25">
      <c r="A61" s="38">
        <v>1145</v>
      </c>
      <c r="B61" s="57" t="s">
        <v>54</v>
      </c>
      <c r="C61" s="58">
        <f t="shared" si="4"/>
        <v>0</v>
      </c>
      <c r="D61" s="231">
        <v>0</v>
      </c>
      <c r="E61" s="60"/>
      <c r="F61" s="147">
        <f t="shared" si="50"/>
        <v>0</v>
      </c>
      <c r="G61" s="231"/>
      <c r="H61" s="263"/>
      <c r="I61" s="114">
        <f t="shared" si="51"/>
        <v>0</v>
      </c>
      <c r="J61" s="263"/>
      <c r="K61" s="60"/>
      <c r="L61" s="136">
        <f t="shared" si="52"/>
        <v>0</v>
      </c>
      <c r="M61" s="325"/>
      <c r="N61" s="60"/>
      <c r="O61" s="114">
        <f>M61+N61</f>
        <v>0</v>
      </c>
      <c r="P61" s="111"/>
    </row>
    <row r="62" spans="1:16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>
        <v>0</v>
      </c>
      <c r="E62" s="60"/>
      <c r="F62" s="147">
        <f t="shared" si="50"/>
        <v>0</v>
      </c>
      <c r="G62" s="231"/>
      <c r="H62" s="263"/>
      <c r="I62" s="114">
        <f t="shared" si="51"/>
        <v>0</v>
      </c>
      <c r="J62" s="263"/>
      <c r="K62" s="60"/>
      <c r="L62" s="136">
        <f t="shared" si="52"/>
        <v>0</v>
      </c>
      <c r="M62" s="325"/>
      <c r="N62" s="60"/>
      <c r="O62" s="114">
        <f t="shared" si="53"/>
        <v>0</v>
      </c>
      <c r="P62" s="111"/>
    </row>
    <row r="63" spans="1:16" hidden="1" x14ac:dyDescent="0.25">
      <c r="A63" s="38">
        <v>1147</v>
      </c>
      <c r="B63" s="57" t="s">
        <v>56</v>
      </c>
      <c r="C63" s="58">
        <f t="shared" si="4"/>
        <v>0</v>
      </c>
      <c r="D63" s="231">
        <v>0</v>
      </c>
      <c r="E63" s="60"/>
      <c r="F63" s="147">
        <f t="shared" si="50"/>
        <v>0</v>
      </c>
      <c r="G63" s="231"/>
      <c r="H63" s="263"/>
      <c r="I63" s="114">
        <f t="shared" si="51"/>
        <v>0</v>
      </c>
      <c r="J63" s="263"/>
      <c r="K63" s="60"/>
      <c r="L63" s="136">
        <f t="shared" si="52"/>
        <v>0</v>
      </c>
      <c r="M63" s="325"/>
      <c r="N63" s="60"/>
      <c r="O63" s="114">
        <f t="shared" si="53"/>
        <v>0</v>
      </c>
      <c r="P63" s="111"/>
    </row>
    <row r="64" spans="1:16" hidden="1" x14ac:dyDescent="0.25">
      <c r="A64" s="38">
        <v>1148</v>
      </c>
      <c r="B64" s="57" t="s">
        <v>57</v>
      </c>
      <c r="C64" s="58">
        <f t="shared" si="4"/>
        <v>0</v>
      </c>
      <c r="D64" s="231">
        <v>0</v>
      </c>
      <c r="E64" s="60"/>
      <c r="F64" s="147">
        <f t="shared" si="50"/>
        <v>0</v>
      </c>
      <c r="G64" s="231"/>
      <c r="H64" s="263"/>
      <c r="I64" s="114">
        <f t="shared" si="51"/>
        <v>0</v>
      </c>
      <c r="J64" s="263"/>
      <c r="K64" s="60"/>
      <c r="L64" s="136">
        <f t="shared" si="52"/>
        <v>0</v>
      </c>
      <c r="M64" s="325"/>
      <c r="N64" s="60"/>
      <c r="O64" s="114">
        <f t="shared" si="53"/>
        <v>0</v>
      </c>
      <c r="P64" s="111"/>
    </row>
    <row r="65" spans="1:16" ht="24" hidden="1" customHeight="1" x14ac:dyDescent="0.25">
      <c r="A65" s="38">
        <v>1149</v>
      </c>
      <c r="B65" s="57" t="s">
        <v>58</v>
      </c>
      <c r="C65" s="58">
        <f>F65+I65+L65+O65</f>
        <v>0</v>
      </c>
      <c r="D65" s="231">
        <v>0</v>
      </c>
      <c r="E65" s="60"/>
      <c r="F65" s="147">
        <f t="shared" si="50"/>
        <v>0</v>
      </c>
      <c r="G65" s="231"/>
      <c r="H65" s="263"/>
      <c r="I65" s="114">
        <f t="shared" si="51"/>
        <v>0</v>
      </c>
      <c r="J65" s="263"/>
      <c r="K65" s="60"/>
      <c r="L65" s="136">
        <f t="shared" si="52"/>
        <v>0</v>
      </c>
      <c r="M65" s="325"/>
      <c r="N65" s="60"/>
      <c r="O65" s="114">
        <f t="shared" si="53"/>
        <v>0</v>
      </c>
      <c r="P65" s="111"/>
    </row>
    <row r="66" spans="1:16" ht="36" hidden="1" x14ac:dyDescent="0.25">
      <c r="A66" s="107">
        <v>1150</v>
      </c>
      <c r="B66" s="78" t="s">
        <v>59</v>
      </c>
      <c r="C66" s="84">
        <f>F66+I66+L66+O66</f>
        <v>0</v>
      </c>
      <c r="D66" s="233">
        <v>0</v>
      </c>
      <c r="E66" s="115"/>
      <c r="F66" s="286">
        <f t="shared" si="50"/>
        <v>0</v>
      </c>
      <c r="G66" s="233"/>
      <c r="H66" s="264"/>
      <c r="I66" s="109">
        <f t="shared" si="51"/>
        <v>0</v>
      </c>
      <c r="J66" s="264"/>
      <c r="K66" s="115"/>
      <c r="L66" s="137">
        <f t="shared" si="52"/>
        <v>0</v>
      </c>
      <c r="M66" s="326"/>
      <c r="N66" s="115"/>
      <c r="O66" s="109">
        <f t="shared" si="53"/>
        <v>0</v>
      </c>
      <c r="P66" s="116"/>
    </row>
    <row r="67" spans="1:16" ht="24" hidden="1" x14ac:dyDescent="0.25">
      <c r="A67" s="45">
        <v>1200</v>
      </c>
      <c r="B67" s="105" t="s">
        <v>296</v>
      </c>
      <c r="C67" s="46">
        <f t="shared" si="4"/>
        <v>0</v>
      </c>
      <c r="D67" s="229">
        <f>SUM(D68:D69)</f>
        <v>0</v>
      </c>
      <c r="E67" s="50">
        <f t="shared" ref="E67:F67" si="54">SUM(E68:E69)</f>
        <v>0</v>
      </c>
      <c r="F67" s="285">
        <f t="shared" si="54"/>
        <v>0</v>
      </c>
      <c r="G67" s="229">
        <f>SUM(G68:G69)</f>
        <v>0</v>
      </c>
      <c r="H67" s="106">
        <f t="shared" ref="H67:I67" si="55">SUM(H68:H69)</f>
        <v>0</v>
      </c>
      <c r="I67" s="117">
        <f t="shared" si="55"/>
        <v>0</v>
      </c>
      <c r="J67" s="106">
        <f>SUM(J68:J69)</f>
        <v>0</v>
      </c>
      <c r="K67" s="50">
        <f t="shared" ref="K67:L67" si="56">SUM(K68:K69)</f>
        <v>0</v>
      </c>
      <c r="L67" s="126">
        <f t="shared" si="56"/>
        <v>0</v>
      </c>
      <c r="M67" s="46">
        <f>SUM(M68:M69)</f>
        <v>0</v>
      </c>
      <c r="N67" s="50">
        <f t="shared" ref="N67:O67" si="57">SUM(N68:N69)</f>
        <v>0</v>
      </c>
      <c r="O67" s="117">
        <f t="shared" si="57"/>
        <v>0</v>
      </c>
      <c r="P67" s="123"/>
    </row>
    <row r="68" spans="1:16" ht="24" hidden="1" x14ac:dyDescent="0.25">
      <c r="A68" s="565">
        <v>1210</v>
      </c>
      <c r="B68" s="52" t="s">
        <v>60</v>
      </c>
      <c r="C68" s="53">
        <f t="shared" si="4"/>
        <v>0</v>
      </c>
      <c r="D68" s="230">
        <v>0</v>
      </c>
      <c r="E68" s="55"/>
      <c r="F68" s="287">
        <f>D68+E68</f>
        <v>0</v>
      </c>
      <c r="G68" s="230"/>
      <c r="H68" s="262"/>
      <c r="I68" s="120">
        <f>G68+H68</f>
        <v>0</v>
      </c>
      <c r="J68" s="262"/>
      <c r="K68" s="55"/>
      <c r="L68" s="140">
        <f>J68+K68</f>
        <v>0</v>
      </c>
      <c r="M68" s="324"/>
      <c r="N68" s="55"/>
      <c r="O68" s="120">
        <f>M68+N68</f>
        <v>0</v>
      </c>
      <c r="P68" s="110"/>
    </row>
    <row r="69" spans="1:16" ht="24" hidden="1" x14ac:dyDescent="0.25">
      <c r="A69" s="112">
        <v>1220</v>
      </c>
      <c r="B69" s="57" t="s">
        <v>61</v>
      </c>
      <c r="C69" s="58">
        <f t="shared" si="4"/>
        <v>0</v>
      </c>
      <c r="D69" s="232">
        <f>SUM(D70:D74)</f>
        <v>0</v>
      </c>
      <c r="E69" s="113">
        <f t="shared" ref="E69:F69" si="58">SUM(E70:E74)</f>
        <v>0</v>
      </c>
      <c r="F69" s="147">
        <f t="shared" si="58"/>
        <v>0</v>
      </c>
      <c r="G69" s="232">
        <f>SUM(G70:G74)</f>
        <v>0</v>
      </c>
      <c r="H69" s="121">
        <f t="shared" ref="H69:I69" si="59">SUM(H70:H74)</f>
        <v>0</v>
      </c>
      <c r="I69" s="114">
        <f t="shared" si="59"/>
        <v>0</v>
      </c>
      <c r="J69" s="121">
        <f>SUM(J70:J74)</f>
        <v>0</v>
      </c>
      <c r="K69" s="113">
        <f t="shared" ref="K69:L69" si="60">SUM(K70:K74)</f>
        <v>0</v>
      </c>
      <c r="L69" s="136">
        <f t="shared" si="60"/>
        <v>0</v>
      </c>
      <c r="M69" s="58">
        <f>SUM(M70:M74)</f>
        <v>0</v>
      </c>
      <c r="N69" s="113">
        <f t="shared" ref="N69:O69" si="61">SUM(N70:N74)</f>
        <v>0</v>
      </c>
      <c r="O69" s="114">
        <f t="shared" si="61"/>
        <v>0</v>
      </c>
      <c r="P69" s="111"/>
    </row>
    <row r="70" spans="1:16" ht="48" hidden="1" x14ac:dyDescent="0.25">
      <c r="A70" s="38">
        <v>1221</v>
      </c>
      <c r="B70" s="57" t="s">
        <v>297</v>
      </c>
      <c r="C70" s="58">
        <f t="shared" si="4"/>
        <v>0</v>
      </c>
      <c r="D70" s="231">
        <v>0</v>
      </c>
      <c r="E70" s="60"/>
      <c r="F70" s="147">
        <f t="shared" ref="F70:F74" si="62">D70+E70</f>
        <v>0</v>
      </c>
      <c r="G70" s="231"/>
      <c r="H70" s="263"/>
      <c r="I70" s="114">
        <f t="shared" ref="I70:I74" si="63">G70+H70</f>
        <v>0</v>
      </c>
      <c r="J70" s="263"/>
      <c r="K70" s="60"/>
      <c r="L70" s="136">
        <f t="shared" ref="L70:L74" si="64">J70+K70</f>
        <v>0</v>
      </c>
      <c r="M70" s="325"/>
      <c r="N70" s="60"/>
      <c r="O70" s="114">
        <f t="shared" ref="O70:O74" si="65">M70+N70</f>
        <v>0</v>
      </c>
      <c r="P70" s="111"/>
    </row>
    <row r="71" spans="1:16" hidden="1" x14ac:dyDescent="0.25">
      <c r="A71" s="38">
        <v>1223</v>
      </c>
      <c r="B71" s="57" t="s">
        <v>62</v>
      </c>
      <c r="C71" s="58">
        <f t="shared" si="4"/>
        <v>0</v>
      </c>
      <c r="D71" s="231">
        <v>0</v>
      </c>
      <c r="E71" s="60"/>
      <c r="F71" s="147">
        <f t="shared" si="62"/>
        <v>0</v>
      </c>
      <c r="G71" s="231"/>
      <c r="H71" s="263"/>
      <c r="I71" s="114">
        <f t="shared" si="63"/>
        <v>0</v>
      </c>
      <c r="J71" s="263"/>
      <c r="K71" s="60"/>
      <c r="L71" s="136">
        <f t="shared" si="64"/>
        <v>0</v>
      </c>
      <c r="M71" s="325"/>
      <c r="N71" s="60"/>
      <c r="O71" s="114">
        <f t="shared" si="65"/>
        <v>0</v>
      </c>
      <c r="P71" s="111"/>
    </row>
    <row r="72" spans="1:16" hidden="1" x14ac:dyDescent="0.25">
      <c r="A72" s="38">
        <v>1225</v>
      </c>
      <c r="B72" s="57" t="s">
        <v>63</v>
      </c>
      <c r="C72" s="58">
        <f t="shared" si="4"/>
        <v>0</v>
      </c>
      <c r="D72" s="231">
        <v>0</v>
      </c>
      <c r="E72" s="60"/>
      <c r="F72" s="147">
        <f t="shared" si="62"/>
        <v>0</v>
      </c>
      <c r="G72" s="231"/>
      <c r="H72" s="263"/>
      <c r="I72" s="114">
        <f t="shared" si="63"/>
        <v>0</v>
      </c>
      <c r="J72" s="263"/>
      <c r="K72" s="60"/>
      <c r="L72" s="136">
        <f t="shared" si="64"/>
        <v>0</v>
      </c>
      <c r="M72" s="325"/>
      <c r="N72" s="60"/>
      <c r="O72" s="114">
        <f t="shared" si="65"/>
        <v>0</v>
      </c>
      <c r="P72" s="111"/>
    </row>
    <row r="73" spans="1:16" ht="36" hidden="1" x14ac:dyDescent="0.25">
      <c r="A73" s="38">
        <v>1227</v>
      </c>
      <c r="B73" s="57" t="s">
        <v>64</v>
      </c>
      <c r="C73" s="58">
        <f t="shared" si="4"/>
        <v>0</v>
      </c>
      <c r="D73" s="231">
        <v>0</v>
      </c>
      <c r="E73" s="60"/>
      <c r="F73" s="147">
        <f t="shared" si="62"/>
        <v>0</v>
      </c>
      <c r="G73" s="231"/>
      <c r="H73" s="263"/>
      <c r="I73" s="114">
        <f t="shared" si="63"/>
        <v>0</v>
      </c>
      <c r="J73" s="263"/>
      <c r="K73" s="60"/>
      <c r="L73" s="136">
        <f t="shared" si="64"/>
        <v>0</v>
      </c>
      <c r="M73" s="325"/>
      <c r="N73" s="60"/>
      <c r="O73" s="114">
        <f t="shared" si="65"/>
        <v>0</v>
      </c>
      <c r="P73" s="111"/>
    </row>
    <row r="74" spans="1:16" ht="48" hidden="1" x14ac:dyDescent="0.25">
      <c r="A74" s="38">
        <v>1228</v>
      </c>
      <c r="B74" s="57" t="s">
        <v>298</v>
      </c>
      <c r="C74" s="58">
        <f t="shared" si="4"/>
        <v>0</v>
      </c>
      <c r="D74" s="231">
        <v>0</v>
      </c>
      <c r="E74" s="60"/>
      <c r="F74" s="147">
        <f t="shared" si="62"/>
        <v>0</v>
      </c>
      <c r="G74" s="231"/>
      <c r="H74" s="263"/>
      <c r="I74" s="114">
        <f t="shared" si="63"/>
        <v>0</v>
      </c>
      <c r="J74" s="263"/>
      <c r="K74" s="60"/>
      <c r="L74" s="136">
        <f t="shared" si="64"/>
        <v>0</v>
      </c>
      <c r="M74" s="325"/>
      <c r="N74" s="60"/>
      <c r="O74" s="114">
        <f t="shared" si="65"/>
        <v>0</v>
      </c>
      <c r="P74" s="111"/>
    </row>
    <row r="75" spans="1:16" x14ac:dyDescent="0.25">
      <c r="A75" s="101">
        <v>2000</v>
      </c>
      <c r="B75" s="101" t="s">
        <v>65</v>
      </c>
      <c r="C75" s="522">
        <f t="shared" si="4"/>
        <v>2287406</v>
      </c>
      <c r="D75" s="228">
        <f>SUM(D76,D83,D130,D164,D165,D172)</f>
        <v>2288726</v>
      </c>
      <c r="E75" s="103">
        <f t="shared" ref="E75:F75" si="66">SUM(E76,E83,E130,E164,E165,E172)</f>
        <v>-1320</v>
      </c>
      <c r="F75" s="284">
        <f t="shared" si="66"/>
        <v>2287406</v>
      </c>
      <c r="G75" s="228">
        <f>SUM(G76,G83,G130,G164,G165,G172)</f>
        <v>0</v>
      </c>
      <c r="H75" s="261">
        <f t="shared" ref="H75:I75" si="67">SUM(H76,H83,H130,H164,H165,H172)</f>
        <v>0</v>
      </c>
      <c r="I75" s="104">
        <f t="shared" si="67"/>
        <v>0</v>
      </c>
      <c r="J75" s="261">
        <f>SUM(J76,J83,J130,J164,J165,J172)</f>
        <v>0</v>
      </c>
      <c r="K75" s="103">
        <f t="shared" ref="K75:L75" si="68">SUM(K76,K83,K130,K164,K165,K172)</f>
        <v>0</v>
      </c>
      <c r="L75" s="284">
        <f t="shared" si="68"/>
        <v>0</v>
      </c>
      <c r="M75" s="102">
        <f>SUM(M76,M83,M130,M164,M165,M172)</f>
        <v>0</v>
      </c>
      <c r="N75" s="103">
        <f t="shared" ref="N75:O75" si="69">SUM(N76,N83,N130,N164,N165,N172)</f>
        <v>0</v>
      </c>
      <c r="O75" s="104">
        <f t="shared" si="69"/>
        <v>0</v>
      </c>
      <c r="P75" s="347"/>
    </row>
    <row r="76" spans="1:16" ht="24" hidden="1" x14ac:dyDescent="0.25">
      <c r="A76" s="45">
        <v>2100</v>
      </c>
      <c r="B76" s="105" t="s">
        <v>66</v>
      </c>
      <c r="C76" s="46">
        <f t="shared" si="4"/>
        <v>0</v>
      </c>
      <c r="D76" s="229">
        <f>SUM(D77,D80)</f>
        <v>0</v>
      </c>
      <c r="E76" s="50">
        <f t="shared" ref="E76:F76" si="70">SUM(E77,E80)</f>
        <v>0</v>
      </c>
      <c r="F76" s="285">
        <f t="shared" si="70"/>
        <v>0</v>
      </c>
      <c r="G76" s="229">
        <f>SUM(G77,G80)</f>
        <v>0</v>
      </c>
      <c r="H76" s="106">
        <f t="shared" ref="H76:I76" si="71">SUM(H77,H80)</f>
        <v>0</v>
      </c>
      <c r="I76" s="117">
        <f t="shared" si="71"/>
        <v>0</v>
      </c>
      <c r="J76" s="106">
        <f>SUM(J77,J80)</f>
        <v>0</v>
      </c>
      <c r="K76" s="50">
        <f t="shared" ref="K76:L76" si="72">SUM(K77,K80)</f>
        <v>0</v>
      </c>
      <c r="L76" s="126">
        <f t="shared" si="72"/>
        <v>0</v>
      </c>
      <c r="M76" s="46">
        <f>SUM(M77,M80)</f>
        <v>0</v>
      </c>
      <c r="N76" s="50">
        <f t="shared" ref="N76:O76" si="73">SUM(N77,N80)</f>
        <v>0</v>
      </c>
      <c r="O76" s="117">
        <f t="shared" si="73"/>
        <v>0</v>
      </c>
      <c r="P76" s="123"/>
    </row>
    <row r="77" spans="1:16" ht="24" hidden="1" x14ac:dyDescent="0.25">
      <c r="A77" s="565">
        <v>2110</v>
      </c>
      <c r="B77" s="52" t="s">
        <v>67</v>
      </c>
      <c r="C77" s="53">
        <f t="shared" si="4"/>
        <v>0</v>
      </c>
      <c r="D77" s="234">
        <f>SUM(D78:D79)</f>
        <v>0</v>
      </c>
      <c r="E77" s="119">
        <f t="shared" ref="E77:F77" si="74">SUM(E78:E79)</f>
        <v>0</v>
      </c>
      <c r="F77" s="287">
        <f t="shared" si="74"/>
        <v>0</v>
      </c>
      <c r="G77" s="234">
        <f>SUM(G78:G79)</f>
        <v>0</v>
      </c>
      <c r="H77" s="265">
        <f t="shared" ref="H77:I77" si="75">SUM(H78:H79)</f>
        <v>0</v>
      </c>
      <c r="I77" s="120">
        <f t="shared" si="75"/>
        <v>0</v>
      </c>
      <c r="J77" s="265">
        <f>SUM(J78:J79)</f>
        <v>0</v>
      </c>
      <c r="K77" s="119">
        <f t="shared" ref="K77:L77" si="76">SUM(K78:K79)</f>
        <v>0</v>
      </c>
      <c r="L77" s="140">
        <f t="shared" si="76"/>
        <v>0</v>
      </c>
      <c r="M77" s="53">
        <f>SUM(M78:M79)</f>
        <v>0</v>
      </c>
      <c r="N77" s="119">
        <f t="shared" ref="N77:O77" si="77">SUM(N78:N79)</f>
        <v>0</v>
      </c>
      <c r="O77" s="120">
        <f t="shared" si="77"/>
        <v>0</v>
      </c>
      <c r="P77" s="110"/>
    </row>
    <row r="78" spans="1:16" hidden="1" x14ac:dyDescent="0.25">
      <c r="A78" s="38">
        <v>2111</v>
      </c>
      <c r="B78" s="57" t="s">
        <v>68</v>
      </c>
      <c r="C78" s="58">
        <f t="shared" si="4"/>
        <v>0</v>
      </c>
      <c r="D78" s="231">
        <v>0</v>
      </c>
      <c r="E78" s="60"/>
      <c r="F78" s="147">
        <f t="shared" ref="F78:F79" si="78">D78+E78</f>
        <v>0</v>
      </c>
      <c r="G78" s="231"/>
      <c r="H78" s="263"/>
      <c r="I78" s="114">
        <f t="shared" ref="I78:I79" si="79">G78+H78</f>
        <v>0</v>
      </c>
      <c r="J78" s="263"/>
      <c r="K78" s="60"/>
      <c r="L78" s="136">
        <f t="shared" ref="L78:L79" si="80">J78+K78</f>
        <v>0</v>
      </c>
      <c r="M78" s="325"/>
      <c r="N78" s="60"/>
      <c r="O78" s="114">
        <f t="shared" ref="O78:O79" si="81">M78+N78</f>
        <v>0</v>
      </c>
      <c r="P78" s="111"/>
    </row>
    <row r="79" spans="1:16" ht="24" hidden="1" x14ac:dyDescent="0.25">
      <c r="A79" s="38">
        <v>2112</v>
      </c>
      <c r="B79" s="57" t="s">
        <v>69</v>
      </c>
      <c r="C79" s="58">
        <f t="shared" si="4"/>
        <v>0</v>
      </c>
      <c r="D79" s="231">
        <v>0</v>
      </c>
      <c r="E79" s="60"/>
      <c r="F79" s="147">
        <f t="shared" si="78"/>
        <v>0</v>
      </c>
      <c r="G79" s="231"/>
      <c r="H79" s="263"/>
      <c r="I79" s="114">
        <f t="shared" si="79"/>
        <v>0</v>
      </c>
      <c r="J79" s="263"/>
      <c r="K79" s="60"/>
      <c r="L79" s="136">
        <f t="shared" si="80"/>
        <v>0</v>
      </c>
      <c r="M79" s="325"/>
      <c r="N79" s="60"/>
      <c r="O79" s="114">
        <f t="shared" si="81"/>
        <v>0</v>
      </c>
      <c r="P79" s="111"/>
    </row>
    <row r="80" spans="1:16" ht="24" hidden="1" x14ac:dyDescent="0.25">
      <c r="A80" s="112">
        <v>2120</v>
      </c>
      <c r="B80" s="57" t="s">
        <v>70</v>
      </c>
      <c r="C80" s="58">
        <f t="shared" si="4"/>
        <v>0</v>
      </c>
      <c r="D80" s="232">
        <f>SUM(D81:D82)</f>
        <v>0</v>
      </c>
      <c r="E80" s="113">
        <f t="shared" ref="E80:F80" si="82">SUM(E81:E82)</f>
        <v>0</v>
      </c>
      <c r="F80" s="147">
        <f t="shared" si="82"/>
        <v>0</v>
      </c>
      <c r="G80" s="232">
        <f>SUM(G81:G82)</f>
        <v>0</v>
      </c>
      <c r="H80" s="121">
        <f t="shared" ref="H80:I80" si="83">SUM(H81:H82)</f>
        <v>0</v>
      </c>
      <c r="I80" s="114">
        <f t="shared" si="83"/>
        <v>0</v>
      </c>
      <c r="J80" s="121">
        <f>SUM(J81:J82)</f>
        <v>0</v>
      </c>
      <c r="K80" s="113">
        <f t="shared" ref="K80:L80" si="84">SUM(K81:K82)</f>
        <v>0</v>
      </c>
      <c r="L80" s="136">
        <f t="shared" si="84"/>
        <v>0</v>
      </c>
      <c r="M80" s="58">
        <f>SUM(M81:M82)</f>
        <v>0</v>
      </c>
      <c r="N80" s="113">
        <f t="shared" ref="N80:O80" si="85">SUM(N81:N82)</f>
        <v>0</v>
      </c>
      <c r="O80" s="114">
        <f t="shared" si="85"/>
        <v>0</v>
      </c>
      <c r="P80" s="111"/>
    </row>
    <row r="81" spans="1:16" hidden="1" x14ac:dyDescent="0.25">
      <c r="A81" s="38">
        <v>2121</v>
      </c>
      <c r="B81" s="57" t="s">
        <v>68</v>
      </c>
      <c r="C81" s="58">
        <f t="shared" si="4"/>
        <v>0</v>
      </c>
      <c r="D81" s="231">
        <v>0</v>
      </c>
      <c r="E81" s="60"/>
      <c r="F81" s="147">
        <f t="shared" ref="F81:F82" si="86">D81+E81</f>
        <v>0</v>
      </c>
      <c r="G81" s="231"/>
      <c r="H81" s="263"/>
      <c r="I81" s="114">
        <f t="shared" ref="I81:I82" si="87">G81+H81</f>
        <v>0</v>
      </c>
      <c r="J81" s="263"/>
      <c r="K81" s="60"/>
      <c r="L81" s="136">
        <f t="shared" ref="L81:L82" si="88">J81+K81</f>
        <v>0</v>
      </c>
      <c r="M81" s="325"/>
      <c r="N81" s="60"/>
      <c r="O81" s="114">
        <f t="shared" ref="O81:O82" si="89">M81+N81</f>
        <v>0</v>
      </c>
      <c r="P81" s="111"/>
    </row>
    <row r="82" spans="1:16" ht="24" hidden="1" x14ac:dyDescent="0.25">
      <c r="A82" s="38">
        <v>2122</v>
      </c>
      <c r="B82" s="57" t="s">
        <v>69</v>
      </c>
      <c r="C82" s="58">
        <f t="shared" si="4"/>
        <v>0</v>
      </c>
      <c r="D82" s="231">
        <v>0</v>
      </c>
      <c r="E82" s="60"/>
      <c r="F82" s="147">
        <f t="shared" si="86"/>
        <v>0</v>
      </c>
      <c r="G82" s="231"/>
      <c r="H82" s="263"/>
      <c r="I82" s="114">
        <f t="shared" si="87"/>
        <v>0</v>
      </c>
      <c r="J82" s="263"/>
      <c r="K82" s="60"/>
      <c r="L82" s="136">
        <f t="shared" si="88"/>
        <v>0</v>
      </c>
      <c r="M82" s="325"/>
      <c r="N82" s="60"/>
      <c r="O82" s="114">
        <f t="shared" si="89"/>
        <v>0</v>
      </c>
      <c r="P82" s="111"/>
    </row>
    <row r="83" spans="1:16" x14ac:dyDescent="0.25">
      <c r="A83" s="45">
        <v>2200</v>
      </c>
      <c r="B83" s="105" t="s">
        <v>71</v>
      </c>
      <c r="C83" s="490">
        <f t="shared" si="4"/>
        <v>2287406</v>
      </c>
      <c r="D83" s="229">
        <f>SUM(D84,D89,D95,D103,D112,D116,D122,D128)</f>
        <v>2288726</v>
      </c>
      <c r="E83" s="50">
        <f t="shared" ref="E83:F83" si="90">SUM(E84,E89,E95,E103,E112,E116,E122,E128)</f>
        <v>-1320</v>
      </c>
      <c r="F83" s="285">
        <f t="shared" si="90"/>
        <v>2287406</v>
      </c>
      <c r="G83" s="229">
        <f>SUM(G84,G89,G95,G103,G112,G116,G122,G128)</f>
        <v>0</v>
      </c>
      <c r="H83" s="106">
        <f t="shared" ref="H83:I83" si="91">SUM(H84,H89,H95,H103,H112,H116,H122,H128)</f>
        <v>0</v>
      </c>
      <c r="I83" s="117">
        <f t="shared" si="91"/>
        <v>0</v>
      </c>
      <c r="J83" s="106">
        <f>SUM(J84,J89,J95,J103,J112,J116,J122,J128)</f>
        <v>0</v>
      </c>
      <c r="K83" s="50">
        <f t="shared" ref="K83:L83" si="92">SUM(K84,K89,K95,K103,K112,K116,K122,K128)</f>
        <v>0</v>
      </c>
      <c r="L83" s="285">
        <f t="shared" si="92"/>
        <v>0</v>
      </c>
      <c r="M83" s="166">
        <f>SUM(M84,M89,M95,M103,M112,M116,M122,M128)</f>
        <v>0</v>
      </c>
      <c r="N83" s="167">
        <f t="shared" ref="N83:O83" si="93">SUM(N84,N89,N95,N103,N112,N116,N122,N128)</f>
        <v>0</v>
      </c>
      <c r="O83" s="168">
        <f t="shared" si="93"/>
        <v>0</v>
      </c>
      <c r="P83" s="349"/>
    </row>
    <row r="84" spans="1:16" ht="24" hidden="1" x14ac:dyDescent="0.25">
      <c r="A84" s="107">
        <v>2210</v>
      </c>
      <c r="B84" s="78" t="s">
        <v>72</v>
      </c>
      <c r="C84" s="84">
        <f t="shared" si="4"/>
        <v>0</v>
      </c>
      <c r="D84" s="132">
        <f>SUM(D85:D88)</f>
        <v>0</v>
      </c>
      <c r="E84" s="108">
        <f t="shared" ref="E84:F84" si="94">SUM(E85:E88)</f>
        <v>0</v>
      </c>
      <c r="F84" s="286">
        <f t="shared" si="94"/>
        <v>0</v>
      </c>
      <c r="G84" s="132">
        <f>SUM(G85:G88)</f>
        <v>0</v>
      </c>
      <c r="H84" s="207">
        <f t="shared" ref="H84:I84" si="95">SUM(H85:H88)</f>
        <v>0</v>
      </c>
      <c r="I84" s="109">
        <f t="shared" si="95"/>
        <v>0</v>
      </c>
      <c r="J84" s="207">
        <f>SUM(J85:J88)</f>
        <v>0</v>
      </c>
      <c r="K84" s="108">
        <f t="shared" ref="K84:L84" si="96">SUM(K85:K88)</f>
        <v>0</v>
      </c>
      <c r="L84" s="137">
        <f t="shared" si="96"/>
        <v>0</v>
      </c>
      <c r="M84" s="84">
        <f>SUM(M85:M88)</f>
        <v>0</v>
      </c>
      <c r="N84" s="108">
        <f t="shared" ref="N84:O84" si="97">SUM(N85:N88)</f>
        <v>0</v>
      </c>
      <c r="O84" s="109">
        <f t="shared" si="97"/>
        <v>0</v>
      </c>
      <c r="P84" s="116"/>
    </row>
    <row r="85" spans="1:16" ht="24" hidden="1" x14ac:dyDescent="0.25">
      <c r="A85" s="33">
        <v>2211</v>
      </c>
      <c r="B85" s="52" t="s">
        <v>73</v>
      </c>
      <c r="C85" s="53">
        <f t="shared" ref="C85:C148" si="98">F85+I85+L85+O85</f>
        <v>0</v>
      </c>
      <c r="D85" s="230">
        <v>0</v>
      </c>
      <c r="E85" s="55"/>
      <c r="F85" s="287">
        <f t="shared" ref="F85:F88" si="99">D85+E85</f>
        <v>0</v>
      </c>
      <c r="G85" s="230"/>
      <c r="H85" s="262"/>
      <c r="I85" s="120">
        <f t="shared" ref="I85:I88" si="100">G85+H85</f>
        <v>0</v>
      </c>
      <c r="J85" s="262"/>
      <c r="K85" s="55"/>
      <c r="L85" s="140">
        <f t="shared" ref="L85:L88" si="101">J85+K85</f>
        <v>0</v>
      </c>
      <c r="M85" s="324"/>
      <c r="N85" s="55"/>
      <c r="O85" s="120">
        <f t="shared" ref="O85:O88" si="102">M85+N85</f>
        <v>0</v>
      </c>
      <c r="P85" s="110"/>
    </row>
    <row r="86" spans="1:16" ht="36" hidden="1" x14ac:dyDescent="0.25">
      <c r="A86" s="38">
        <v>2212</v>
      </c>
      <c r="B86" s="57" t="s">
        <v>74</v>
      </c>
      <c r="C86" s="58">
        <f t="shared" si="98"/>
        <v>0</v>
      </c>
      <c r="D86" s="231">
        <v>0</v>
      </c>
      <c r="E86" s="60"/>
      <c r="F86" s="147">
        <f t="shared" si="99"/>
        <v>0</v>
      </c>
      <c r="G86" s="231"/>
      <c r="H86" s="263"/>
      <c r="I86" s="114">
        <f t="shared" si="100"/>
        <v>0</v>
      </c>
      <c r="J86" s="263"/>
      <c r="K86" s="60"/>
      <c r="L86" s="136">
        <f t="shared" si="101"/>
        <v>0</v>
      </c>
      <c r="M86" s="325"/>
      <c r="N86" s="60"/>
      <c r="O86" s="114">
        <f t="shared" si="102"/>
        <v>0</v>
      </c>
      <c r="P86" s="111"/>
    </row>
    <row r="87" spans="1:16" ht="24" hidden="1" x14ac:dyDescent="0.25">
      <c r="A87" s="38">
        <v>2214</v>
      </c>
      <c r="B87" s="57" t="s">
        <v>75</v>
      </c>
      <c r="C87" s="58">
        <f t="shared" si="98"/>
        <v>0</v>
      </c>
      <c r="D87" s="231">
        <v>0</v>
      </c>
      <c r="E87" s="60"/>
      <c r="F87" s="147">
        <f t="shared" si="99"/>
        <v>0</v>
      </c>
      <c r="G87" s="231"/>
      <c r="H87" s="263"/>
      <c r="I87" s="114">
        <f t="shared" si="100"/>
        <v>0</v>
      </c>
      <c r="J87" s="263"/>
      <c r="K87" s="60"/>
      <c r="L87" s="136">
        <f t="shared" si="101"/>
        <v>0</v>
      </c>
      <c r="M87" s="325"/>
      <c r="N87" s="60"/>
      <c r="O87" s="114">
        <f t="shared" si="102"/>
        <v>0</v>
      </c>
      <c r="P87" s="111"/>
    </row>
    <row r="88" spans="1:16" hidden="1" x14ac:dyDescent="0.25">
      <c r="A88" s="38">
        <v>2219</v>
      </c>
      <c r="B88" s="57" t="s">
        <v>76</v>
      </c>
      <c r="C88" s="58">
        <f t="shared" si="98"/>
        <v>0</v>
      </c>
      <c r="D88" s="231">
        <v>0</v>
      </c>
      <c r="E88" s="60"/>
      <c r="F88" s="147">
        <f t="shared" si="99"/>
        <v>0</v>
      </c>
      <c r="G88" s="231"/>
      <c r="H88" s="263"/>
      <c r="I88" s="114">
        <f t="shared" si="100"/>
        <v>0</v>
      </c>
      <c r="J88" s="263"/>
      <c r="K88" s="60"/>
      <c r="L88" s="136">
        <f t="shared" si="101"/>
        <v>0</v>
      </c>
      <c r="M88" s="325"/>
      <c r="N88" s="60"/>
      <c r="O88" s="114">
        <f t="shared" si="102"/>
        <v>0</v>
      </c>
      <c r="P88" s="111"/>
    </row>
    <row r="89" spans="1:16" ht="24" hidden="1" x14ac:dyDescent="0.25">
      <c r="A89" s="112">
        <v>2220</v>
      </c>
      <c r="B89" s="57" t="s">
        <v>77</v>
      </c>
      <c r="C89" s="58">
        <f t="shared" si="98"/>
        <v>0</v>
      </c>
      <c r="D89" s="232">
        <f>SUM(D90:D94)</f>
        <v>0</v>
      </c>
      <c r="E89" s="113">
        <f t="shared" ref="E89:F89" si="103">SUM(E90:E94)</f>
        <v>0</v>
      </c>
      <c r="F89" s="147">
        <f t="shared" si="103"/>
        <v>0</v>
      </c>
      <c r="G89" s="232">
        <f>SUM(G90:G94)</f>
        <v>0</v>
      </c>
      <c r="H89" s="121">
        <f t="shared" ref="H89:I89" si="104">SUM(H90:H94)</f>
        <v>0</v>
      </c>
      <c r="I89" s="114">
        <f t="shared" si="104"/>
        <v>0</v>
      </c>
      <c r="J89" s="121">
        <f>SUM(J90:J94)</f>
        <v>0</v>
      </c>
      <c r="K89" s="113">
        <f t="shared" ref="K89:L89" si="105">SUM(K90:K94)</f>
        <v>0</v>
      </c>
      <c r="L89" s="136">
        <f t="shared" si="105"/>
        <v>0</v>
      </c>
      <c r="M89" s="58">
        <f>SUM(M90:M94)</f>
        <v>0</v>
      </c>
      <c r="N89" s="113">
        <f t="shared" ref="N89:O89" si="106">SUM(N90:N94)</f>
        <v>0</v>
      </c>
      <c r="O89" s="114">
        <f t="shared" si="106"/>
        <v>0</v>
      </c>
      <c r="P89" s="111"/>
    </row>
    <row r="90" spans="1:16" ht="24" hidden="1" x14ac:dyDescent="0.25">
      <c r="A90" s="38">
        <v>2221</v>
      </c>
      <c r="B90" s="57" t="s">
        <v>289</v>
      </c>
      <c r="C90" s="58">
        <f t="shared" si="98"/>
        <v>0</v>
      </c>
      <c r="D90" s="231">
        <v>0</v>
      </c>
      <c r="E90" s="60"/>
      <c r="F90" s="147">
        <f t="shared" ref="F90:F94" si="107">D90+E90</f>
        <v>0</v>
      </c>
      <c r="G90" s="231"/>
      <c r="H90" s="263"/>
      <c r="I90" s="114">
        <f t="shared" ref="I90:I94" si="108">G90+H90</f>
        <v>0</v>
      </c>
      <c r="J90" s="263"/>
      <c r="K90" s="60"/>
      <c r="L90" s="136">
        <f t="shared" ref="L90:L94" si="109">J90+K90</f>
        <v>0</v>
      </c>
      <c r="M90" s="325"/>
      <c r="N90" s="60"/>
      <c r="O90" s="114">
        <f t="shared" ref="O90:O94" si="110">M90+N90</f>
        <v>0</v>
      </c>
      <c r="P90" s="111"/>
    </row>
    <row r="91" spans="1:16" hidden="1" x14ac:dyDescent="0.25">
      <c r="A91" s="38">
        <v>2222</v>
      </c>
      <c r="B91" s="57" t="s">
        <v>78</v>
      </c>
      <c r="C91" s="58">
        <f t="shared" si="98"/>
        <v>0</v>
      </c>
      <c r="D91" s="231">
        <v>0</v>
      </c>
      <c r="E91" s="60"/>
      <c r="F91" s="147">
        <f t="shared" si="107"/>
        <v>0</v>
      </c>
      <c r="G91" s="231"/>
      <c r="H91" s="263"/>
      <c r="I91" s="114">
        <f t="shared" si="108"/>
        <v>0</v>
      </c>
      <c r="J91" s="263"/>
      <c r="K91" s="60"/>
      <c r="L91" s="136">
        <f t="shared" si="109"/>
        <v>0</v>
      </c>
      <c r="M91" s="325"/>
      <c r="N91" s="60"/>
      <c r="O91" s="114">
        <f t="shared" si="110"/>
        <v>0</v>
      </c>
      <c r="P91" s="111"/>
    </row>
    <row r="92" spans="1:16" hidden="1" x14ac:dyDescent="0.25">
      <c r="A92" s="38">
        <v>2223</v>
      </c>
      <c r="B92" s="57" t="s">
        <v>79</v>
      </c>
      <c r="C92" s="58">
        <f t="shared" si="98"/>
        <v>0</v>
      </c>
      <c r="D92" s="231">
        <v>0</v>
      </c>
      <c r="E92" s="60"/>
      <c r="F92" s="147">
        <f t="shared" si="107"/>
        <v>0</v>
      </c>
      <c r="G92" s="231"/>
      <c r="H92" s="263"/>
      <c r="I92" s="114">
        <f t="shared" si="108"/>
        <v>0</v>
      </c>
      <c r="J92" s="263"/>
      <c r="K92" s="60"/>
      <c r="L92" s="136">
        <f t="shared" si="109"/>
        <v>0</v>
      </c>
      <c r="M92" s="325"/>
      <c r="N92" s="60"/>
      <c r="O92" s="114">
        <f t="shared" si="110"/>
        <v>0</v>
      </c>
      <c r="P92" s="111"/>
    </row>
    <row r="93" spans="1:16" ht="48" hidden="1" x14ac:dyDescent="0.25">
      <c r="A93" s="38">
        <v>2224</v>
      </c>
      <c r="B93" s="57" t="s">
        <v>299</v>
      </c>
      <c r="C93" s="58">
        <f t="shared" si="98"/>
        <v>0</v>
      </c>
      <c r="D93" s="231">
        <v>0</v>
      </c>
      <c r="E93" s="60"/>
      <c r="F93" s="147">
        <f t="shared" si="107"/>
        <v>0</v>
      </c>
      <c r="G93" s="231"/>
      <c r="H93" s="263"/>
      <c r="I93" s="114">
        <f t="shared" si="108"/>
        <v>0</v>
      </c>
      <c r="J93" s="263"/>
      <c r="K93" s="60"/>
      <c r="L93" s="136">
        <f t="shared" si="109"/>
        <v>0</v>
      </c>
      <c r="M93" s="325"/>
      <c r="N93" s="60"/>
      <c r="O93" s="114">
        <f t="shared" si="110"/>
        <v>0</v>
      </c>
      <c r="P93" s="111"/>
    </row>
    <row r="94" spans="1:16" ht="24" hidden="1" x14ac:dyDescent="0.25">
      <c r="A94" s="38">
        <v>2229</v>
      </c>
      <c r="B94" s="57" t="s">
        <v>80</v>
      </c>
      <c r="C94" s="58">
        <f t="shared" si="98"/>
        <v>0</v>
      </c>
      <c r="D94" s="231">
        <v>0</v>
      </c>
      <c r="E94" s="60"/>
      <c r="F94" s="147">
        <f t="shared" si="107"/>
        <v>0</v>
      </c>
      <c r="G94" s="231"/>
      <c r="H94" s="263"/>
      <c r="I94" s="114">
        <f t="shared" si="108"/>
        <v>0</v>
      </c>
      <c r="J94" s="263"/>
      <c r="K94" s="60"/>
      <c r="L94" s="136">
        <f t="shared" si="109"/>
        <v>0</v>
      </c>
      <c r="M94" s="325"/>
      <c r="N94" s="60"/>
      <c r="O94" s="114">
        <f t="shared" si="110"/>
        <v>0</v>
      </c>
      <c r="P94" s="111"/>
    </row>
    <row r="95" spans="1:16" ht="36" hidden="1" x14ac:dyDescent="0.25">
      <c r="A95" s="112">
        <v>2230</v>
      </c>
      <c r="B95" s="57" t="s">
        <v>81</v>
      </c>
      <c r="C95" s="58">
        <f t="shared" si="98"/>
        <v>0</v>
      </c>
      <c r="D95" s="232">
        <f>SUM(D96:D102)</f>
        <v>0</v>
      </c>
      <c r="E95" s="113">
        <f t="shared" ref="E95:F95" si="111">SUM(E96:E102)</f>
        <v>0</v>
      </c>
      <c r="F95" s="147">
        <f t="shared" si="111"/>
        <v>0</v>
      </c>
      <c r="G95" s="232">
        <f>SUM(G96:G102)</f>
        <v>0</v>
      </c>
      <c r="H95" s="121">
        <f t="shared" ref="H95:I95" si="112">SUM(H96:H102)</f>
        <v>0</v>
      </c>
      <c r="I95" s="114">
        <f t="shared" si="112"/>
        <v>0</v>
      </c>
      <c r="J95" s="121">
        <f>SUM(J96:J102)</f>
        <v>0</v>
      </c>
      <c r="K95" s="113">
        <f t="shared" ref="K95:L95" si="113">SUM(K96:K102)</f>
        <v>0</v>
      </c>
      <c r="L95" s="136">
        <f t="shared" si="113"/>
        <v>0</v>
      </c>
      <c r="M95" s="58">
        <f>SUM(M96:M102)</f>
        <v>0</v>
      </c>
      <c r="N95" s="113">
        <f t="shared" ref="N95:O95" si="114">SUM(N96:N102)</f>
        <v>0</v>
      </c>
      <c r="O95" s="114">
        <f t="shared" si="114"/>
        <v>0</v>
      </c>
      <c r="P95" s="111"/>
    </row>
    <row r="96" spans="1:16" ht="24" hidden="1" x14ac:dyDescent="0.25">
      <c r="A96" s="38">
        <v>2231</v>
      </c>
      <c r="B96" s="57" t="s">
        <v>82</v>
      </c>
      <c r="C96" s="58">
        <f t="shared" si="98"/>
        <v>0</v>
      </c>
      <c r="D96" s="231">
        <v>0</v>
      </c>
      <c r="E96" s="60"/>
      <c r="F96" s="147">
        <f t="shared" ref="F96:F102" si="115">D96+E96</f>
        <v>0</v>
      </c>
      <c r="G96" s="231"/>
      <c r="H96" s="263"/>
      <c r="I96" s="114">
        <f t="shared" ref="I96:I102" si="116">G96+H96</f>
        <v>0</v>
      </c>
      <c r="J96" s="263"/>
      <c r="K96" s="60"/>
      <c r="L96" s="136">
        <f t="shared" ref="L96:L102" si="117">J96+K96</f>
        <v>0</v>
      </c>
      <c r="M96" s="325"/>
      <c r="N96" s="60"/>
      <c r="O96" s="114">
        <f t="shared" ref="O96:O102" si="118">M96+N96</f>
        <v>0</v>
      </c>
      <c r="P96" s="111"/>
    </row>
    <row r="97" spans="1:16" ht="24.75" hidden="1" customHeight="1" x14ac:dyDescent="0.25">
      <c r="A97" s="38">
        <v>2232</v>
      </c>
      <c r="B97" s="57" t="s">
        <v>83</v>
      </c>
      <c r="C97" s="58">
        <f t="shared" si="98"/>
        <v>0</v>
      </c>
      <c r="D97" s="231">
        <v>0</v>
      </c>
      <c r="E97" s="60"/>
      <c r="F97" s="147">
        <f t="shared" si="115"/>
        <v>0</v>
      </c>
      <c r="G97" s="231"/>
      <c r="H97" s="263"/>
      <c r="I97" s="114">
        <f t="shared" si="116"/>
        <v>0</v>
      </c>
      <c r="J97" s="263"/>
      <c r="K97" s="60"/>
      <c r="L97" s="136">
        <f t="shared" si="117"/>
        <v>0</v>
      </c>
      <c r="M97" s="325"/>
      <c r="N97" s="60"/>
      <c r="O97" s="114">
        <f t="shared" si="118"/>
        <v>0</v>
      </c>
      <c r="P97" s="111"/>
    </row>
    <row r="98" spans="1:16" ht="24" hidden="1" x14ac:dyDescent="0.25">
      <c r="A98" s="33">
        <v>2233</v>
      </c>
      <c r="B98" s="52" t="s">
        <v>84</v>
      </c>
      <c r="C98" s="53">
        <f t="shared" si="98"/>
        <v>0</v>
      </c>
      <c r="D98" s="230">
        <v>0</v>
      </c>
      <c r="E98" s="55"/>
      <c r="F98" s="287">
        <f t="shared" si="115"/>
        <v>0</v>
      </c>
      <c r="G98" s="230"/>
      <c r="H98" s="262"/>
      <c r="I98" s="120">
        <f t="shared" si="116"/>
        <v>0</v>
      </c>
      <c r="J98" s="262"/>
      <c r="K98" s="55"/>
      <c r="L98" s="140">
        <f t="shared" si="117"/>
        <v>0</v>
      </c>
      <c r="M98" s="324"/>
      <c r="N98" s="55"/>
      <c r="O98" s="120">
        <f t="shared" si="118"/>
        <v>0</v>
      </c>
      <c r="P98" s="110"/>
    </row>
    <row r="99" spans="1:16" ht="36" hidden="1" x14ac:dyDescent="0.25">
      <c r="A99" s="38">
        <v>2234</v>
      </c>
      <c r="B99" s="57" t="s">
        <v>85</v>
      </c>
      <c r="C99" s="58">
        <f t="shared" si="98"/>
        <v>0</v>
      </c>
      <c r="D99" s="231">
        <v>0</v>
      </c>
      <c r="E99" s="60"/>
      <c r="F99" s="147">
        <f t="shared" si="115"/>
        <v>0</v>
      </c>
      <c r="G99" s="231"/>
      <c r="H99" s="263"/>
      <c r="I99" s="114">
        <f t="shared" si="116"/>
        <v>0</v>
      </c>
      <c r="J99" s="263"/>
      <c r="K99" s="60"/>
      <c r="L99" s="136">
        <f t="shared" si="117"/>
        <v>0</v>
      </c>
      <c r="M99" s="325"/>
      <c r="N99" s="60"/>
      <c r="O99" s="114">
        <f t="shared" si="118"/>
        <v>0</v>
      </c>
      <c r="P99" s="111"/>
    </row>
    <row r="100" spans="1:16" ht="24" hidden="1" x14ac:dyDescent="0.25">
      <c r="A100" s="38">
        <v>2235</v>
      </c>
      <c r="B100" s="57" t="s">
        <v>86</v>
      </c>
      <c r="C100" s="58">
        <f t="shared" si="98"/>
        <v>0</v>
      </c>
      <c r="D100" s="231">
        <v>0</v>
      </c>
      <c r="E100" s="60"/>
      <c r="F100" s="147">
        <f t="shared" si="115"/>
        <v>0</v>
      </c>
      <c r="G100" s="231"/>
      <c r="H100" s="263"/>
      <c r="I100" s="114">
        <f t="shared" si="116"/>
        <v>0</v>
      </c>
      <c r="J100" s="263"/>
      <c r="K100" s="60"/>
      <c r="L100" s="136">
        <f t="shared" si="117"/>
        <v>0</v>
      </c>
      <c r="M100" s="325"/>
      <c r="N100" s="60"/>
      <c r="O100" s="114">
        <f t="shared" si="118"/>
        <v>0</v>
      </c>
      <c r="P100" s="111"/>
    </row>
    <row r="101" spans="1:16" hidden="1" x14ac:dyDescent="0.25">
      <c r="A101" s="38">
        <v>2236</v>
      </c>
      <c r="B101" s="57" t="s">
        <v>87</v>
      </c>
      <c r="C101" s="58">
        <f t="shared" si="98"/>
        <v>0</v>
      </c>
      <c r="D101" s="231">
        <v>0</v>
      </c>
      <c r="E101" s="60"/>
      <c r="F101" s="147">
        <f t="shared" si="115"/>
        <v>0</v>
      </c>
      <c r="G101" s="231"/>
      <c r="H101" s="263"/>
      <c r="I101" s="114">
        <f t="shared" si="116"/>
        <v>0</v>
      </c>
      <c r="J101" s="263"/>
      <c r="K101" s="60"/>
      <c r="L101" s="136">
        <f t="shared" si="117"/>
        <v>0</v>
      </c>
      <c r="M101" s="325"/>
      <c r="N101" s="60"/>
      <c r="O101" s="114">
        <f t="shared" si="118"/>
        <v>0</v>
      </c>
      <c r="P101" s="111"/>
    </row>
    <row r="102" spans="1:16" ht="24" hidden="1" x14ac:dyDescent="0.25">
      <c r="A102" s="38">
        <v>2239</v>
      </c>
      <c r="B102" s="57" t="s">
        <v>88</v>
      </c>
      <c r="C102" s="58">
        <f t="shared" si="98"/>
        <v>0</v>
      </c>
      <c r="D102" s="231">
        <v>0</v>
      </c>
      <c r="E102" s="60"/>
      <c r="F102" s="147">
        <f t="shared" si="115"/>
        <v>0</v>
      </c>
      <c r="G102" s="231"/>
      <c r="H102" s="263"/>
      <c r="I102" s="114">
        <f t="shared" si="116"/>
        <v>0</v>
      </c>
      <c r="J102" s="263"/>
      <c r="K102" s="60"/>
      <c r="L102" s="136">
        <f t="shared" si="117"/>
        <v>0</v>
      </c>
      <c r="M102" s="325"/>
      <c r="N102" s="60"/>
      <c r="O102" s="114">
        <f t="shared" si="118"/>
        <v>0</v>
      </c>
      <c r="P102" s="111"/>
    </row>
    <row r="103" spans="1:16" ht="36" x14ac:dyDescent="0.25">
      <c r="A103" s="112">
        <v>2240</v>
      </c>
      <c r="B103" s="57" t="s">
        <v>89</v>
      </c>
      <c r="C103" s="486">
        <f t="shared" si="98"/>
        <v>2261702</v>
      </c>
      <c r="D103" s="232">
        <f>SUM(D104:D111)</f>
        <v>2263022</v>
      </c>
      <c r="E103" s="113">
        <f t="shared" ref="E103:F103" si="119">SUM(E104:E111)</f>
        <v>-1320</v>
      </c>
      <c r="F103" s="147">
        <f t="shared" si="119"/>
        <v>2261702</v>
      </c>
      <c r="G103" s="232">
        <f>SUM(G104:G111)</f>
        <v>0</v>
      </c>
      <c r="H103" s="121">
        <f t="shared" ref="H103:I103" si="120">SUM(H104:H111)</f>
        <v>0</v>
      </c>
      <c r="I103" s="114">
        <f t="shared" si="120"/>
        <v>0</v>
      </c>
      <c r="J103" s="121">
        <f>SUM(J104:J111)</f>
        <v>0</v>
      </c>
      <c r="K103" s="113">
        <f t="shared" ref="K103:L103" si="121">SUM(K104:K111)</f>
        <v>0</v>
      </c>
      <c r="L103" s="147">
        <f t="shared" si="121"/>
        <v>0</v>
      </c>
      <c r="M103" s="58">
        <f>SUM(M104:M111)</f>
        <v>0</v>
      </c>
      <c r="N103" s="113">
        <f t="shared" ref="N103:O103" si="122">SUM(N104:N111)</f>
        <v>0</v>
      </c>
      <c r="O103" s="114">
        <f t="shared" si="122"/>
        <v>0</v>
      </c>
      <c r="P103" s="111"/>
    </row>
    <row r="104" spans="1:16" hidden="1" x14ac:dyDescent="0.25">
      <c r="A104" s="38">
        <v>2241</v>
      </c>
      <c r="B104" s="57" t="s">
        <v>90</v>
      </c>
      <c r="C104" s="58">
        <f t="shared" si="98"/>
        <v>0</v>
      </c>
      <c r="D104" s="231">
        <v>0</v>
      </c>
      <c r="E104" s="60"/>
      <c r="F104" s="147">
        <f t="shared" ref="F104:F111" si="123">D104+E104</f>
        <v>0</v>
      </c>
      <c r="G104" s="231"/>
      <c r="H104" s="263"/>
      <c r="I104" s="114">
        <f t="shared" ref="I104:I111" si="124">G104+H104</f>
        <v>0</v>
      </c>
      <c r="J104" s="263"/>
      <c r="K104" s="60"/>
      <c r="L104" s="136">
        <f t="shared" ref="L104:L111" si="125">J104+K104</f>
        <v>0</v>
      </c>
      <c r="M104" s="325"/>
      <c r="N104" s="60"/>
      <c r="O104" s="114">
        <f t="shared" ref="O104:O111" si="126">M104+N104</f>
        <v>0</v>
      </c>
      <c r="P104" s="111"/>
    </row>
    <row r="105" spans="1:16" ht="24" hidden="1" x14ac:dyDescent="0.25">
      <c r="A105" s="38">
        <v>2242</v>
      </c>
      <c r="B105" s="57" t="s">
        <v>91</v>
      </c>
      <c r="C105" s="58">
        <f t="shared" si="98"/>
        <v>0</v>
      </c>
      <c r="D105" s="231">
        <v>0</v>
      </c>
      <c r="E105" s="60"/>
      <c r="F105" s="147">
        <f t="shared" si="123"/>
        <v>0</v>
      </c>
      <c r="G105" s="231"/>
      <c r="H105" s="263"/>
      <c r="I105" s="114">
        <f t="shared" si="124"/>
        <v>0</v>
      </c>
      <c r="J105" s="263"/>
      <c r="K105" s="60"/>
      <c r="L105" s="136">
        <f t="shared" si="125"/>
        <v>0</v>
      </c>
      <c r="M105" s="325"/>
      <c r="N105" s="60"/>
      <c r="O105" s="114">
        <f t="shared" si="126"/>
        <v>0</v>
      </c>
      <c r="P105" s="111"/>
    </row>
    <row r="106" spans="1:16" ht="24" hidden="1" x14ac:dyDescent="0.25">
      <c r="A106" s="38">
        <v>2243</v>
      </c>
      <c r="B106" s="57" t="s">
        <v>92</v>
      </c>
      <c r="C106" s="58">
        <f t="shared" si="98"/>
        <v>0</v>
      </c>
      <c r="D106" s="231">
        <v>0</v>
      </c>
      <c r="E106" s="60"/>
      <c r="F106" s="147">
        <f t="shared" si="123"/>
        <v>0</v>
      </c>
      <c r="G106" s="231"/>
      <c r="H106" s="263"/>
      <c r="I106" s="114">
        <f t="shared" si="124"/>
        <v>0</v>
      </c>
      <c r="J106" s="263"/>
      <c r="K106" s="60"/>
      <c r="L106" s="136">
        <f t="shared" si="125"/>
        <v>0</v>
      </c>
      <c r="M106" s="325"/>
      <c r="N106" s="60"/>
      <c r="O106" s="114">
        <f t="shared" si="126"/>
        <v>0</v>
      </c>
      <c r="P106" s="111"/>
    </row>
    <row r="107" spans="1:16" x14ac:dyDescent="0.25">
      <c r="A107" s="38">
        <v>2244</v>
      </c>
      <c r="B107" s="57" t="s">
        <v>93</v>
      </c>
      <c r="C107" s="486">
        <f t="shared" si="98"/>
        <v>2261702</v>
      </c>
      <c r="D107" s="231">
        <v>2263022</v>
      </c>
      <c r="E107" s="60">
        <v>-1320</v>
      </c>
      <c r="F107" s="147">
        <f t="shared" si="123"/>
        <v>2261702</v>
      </c>
      <c r="G107" s="231"/>
      <c r="H107" s="263"/>
      <c r="I107" s="114">
        <f t="shared" si="124"/>
        <v>0</v>
      </c>
      <c r="J107" s="263"/>
      <c r="K107" s="60"/>
      <c r="L107" s="147">
        <f t="shared" si="125"/>
        <v>0</v>
      </c>
      <c r="M107" s="325"/>
      <c r="N107" s="60"/>
      <c r="O107" s="114">
        <f t="shared" si="126"/>
        <v>0</v>
      </c>
      <c r="P107" s="111"/>
    </row>
    <row r="108" spans="1:16" ht="24" hidden="1" x14ac:dyDescent="0.25">
      <c r="A108" s="38">
        <v>2246</v>
      </c>
      <c r="B108" s="57" t="s">
        <v>94</v>
      </c>
      <c r="C108" s="58">
        <f t="shared" si="98"/>
        <v>0</v>
      </c>
      <c r="D108" s="231">
        <v>0</v>
      </c>
      <c r="E108" s="60"/>
      <c r="F108" s="147">
        <f t="shared" si="123"/>
        <v>0</v>
      </c>
      <c r="G108" s="231"/>
      <c r="H108" s="263"/>
      <c r="I108" s="114">
        <f t="shared" si="124"/>
        <v>0</v>
      </c>
      <c r="J108" s="263"/>
      <c r="K108" s="60"/>
      <c r="L108" s="136">
        <f t="shared" si="125"/>
        <v>0</v>
      </c>
      <c r="M108" s="325"/>
      <c r="N108" s="60"/>
      <c r="O108" s="114">
        <f t="shared" si="126"/>
        <v>0</v>
      </c>
      <c r="P108" s="111"/>
    </row>
    <row r="109" spans="1:16" hidden="1" x14ac:dyDescent="0.25">
      <c r="A109" s="38">
        <v>2247</v>
      </c>
      <c r="B109" s="57" t="s">
        <v>95</v>
      </c>
      <c r="C109" s="58">
        <f t="shared" si="98"/>
        <v>0</v>
      </c>
      <c r="D109" s="231">
        <v>0</v>
      </c>
      <c r="E109" s="60"/>
      <c r="F109" s="147">
        <f t="shared" si="123"/>
        <v>0</v>
      </c>
      <c r="G109" s="231"/>
      <c r="H109" s="263"/>
      <c r="I109" s="114">
        <f t="shared" si="124"/>
        <v>0</v>
      </c>
      <c r="J109" s="263"/>
      <c r="K109" s="60"/>
      <c r="L109" s="136">
        <f t="shared" si="125"/>
        <v>0</v>
      </c>
      <c r="M109" s="325"/>
      <c r="N109" s="60"/>
      <c r="O109" s="114">
        <f t="shared" si="126"/>
        <v>0</v>
      </c>
      <c r="P109" s="111"/>
    </row>
    <row r="110" spans="1:16" ht="24" hidden="1" x14ac:dyDescent="0.25">
      <c r="A110" s="38">
        <v>2248</v>
      </c>
      <c r="B110" s="57" t="s">
        <v>300</v>
      </c>
      <c r="C110" s="58">
        <f t="shared" si="98"/>
        <v>0</v>
      </c>
      <c r="D110" s="231">
        <v>0</v>
      </c>
      <c r="E110" s="60"/>
      <c r="F110" s="147">
        <f t="shared" si="123"/>
        <v>0</v>
      </c>
      <c r="G110" s="231"/>
      <c r="H110" s="263"/>
      <c r="I110" s="114">
        <f t="shared" si="124"/>
        <v>0</v>
      </c>
      <c r="J110" s="263"/>
      <c r="K110" s="60"/>
      <c r="L110" s="136">
        <f t="shared" si="125"/>
        <v>0</v>
      </c>
      <c r="M110" s="325"/>
      <c r="N110" s="60"/>
      <c r="O110" s="114">
        <f t="shared" si="126"/>
        <v>0</v>
      </c>
      <c r="P110" s="111"/>
    </row>
    <row r="111" spans="1:16" ht="24" hidden="1" x14ac:dyDescent="0.25">
      <c r="A111" s="38">
        <v>2249</v>
      </c>
      <c r="B111" s="57" t="s">
        <v>96</v>
      </c>
      <c r="C111" s="58">
        <f t="shared" si="98"/>
        <v>0</v>
      </c>
      <c r="D111" s="231">
        <v>0</v>
      </c>
      <c r="E111" s="60"/>
      <c r="F111" s="147">
        <f t="shared" si="123"/>
        <v>0</v>
      </c>
      <c r="G111" s="231"/>
      <c r="H111" s="263"/>
      <c r="I111" s="114">
        <f t="shared" si="124"/>
        <v>0</v>
      </c>
      <c r="J111" s="263"/>
      <c r="K111" s="60"/>
      <c r="L111" s="136">
        <f t="shared" si="125"/>
        <v>0</v>
      </c>
      <c r="M111" s="325"/>
      <c r="N111" s="60"/>
      <c r="O111" s="114">
        <f t="shared" si="126"/>
        <v>0</v>
      </c>
      <c r="P111" s="111"/>
    </row>
    <row r="112" spans="1:16" hidden="1" x14ac:dyDescent="0.25">
      <c r="A112" s="112">
        <v>2250</v>
      </c>
      <c r="B112" s="57" t="s">
        <v>97</v>
      </c>
      <c r="C112" s="58">
        <f t="shared" si="98"/>
        <v>0</v>
      </c>
      <c r="D112" s="232">
        <f>SUM(D113:D115)</f>
        <v>0</v>
      </c>
      <c r="E112" s="113">
        <f t="shared" ref="E112:F112" si="127">SUM(E113:E115)</f>
        <v>0</v>
      </c>
      <c r="F112" s="147">
        <f t="shared" si="127"/>
        <v>0</v>
      </c>
      <c r="G112" s="232">
        <f>SUM(G113:G115)</f>
        <v>0</v>
      </c>
      <c r="H112" s="121">
        <f t="shared" ref="H112:I112" si="128">SUM(H113:H115)</f>
        <v>0</v>
      </c>
      <c r="I112" s="114">
        <f t="shared" si="128"/>
        <v>0</v>
      </c>
      <c r="J112" s="121">
        <f>SUM(J113:J115)</f>
        <v>0</v>
      </c>
      <c r="K112" s="113">
        <f t="shared" ref="K112:L112" si="129">SUM(K113:K115)</f>
        <v>0</v>
      </c>
      <c r="L112" s="136">
        <f t="shared" si="129"/>
        <v>0</v>
      </c>
      <c r="M112" s="58">
        <f>SUM(M113:M115)</f>
        <v>0</v>
      </c>
      <c r="N112" s="113">
        <f t="shared" ref="N112:O112" si="130">SUM(N113:N115)</f>
        <v>0</v>
      </c>
      <c r="O112" s="114">
        <f t="shared" si="130"/>
        <v>0</v>
      </c>
      <c r="P112" s="111"/>
    </row>
    <row r="113" spans="1:16" hidden="1" x14ac:dyDescent="0.25">
      <c r="A113" s="38">
        <v>2251</v>
      </c>
      <c r="B113" s="57" t="s">
        <v>98</v>
      </c>
      <c r="C113" s="58">
        <f t="shared" si="98"/>
        <v>0</v>
      </c>
      <c r="D113" s="231">
        <v>0</v>
      </c>
      <c r="E113" s="60"/>
      <c r="F113" s="147">
        <f t="shared" ref="F113:F115" si="131">D113+E113</f>
        <v>0</v>
      </c>
      <c r="G113" s="231"/>
      <c r="H113" s="263"/>
      <c r="I113" s="114">
        <f t="shared" ref="I113:I115" si="132">G113+H113</f>
        <v>0</v>
      </c>
      <c r="J113" s="263"/>
      <c r="K113" s="60"/>
      <c r="L113" s="136">
        <f t="shared" ref="L113:L115" si="133">J113+K113</f>
        <v>0</v>
      </c>
      <c r="M113" s="325"/>
      <c r="N113" s="60"/>
      <c r="O113" s="114">
        <f t="shared" ref="O113:O115" si="134">M113+N113</f>
        <v>0</v>
      </c>
      <c r="P113" s="111"/>
    </row>
    <row r="114" spans="1:16" ht="24" hidden="1" x14ac:dyDescent="0.25">
      <c r="A114" s="38">
        <v>2252</v>
      </c>
      <c r="B114" s="57" t="s">
        <v>99</v>
      </c>
      <c r="C114" s="58">
        <f t="shared" si="98"/>
        <v>0</v>
      </c>
      <c r="D114" s="231">
        <v>0</v>
      </c>
      <c r="E114" s="60"/>
      <c r="F114" s="147">
        <f t="shared" si="131"/>
        <v>0</v>
      </c>
      <c r="G114" s="231"/>
      <c r="H114" s="263"/>
      <c r="I114" s="114">
        <f t="shared" si="132"/>
        <v>0</v>
      </c>
      <c r="J114" s="263"/>
      <c r="K114" s="60"/>
      <c r="L114" s="136">
        <f t="shared" si="133"/>
        <v>0</v>
      </c>
      <c r="M114" s="325"/>
      <c r="N114" s="60"/>
      <c r="O114" s="114">
        <f t="shared" si="134"/>
        <v>0</v>
      </c>
      <c r="P114" s="111"/>
    </row>
    <row r="115" spans="1:16" ht="24" hidden="1" x14ac:dyDescent="0.25">
      <c r="A115" s="38">
        <v>2259</v>
      </c>
      <c r="B115" s="57" t="s">
        <v>100</v>
      </c>
      <c r="C115" s="58">
        <f t="shared" si="98"/>
        <v>0</v>
      </c>
      <c r="D115" s="231">
        <v>0</v>
      </c>
      <c r="E115" s="60"/>
      <c r="F115" s="147">
        <f t="shared" si="131"/>
        <v>0</v>
      </c>
      <c r="G115" s="231"/>
      <c r="H115" s="263"/>
      <c r="I115" s="114">
        <f t="shared" si="132"/>
        <v>0</v>
      </c>
      <c r="J115" s="263"/>
      <c r="K115" s="60"/>
      <c r="L115" s="136">
        <f t="shared" si="133"/>
        <v>0</v>
      </c>
      <c r="M115" s="325"/>
      <c r="N115" s="60"/>
      <c r="O115" s="114">
        <f t="shared" si="134"/>
        <v>0</v>
      </c>
      <c r="P115" s="111"/>
    </row>
    <row r="116" spans="1:16" hidden="1" x14ac:dyDescent="0.25">
      <c r="A116" s="112">
        <v>2260</v>
      </c>
      <c r="B116" s="57" t="s">
        <v>101</v>
      </c>
      <c r="C116" s="58">
        <f t="shared" si="98"/>
        <v>0</v>
      </c>
      <c r="D116" s="232">
        <f>SUM(D117:D121)</f>
        <v>0</v>
      </c>
      <c r="E116" s="113">
        <f t="shared" ref="E116:F116" si="135">SUM(E117:E121)</f>
        <v>0</v>
      </c>
      <c r="F116" s="147">
        <f t="shared" si="135"/>
        <v>0</v>
      </c>
      <c r="G116" s="232">
        <f>SUM(G117:G121)</f>
        <v>0</v>
      </c>
      <c r="H116" s="121">
        <f t="shared" ref="H116:I116" si="136">SUM(H117:H121)</f>
        <v>0</v>
      </c>
      <c r="I116" s="114">
        <f t="shared" si="136"/>
        <v>0</v>
      </c>
      <c r="J116" s="121">
        <f>SUM(J117:J121)</f>
        <v>0</v>
      </c>
      <c r="K116" s="113">
        <f t="shared" ref="K116:L116" si="137">SUM(K117:K121)</f>
        <v>0</v>
      </c>
      <c r="L116" s="136">
        <f t="shared" si="137"/>
        <v>0</v>
      </c>
      <c r="M116" s="58">
        <f>SUM(M117:M121)</f>
        <v>0</v>
      </c>
      <c r="N116" s="113">
        <f t="shared" ref="N116:O116" si="138">SUM(N117:N121)</f>
        <v>0</v>
      </c>
      <c r="O116" s="114">
        <f t="shared" si="138"/>
        <v>0</v>
      </c>
      <c r="P116" s="111"/>
    </row>
    <row r="117" spans="1:16" hidden="1" x14ac:dyDescent="0.25">
      <c r="A117" s="38">
        <v>2261</v>
      </c>
      <c r="B117" s="57" t="s">
        <v>102</v>
      </c>
      <c r="C117" s="58">
        <f t="shared" si="98"/>
        <v>0</v>
      </c>
      <c r="D117" s="231">
        <v>0</v>
      </c>
      <c r="E117" s="60"/>
      <c r="F117" s="147">
        <f t="shared" ref="F117:F121" si="139">D117+E117</f>
        <v>0</v>
      </c>
      <c r="G117" s="231"/>
      <c r="H117" s="263"/>
      <c r="I117" s="114">
        <f t="shared" ref="I117:I121" si="140">G117+H117</f>
        <v>0</v>
      </c>
      <c r="J117" s="263"/>
      <c r="K117" s="60"/>
      <c r="L117" s="136">
        <f t="shared" ref="L117:L121" si="141">J117+K117</f>
        <v>0</v>
      </c>
      <c r="M117" s="325"/>
      <c r="N117" s="60"/>
      <c r="O117" s="114">
        <f t="shared" ref="O117:O121" si="142">M117+N117</f>
        <v>0</v>
      </c>
      <c r="P117" s="111"/>
    </row>
    <row r="118" spans="1:16" hidden="1" x14ac:dyDescent="0.25">
      <c r="A118" s="38">
        <v>2262</v>
      </c>
      <c r="B118" s="57" t="s">
        <v>103</v>
      </c>
      <c r="C118" s="58">
        <f t="shared" si="98"/>
        <v>0</v>
      </c>
      <c r="D118" s="231">
        <v>0</v>
      </c>
      <c r="E118" s="60"/>
      <c r="F118" s="147">
        <f t="shared" si="139"/>
        <v>0</v>
      </c>
      <c r="G118" s="231"/>
      <c r="H118" s="263"/>
      <c r="I118" s="114">
        <f t="shared" si="140"/>
        <v>0</v>
      </c>
      <c r="J118" s="263"/>
      <c r="K118" s="60"/>
      <c r="L118" s="136">
        <f t="shared" si="141"/>
        <v>0</v>
      </c>
      <c r="M118" s="325"/>
      <c r="N118" s="60"/>
      <c r="O118" s="114">
        <f t="shared" si="142"/>
        <v>0</v>
      </c>
      <c r="P118" s="111"/>
    </row>
    <row r="119" spans="1:16" hidden="1" x14ac:dyDescent="0.25">
      <c r="A119" s="38">
        <v>2263</v>
      </c>
      <c r="B119" s="57" t="s">
        <v>104</v>
      </c>
      <c r="C119" s="58">
        <f t="shared" si="98"/>
        <v>0</v>
      </c>
      <c r="D119" s="231">
        <v>0</v>
      </c>
      <c r="E119" s="60"/>
      <c r="F119" s="147">
        <f t="shared" si="139"/>
        <v>0</v>
      </c>
      <c r="G119" s="231"/>
      <c r="H119" s="263"/>
      <c r="I119" s="114">
        <f t="shared" si="140"/>
        <v>0</v>
      </c>
      <c r="J119" s="263"/>
      <c r="K119" s="60"/>
      <c r="L119" s="136">
        <f t="shared" si="141"/>
        <v>0</v>
      </c>
      <c r="M119" s="325"/>
      <c r="N119" s="60"/>
      <c r="O119" s="114">
        <f t="shared" si="142"/>
        <v>0</v>
      </c>
      <c r="P119" s="111"/>
    </row>
    <row r="120" spans="1:16" ht="24" hidden="1" x14ac:dyDescent="0.25">
      <c r="A120" s="38">
        <v>2264</v>
      </c>
      <c r="B120" s="57" t="s">
        <v>105</v>
      </c>
      <c r="C120" s="58">
        <f t="shared" si="98"/>
        <v>0</v>
      </c>
      <c r="D120" s="231">
        <v>0</v>
      </c>
      <c r="E120" s="60"/>
      <c r="F120" s="147">
        <f t="shared" si="139"/>
        <v>0</v>
      </c>
      <c r="G120" s="231"/>
      <c r="H120" s="263"/>
      <c r="I120" s="114">
        <f t="shared" si="140"/>
        <v>0</v>
      </c>
      <c r="J120" s="263"/>
      <c r="K120" s="60"/>
      <c r="L120" s="136">
        <f t="shared" si="141"/>
        <v>0</v>
      </c>
      <c r="M120" s="325"/>
      <c r="N120" s="60"/>
      <c r="O120" s="114">
        <f t="shared" si="142"/>
        <v>0</v>
      </c>
      <c r="P120" s="111"/>
    </row>
    <row r="121" spans="1:16" hidden="1" x14ac:dyDescent="0.25">
      <c r="A121" s="38">
        <v>2269</v>
      </c>
      <c r="B121" s="57" t="s">
        <v>106</v>
      </c>
      <c r="C121" s="58">
        <f t="shared" si="98"/>
        <v>0</v>
      </c>
      <c r="D121" s="231">
        <v>0</v>
      </c>
      <c r="E121" s="60"/>
      <c r="F121" s="147">
        <f t="shared" si="139"/>
        <v>0</v>
      </c>
      <c r="G121" s="231"/>
      <c r="H121" s="263"/>
      <c r="I121" s="114">
        <f t="shared" si="140"/>
        <v>0</v>
      </c>
      <c r="J121" s="263"/>
      <c r="K121" s="60"/>
      <c r="L121" s="136">
        <f t="shared" si="141"/>
        <v>0</v>
      </c>
      <c r="M121" s="325"/>
      <c r="N121" s="60"/>
      <c r="O121" s="114">
        <f t="shared" si="142"/>
        <v>0</v>
      </c>
      <c r="P121" s="111"/>
    </row>
    <row r="122" spans="1:16" x14ac:dyDescent="0.25">
      <c r="A122" s="112">
        <v>2270</v>
      </c>
      <c r="B122" s="57" t="s">
        <v>107</v>
      </c>
      <c r="C122" s="486">
        <f t="shared" si="98"/>
        <v>25704</v>
      </c>
      <c r="D122" s="232">
        <f>SUM(D123:D127)</f>
        <v>25704</v>
      </c>
      <c r="E122" s="113">
        <f t="shared" ref="E122:F122" si="143">SUM(E123:E127)</f>
        <v>0</v>
      </c>
      <c r="F122" s="147">
        <f t="shared" si="143"/>
        <v>25704</v>
      </c>
      <c r="G122" s="232">
        <f>SUM(G123:G127)</f>
        <v>0</v>
      </c>
      <c r="H122" s="121">
        <f t="shared" ref="H122:I122" si="144">SUM(H123:H127)</f>
        <v>0</v>
      </c>
      <c r="I122" s="114">
        <f t="shared" si="144"/>
        <v>0</v>
      </c>
      <c r="J122" s="121">
        <f>SUM(J123:J127)</f>
        <v>0</v>
      </c>
      <c r="K122" s="113">
        <f t="shared" ref="K122:L122" si="145">SUM(K123:K127)</f>
        <v>0</v>
      </c>
      <c r="L122" s="147">
        <f t="shared" si="145"/>
        <v>0</v>
      </c>
      <c r="M122" s="58">
        <f>SUM(M123:M127)</f>
        <v>0</v>
      </c>
      <c r="N122" s="113">
        <f t="shared" ref="N122:O122" si="146">SUM(N123:N127)</f>
        <v>0</v>
      </c>
      <c r="O122" s="114">
        <f t="shared" si="146"/>
        <v>0</v>
      </c>
      <c r="P122" s="111"/>
    </row>
    <row r="123" spans="1:16" hidden="1" x14ac:dyDescent="0.25">
      <c r="A123" s="38">
        <v>2272</v>
      </c>
      <c r="B123" s="146" t="s">
        <v>108</v>
      </c>
      <c r="C123" s="58">
        <f t="shared" si="98"/>
        <v>0</v>
      </c>
      <c r="D123" s="231">
        <v>0</v>
      </c>
      <c r="E123" s="60"/>
      <c r="F123" s="147">
        <f t="shared" ref="F123:F127" si="147">D123+E123</f>
        <v>0</v>
      </c>
      <c r="G123" s="231"/>
      <c r="H123" s="263"/>
      <c r="I123" s="114">
        <f t="shared" ref="I123:I127" si="148">G123+H123</f>
        <v>0</v>
      </c>
      <c r="J123" s="263"/>
      <c r="K123" s="60"/>
      <c r="L123" s="136">
        <f t="shared" ref="L123:L127" si="149">J123+K123</f>
        <v>0</v>
      </c>
      <c r="M123" s="325"/>
      <c r="N123" s="60"/>
      <c r="O123" s="114">
        <f t="shared" ref="O123:O127" si="150">M123+N123</f>
        <v>0</v>
      </c>
      <c r="P123" s="111"/>
    </row>
    <row r="124" spans="1:16" ht="24" hidden="1" x14ac:dyDescent="0.25">
      <c r="A124" s="38">
        <v>2274</v>
      </c>
      <c r="B124" s="186" t="s">
        <v>290</v>
      </c>
      <c r="C124" s="58">
        <f t="shared" si="98"/>
        <v>0</v>
      </c>
      <c r="D124" s="231">
        <v>0</v>
      </c>
      <c r="E124" s="60"/>
      <c r="F124" s="147">
        <f t="shared" si="147"/>
        <v>0</v>
      </c>
      <c r="G124" s="231"/>
      <c r="H124" s="263"/>
      <c r="I124" s="114">
        <f t="shared" si="148"/>
        <v>0</v>
      </c>
      <c r="J124" s="263"/>
      <c r="K124" s="60"/>
      <c r="L124" s="136">
        <f t="shared" si="149"/>
        <v>0</v>
      </c>
      <c r="M124" s="325"/>
      <c r="N124" s="60"/>
      <c r="O124" s="114">
        <f t="shared" si="150"/>
        <v>0</v>
      </c>
      <c r="P124" s="111"/>
    </row>
    <row r="125" spans="1:16" ht="24" hidden="1" x14ac:dyDescent="0.25">
      <c r="A125" s="38">
        <v>2275</v>
      </c>
      <c r="B125" s="57" t="s">
        <v>109</v>
      </c>
      <c r="C125" s="58">
        <f t="shared" si="98"/>
        <v>0</v>
      </c>
      <c r="D125" s="231">
        <v>0</v>
      </c>
      <c r="E125" s="60"/>
      <c r="F125" s="147">
        <f t="shared" si="147"/>
        <v>0</v>
      </c>
      <c r="G125" s="231"/>
      <c r="H125" s="263"/>
      <c r="I125" s="114">
        <f t="shared" si="148"/>
        <v>0</v>
      </c>
      <c r="J125" s="263"/>
      <c r="K125" s="60"/>
      <c r="L125" s="136">
        <f t="shared" si="149"/>
        <v>0</v>
      </c>
      <c r="M125" s="325"/>
      <c r="N125" s="60"/>
      <c r="O125" s="114">
        <f t="shared" si="150"/>
        <v>0</v>
      </c>
      <c r="P125" s="111"/>
    </row>
    <row r="126" spans="1:16" ht="36" hidden="1" x14ac:dyDescent="0.25">
      <c r="A126" s="38">
        <v>2276</v>
      </c>
      <c r="B126" s="57" t="s">
        <v>110</v>
      </c>
      <c r="C126" s="58">
        <f t="shared" si="98"/>
        <v>0</v>
      </c>
      <c r="D126" s="231">
        <v>0</v>
      </c>
      <c r="E126" s="60"/>
      <c r="F126" s="147">
        <f t="shared" si="147"/>
        <v>0</v>
      </c>
      <c r="G126" s="231"/>
      <c r="H126" s="263"/>
      <c r="I126" s="114">
        <f t="shared" si="148"/>
        <v>0</v>
      </c>
      <c r="J126" s="263"/>
      <c r="K126" s="60"/>
      <c r="L126" s="136">
        <f t="shared" si="149"/>
        <v>0</v>
      </c>
      <c r="M126" s="325"/>
      <c r="N126" s="60"/>
      <c r="O126" s="114">
        <f t="shared" si="150"/>
        <v>0</v>
      </c>
      <c r="P126" s="111"/>
    </row>
    <row r="127" spans="1:16" ht="24" x14ac:dyDescent="0.25">
      <c r="A127" s="38">
        <v>2279</v>
      </c>
      <c r="B127" s="57" t="s">
        <v>111</v>
      </c>
      <c r="C127" s="486">
        <f t="shared" si="98"/>
        <v>25704</v>
      </c>
      <c r="D127" s="231">
        <v>25704</v>
      </c>
      <c r="E127" s="60"/>
      <c r="F127" s="147">
        <f t="shared" si="147"/>
        <v>25704</v>
      </c>
      <c r="G127" s="231"/>
      <c r="H127" s="263"/>
      <c r="I127" s="114">
        <f t="shared" si="148"/>
        <v>0</v>
      </c>
      <c r="J127" s="263"/>
      <c r="K127" s="60"/>
      <c r="L127" s="147">
        <f t="shared" si="149"/>
        <v>0</v>
      </c>
      <c r="M127" s="325"/>
      <c r="N127" s="60"/>
      <c r="O127" s="114">
        <f t="shared" si="150"/>
        <v>0</v>
      </c>
      <c r="P127" s="111"/>
    </row>
    <row r="128" spans="1:16" ht="24" hidden="1" x14ac:dyDescent="0.25">
      <c r="A128" s="565">
        <v>2280</v>
      </c>
      <c r="B128" s="52" t="s">
        <v>301</v>
      </c>
      <c r="C128" s="53">
        <f t="shared" si="98"/>
        <v>0</v>
      </c>
      <c r="D128" s="234">
        <f t="shared" ref="D128:O128" si="151">SUM(D129)</f>
        <v>0</v>
      </c>
      <c r="E128" s="119">
        <f t="shared" si="151"/>
        <v>0</v>
      </c>
      <c r="F128" s="287">
        <f t="shared" si="151"/>
        <v>0</v>
      </c>
      <c r="G128" s="234">
        <f t="shared" si="151"/>
        <v>0</v>
      </c>
      <c r="H128" s="265">
        <f t="shared" si="151"/>
        <v>0</v>
      </c>
      <c r="I128" s="120">
        <f t="shared" si="151"/>
        <v>0</v>
      </c>
      <c r="J128" s="265">
        <f t="shared" si="151"/>
        <v>0</v>
      </c>
      <c r="K128" s="119">
        <f t="shared" si="151"/>
        <v>0</v>
      </c>
      <c r="L128" s="140">
        <f t="shared" si="151"/>
        <v>0</v>
      </c>
      <c r="M128" s="58">
        <f t="shared" si="151"/>
        <v>0</v>
      </c>
      <c r="N128" s="113">
        <f t="shared" si="151"/>
        <v>0</v>
      </c>
      <c r="O128" s="114">
        <f t="shared" si="151"/>
        <v>0</v>
      </c>
      <c r="P128" s="111"/>
    </row>
    <row r="129" spans="1:16" ht="24" hidden="1" x14ac:dyDescent="0.25">
      <c r="A129" s="38">
        <v>2283</v>
      </c>
      <c r="B129" s="57" t="s">
        <v>112</v>
      </c>
      <c r="C129" s="58">
        <f t="shared" si="98"/>
        <v>0</v>
      </c>
      <c r="D129" s="231">
        <v>0</v>
      </c>
      <c r="E129" s="60"/>
      <c r="F129" s="147">
        <f>D129+E129</f>
        <v>0</v>
      </c>
      <c r="G129" s="231"/>
      <c r="H129" s="263"/>
      <c r="I129" s="114">
        <f>G129+H129</f>
        <v>0</v>
      </c>
      <c r="J129" s="263"/>
      <c r="K129" s="60"/>
      <c r="L129" s="136">
        <f>J129+K129</f>
        <v>0</v>
      </c>
      <c r="M129" s="325"/>
      <c r="N129" s="60"/>
      <c r="O129" s="114">
        <f>M129+N129</f>
        <v>0</v>
      </c>
      <c r="P129" s="111"/>
    </row>
    <row r="130" spans="1:16" ht="38.25" hidden="1" customHeight="1" x14ac:dyDescent="0.25">
      <c r="A130" s="45">
        <v>2300</v>
      </c>
      <c r="B130" s="105" t="s">
        <v>113</v>
      </c>
      <c r="C130" s="46">
        <f t="shared" si="98"/>
        <v>0</v>
      </c>
      <c r="D130" s="229">
        <f>SUM(D131,D136,D140,D141,D144,D151,D159,D160,D163)</f>
        <v>0</v>
      </c>
      <c r="E130" s="50">
        <f t="shared" ref="E130:F130" si="152">SUM(E131,E136,E140,E141,E144,E151,E159,E160,E163)</f>
        <v>0</v>
      </c>
      <c r="F130" s="285">
        <f t="shared" si="152"/>
        <v>0</v>
      </c>
      <c r="G130" s="229">
        <f>SUM(G131,G136,G140,G141,G144,G151,G159,G160,G163)</f>
        <v>0</v>
      </c>
      <c r="H130" s="106">
        <f t="shared" ref="H130:I130" si="153">SUM(H131,H136,H140,H141,H144,H151,H159,H160,H163)</f>
        <v>0</v>
      </c>
      <c r="I130" s="117">
        <f t="shared" si="153"/>
        <v>0</v>
      </c>
      <c r="J130" s="106">
        <f>SUM(J131,J136,J140,J141,J144,J151,J159,J160,J163)</f>
        <v>0</v>
      </c>
      <c r="K130" s="50">
        <f t="shared" ref="K130:L130" si="154">SUM(K131,K136,K140,K141,K144,K151,K159,K160,K163)</f>
        <v>0</v>
      </c>
      <c r="L130" s="126">
        <f t="shared" si="154"/>
        <v>0</v>
      </c>
      <c r="M130" s="46">
        <f>SUM(M131,M136,M140,M141,M144,M151,M159,M160,M163)</f>
        <v>0</v>
      </c>
      <c r="N130" s="50">
        <f t="shared" ref="N130:O130" si="155">SUM(N131,N136,N140,N141,N144,N151,N159,N160,N163)</f>
        <v>0</v>
      </c>
      <c r="O130" s="117">
        <f t="shared" si="155"/>
        <v>0</v>
      </c>
      <c r="P130" s="123"/>
    </row>
    <row r="131" spans="1:16" ht="24" hidden="1" x14ac:dyDescent="0.25">
      <c r="A131" s="565">
        <v>2310</v>
      </c>
      <c r="B131" s="52" t="s">
        <v>114</v>
      </c>
      <c r="C131" s="53">
        <f t="shared" si="98"/>
        <v>0</v>
      </c>
      <c r="D131" s="234">
        <f t="shared" ref="D131:O131" si="156">SUM(D132:D135)</f>
        <v>0</v>
      </c>
      <c r="E131" s="119">
        <f t="shared" si="156"/>
        <v>0</v>
      </c>
      <c r="F131" s="287">
        <f t="shared" si="156"/>
        <v>0</v>
      </c>
      <c r="G131" s="234">
        <f t="shared" si="156"/>
        <v>0</v>
      </c>
      <c r="H131" s="265">
        <f t="shared" si="156"/>
        <v>0</v>
      </c>
      <c r="I131" s="120">
        <f t="shared" si="156"/>
        <v>0</v>
      </c>
      <c r="J131" s="265">
        <f t="shared" si="156"/>
        <v>0</v>
      </c>
      <c r="K131" s="119">
        <f t="shared" si="156"/>
        <v>0</v>
      </c>
      <c r="L131" s="140">
        <f t="shared" si="156"/>
        <v>0</v>
      </c>
      <c r="M131" s="53">
        <f t="shared" si="156"/>
        <v>0</v>
      </c>
      <c r="N131" s="119">
        <f t="shared" si="156"/>
        <v>0</v>
      </c>
      <c r="O131" s="120">
        <f t="shared" si="156"/>
        <v>0</v>
      </c>
      <c r="P131" s="110"/>
    </row>
    <row r="132" spans="1:16" hidden="1" x14ac:dyDescent="0.25">
      <c r="A132" s="38">
        <v>2311</v>
      </c>
      <c r="B132" s="57" t="s">
        <v>115</v>
      </c>
      <c r="C132" s="58">
        <f t="shared" si="98"/>
        <v>0</v>
      </c>
      <c r="D132" s="231">
        <v>0</v>
      </c>
      <c r="E132" s="60"/>
      <c r="F132" s="147">
        <f t="shared" ref="F132:F135" si="157">D132+E132</f>
        <v>0</v>
      </c>
      <c r="G132" s="231"/>
      <c r="H132" s="263"/>
      <c r="I132" s="114">
        <f t="shared" ref="I132:I135" si="158">G132+H132</f>
        <v>0</v>
      </c>
      <c r="J132" s="263"/>
      <c r="K132" s="60"/>
      <c r="L132" s="136">
        <f t="shared" ref="L132:L135" si="159">J132+K132</f>
        <v>0</v>
      </c>
      <c r="M132" s="325"/>
      <c r="N132" s="60"/>
      <c r="O132" s="114">
        <f t="shared" ref="O132:O135" si="160">M132+N132</f>
        <v>0</v>
      </c>
      <c r="P132" s="111"/>
    </row>
    <row r="133" spans="1:16" hidden="1" x14ac:dyDescent="0.25">
      <c r="A133" s="38">
        <v>2312</v>
      </c>
      <c r="B133" s="57" t="s">
        <v>116</v>
      </c>
      <c r="C133" s="58">
        <f t="shared" si="98"/>
        <v>0</v>
      </c>
      <c r="D133" s="231">
        <v>0</v>
      </c>
      <c r="E133" s="60"/>
      <c r="F133" s="147">
        <f t="shared" si="157"/>
        <v>0</v>
      </c>
      <c r="G133" s="231"/>
      <c r="H133" s="263"/>
      <c r="I133" s="114">
        <f t="shared" si="158"/>
        <v>0</v>
      </c>
      <c r="J133" s="263"/>
      <c r="K133" s="60"/>
      <c r="L133" s="136">
        <f t="shared" si="159"/>
        <v>0</v>
      </c>
      <c r="M133" s="325"/>
      <c r="N133" s="60"/>
      <c r="O133" s="114">
        <f t="shared" si="160"/>
        <v>0</v>
      </c>
      <c r="P133" s="111"/>
    </row>
    <row r="134" spans="1:16" hidden="1" x14ac:dyDescent="0.25">
      <c r="A134" s="38">
        <v>2313</v>
      </c>
      <c r="B134" s="57" t="s">
        <v>117</v>
      </c>
      <c r="C134" s="58">
        <f t="shared" si="98"/>
        <v>0</v>
      </c>
      <c r="D134" s="231">
        <v>0</v>
      </c>
      <c r="E134" s="60"/>
      <c r="F134" s="147">
        <f t="shared" si="157"/>
        <v>0</v>
      </c>
      <c r="G134" s="231"/>
      <c r="H134" s="263"/>
      <c r="I134" s="114">
        <f t="shared" si="158"/>
        <v>0</v>
      </c>
      <c r="J134" s="263"/>
      <c r="K134" s="60"/>
      <c r="L134" s="136">
        <f t="shared" si="159"/>
        <v>0</v>
      </c>
      <c r="M134" s="325"/>
      <c r="N134" s="60"/>
      <c r="O134" s="114">
        <f t="shared" si="160"/>
        <v>0</v>
      </c>
      <c r="P134" s="111"/>
    </row>
    <row r="135" spans="1:16" ht="36" hidden="1" customHeight="1" x14ac:dyDescent="0.25">
      <c r="A135" s="38">
        <v>2314</v>
      </c>
      <c r="B135" s="57" t="s">
        <v>291</v>
      </c>
      <c r="C135" s="58">
        <f t="shared" si="98"/>
        <v>0</v>
      </c>
      <c r="D135" s="231">
        <v>0</v>
      </c>
      <c r="E135" s="60"/>
      <c r="F135" s="147">
        <f t="shared" si="157"/>
        <v>0</v>
      </c>
      <c r="G135" s="231"/>
      <c r="H135" s="263"/>
      <c r="I135" s="114">
        <f t="shared" si="158"/>
        <v>0</v>
      </c>
      <c r="J135" s="263"/>
      <c r="K135" s="60"/>
      <c r="L135" s="136">
        <f t="shared" si="159"/>
        <v>0</v>
      </c>
      <c r="M135" s="325"/>
      <c r="N135" s="60"/>
      <c r="O135" s="114">
        <f t="shared" si="160"/>
        <v>0</v>
      </c>
      <c r="P135" s="111"/>
    </row>
    <row r="136" spans="1:16" hidden="1" x14ac:dyDescent="0.25">
      <c r="A136" s="112">
        <v>2320</v>
      </c>
      <c r="B136" s="57" t="s">
        <v>118</v>
      </c>
      <c r="C136" s="58">
        <f t="shared" si="98"/>
        <v>0</v>
      </c>
      <c r="D136" s="232">
        <f>SUM(D137:D139)</f>
        <v>0</v>
      </c>
      <c r="E136" s="113">
        <f t="shared" ref="E136:F136" si="161">SUM(E137:E139)</f>
        <v>0</v>
      </c>
      <c r="F136" s="147">
        <f t="shared" si="161"/>
        <v>0</v>
      </c>
      <c r="G136" s="232">
        <f>SUM(G137:G139)</f>
        <v>0</v>
      </c>
      <c r="H136" s="121">
        <f t="shared" ref="H136:I136" si="162">SUM(H137:H139)</f>
        <v>0</v>
      </c>
      <c r="I136" s="114">
        <f t="shared" si="162"/>
        <v>0</v>
      </c>
      <c r="J136" s="121">
        <f>SUM(J137:J139)</f>
        <v>0</v>
      </c>
      <c r="K136" s="113">
        <f t="shared" ref="K136:L136" si="163">SUM(K137:K139)</f>
        <v>0</v>
      </c>
      <c r="L136" s="136">
        <f t="shared" si="163"/>
        <v>0</v>
      </c>
      <c r="M136" s="58">
        <f>SUM(M137:M139)</f>
        <v>0</v>
      </c>
      <c r="N136" s="113">
        <f t="shared" ref="N136:O136" si="164">SUM(N137:N139)</f>
        <v>0</v>
      </c>
      <c r="O136" s="114">
        <f t="shared" si="164"/>
        <v>0</v>
      </c>
      <c r="P136" s="111"/>
    </row>
    <row r="137" spans="1:16" hidden="1" x14ac:dyDescent="0.25">
      <c r="A137" s="38">
        <v>2321</v>
      </c>
      <c r="B137" s="57" t="s">
        <v>119</v>
      </c>
      <c r="C137" s="58">
        <f t="shared" si="98"/>
        <v>0</v>
      </c>
      <c r="D137" s="231">
        <v>0</v>
      </c>
      <c r="E137" s="60"/>
      <c r="F137" s="147">
        <f t="shared" ref="F137:F140" si="165">D137+E137</f>
        <v>0</v>
      </c>
      <c r="G137" s="231"/>
      <c r="H137" s="263"/>
      <c r="I137" s="114">
        <f t="shared" ref="I137:I140" si="166">G137+H137</f>
        <v>0</v>
      </c>
      <c r="J137" s="263"/>
      <c r="K137" s="60"/>
      <c r="L137" s="136">
        <f t="shared" ref="L137:L140" si="167">J137+K137</f>
        <v>0</v>
      </c>
      <c r="M137" s="325"/>
      <c r="N137" s="60"/>
      <c r="O137" s="114">
        <f t="shared" ref="O137:O140" si="168">M137+N137</f>
        <v>0</v>
      </c>
      <c r="P137" s="111"/>
    </row>
    <row r="138" spans="1:16" hidden="1" x14ac:dyDescent="0.25">
      <c r="A138" s="38">
        <v>2322</v>
      </c>
      <c r="B138" s="57" t="s">
        <v>120</v>
      </c>
      <c r="C138" s="58">
        <f t="shared" si="98"/>
        <v>0</v>
      </c>
      <c r="D138" s="231">
        <v>0</v>
      </c>
      <c r="E138" s="60"/>
      <c r="F138" s="147">
        <f t="shared" si="165"/>
        <v>0</v>
      </c>
      <c r="G138" s="231"/>
      <c r="H138" s="263"/>
      <c r="I138" s="114">
        <f t="shared" si="166"/>
        <v>0</v>
      </c>
      <c r="J138" s="263"/>
      <c r="K138" s="60"/>
      <c r="L138" s="136">
        <f t="shared" si="167"/>
        <v>0</v>
      </c>
      <c r="M138" s="325"/>
      <c r="N138" s="60"/>
      <c r="O138" s="114">
        <f t="shared" si="168"/>
        <v>0</v>
      </c>
      <c r="P138" s="111"/>
    </row>
    <row r="139" spans="1:16" ht="10.5" hidden="1" customHeight="1" x14ac:dyDescent="0.25">
      <c r="A139" s="38">
        <v>2329</v>
      </c>
      <c r="B139" s="57" t="s">
        <v>121</v>
      </c>
      <c r="C139" s="58">
        <f t="shared" si="98"/>
        <v>0</v>
      </c>
      <c r="D139" s="231">
        <v>0</v>
      </c>
      <c r="E139" s="60"/>
      <c r="F139" s="147">
        <f t="shared" si="165"/>
        <v>0</v>
      </c>
      <c r="G139" s="231"/>
      <c r="H139" s="263"/>
      <c r="I139" s="114">
        <f t="shared" si="166"/>
        <v>0</v>
      </c>
      <c r="J139" s="263"/>
      <c r="K139" s="60"/>
      <c r="L139" s="136">
        <f t="shared" si="167"/>
        <v>0</v>
      </c>
      <c r="M139" s="325"/>
      <c r="N139" s="60"/>
      <c r="O139" s="114">
        <f t="shared" si="168"/>
        <v>0</v>
      </c>
      <c r="P139" s="111"/>
    </row>
    <row r="140" spans="1:16" hidden="1" x14ac:dyDescent="0.25">
      <c r="A140" s="112">
        <v>2330</v>
      </c>
      <c r="B140" s="57" t="s">
        <v>122</v>
      </c>
      <c r="C140" s="58">
        <f t="shared" si="98"/>
        <v>0</v>
      </c>
      <c r="D140" s="231">
        <v>0</v>
      </c>
      <c r="E140" s="60"/>
      <c r="F140" s="147">
        <f t="shared" si="165"/>
        <v>0</v>
      </c>
      <c r="G140" s="231"/>
      <c r="H140" s="263"/>
      <c r="I140" s="114">
        <f t="shared" si="166"/>
        <v>0</v>
      </c>
      <c r="J140" s="263"/>
      <c r="K140" s="60"/>
      <c r="L140" s="136">
        <f t="shared" si="167"/>
        <v>0</v>
      </c>
      <c r="M140" s="325"/>
      <c r="N140" s="60"/>
      <c r="O140" s="114">
        <f t="shared" si="168"/>
        <v>0</v>
      </c>
      <c r="P140" s="111"/>
    </row>
    <row r="141" spans="1:16" ht="48" hidden="1" x14ac:dyDescent="0.25">
      <c r="A141" s="112">
        <v>2340</v>
      </c>
      <c r="B141" s="57" t="s">
        <v>302</v>
      </c>
      <c r="C141" s="58">
        <f t="shared" si="98"/>
        <v>0</v>
      </c>
      <c r="D141" s="232">
        <f>SUM(D142:D143)</f>
        <v>0</v>
      </c>
      <c r="E141" s="113">
        <f t="shared" ref="E141:F141" si="169">SUM(E142:E143)</f>
        <v>0</v>
      </c>
      <c r="F141" s="147">
        <f t="shared" si="169"/>
        <v>0</v>
      </c>
      <c r="G141" s="232">
        <f>SUM(G142:G143)</f>
        <v>0</v>
      </c>
      <c r="H141" s="121">
        <f t="shared" ref="H141:I141" si="170">SUM(H142:H143)</f>
        <v>0</v>
      </c>
      <c r="I141" s="114">
        <f t="shared" si="170"/>
        <v>0</v>
      </c>
      <c r="J141" s="121">
        <f>SUM(J142:J143)</f>
        <v>0</v>
      </c>
      <c r="K141" s="113">
        <f t="shared" ref="K141:L141" si="171">SUM(K142:K143)</f>
        <v>0</v>
      </c>
      <c r="L141" s="136">
        <f t="shared" si="171"/>
        <v>0</v>
      </c>
      <c r="M141" s="58">
        <f>SUM(M142:M143)</f>
        <v>0</v>
      </c>
      <c r="N141" s="113">
        <f t="shared" ref="N141:O141" si="172">SUM(N142:N143)</f>
        <v>0</v>
      </c>
      <c r="O141" s="114">
        <f t="shared" si="172"/>
        <v>0</v>
      </c>
      <c r="P141" s="111"/>
    </row>
    <row r="142" spans="1:16" hidden="1" x14ac:dyDescent="0.25">
      <c r="A142" s="38">
        <v>2341</v>
      </c>
      <c r="B142" s="57" t="s">
        <v>123</v>
      </c>
      <c r="C142" s="58">
        <f t="shared" si="98"/>
        <v>0</v>
      </c>
      <c r="D142" s="231">
        <v>0</v>
      </c>
      <c r="E142" s="60"/>
      <c r="F142" s="147">
        <f t="shared" ref="F142:F143" si="173">D142+E142</f>
        <v>0</v>
      </c>
      <c r="G142" s="231"/>
      <c r="H142" s="263"/>
      <c r="I142" s="114">
        <f t="shared" ref="I142:I143" si="174">G142+H142</f>
        <v>0</v>
      </c>
      <c r="J142" s="263"/>
      <c r="K142" s="60"/>
      <c r="L142" s="136">
        <f t="shared" ref="L142:L143" si="175">J142+K142</f>
        <v>0</v>
      </c>
      <c r="M142" s="325"/>
      <c r="N142" s="60"/>
      <c r="O142" s="114">
        <f t="shared" ref="O142:O143" si="176">M142+N142</f>
        <v>0</v>
      </c>
      <c r="P142" s="111"/>
    </row>
    <row r="143" spans="1:16" ht="24" hidden="1" x14ac:dyDescent="0.25">
      <c r="A143" s="38">
        <v>2344</v>
      </c>
      <c r="B143" s="57" t="s">
        <v>124</v>
      </c>
      <c r="C143" s="58">
        <f t="shared" si="98"/>
        <v>0</v>
      </c>
      <c r="D143" s="231">
        <v>0</v>
      </c>
      <c r="E143" s="60"/>
      <c r="F143" s="147">
        <f t="shared" si="173"/>
        <v>0</v>
      </c>
      <c r="G143" s="231"/>
      <c r="H143" s="263"/>
      <c r="I143" s="114">
        <f t="shared" si="174"/>
        <v>0</v>
      </c>
      <c r="J143" s="263"/>
      <c r="K143" s="60"/>
      <c r="L143" s="136">
        <f t="shared" si="175"/>
        <v>0</v>
      </c>
      <c r="M143" s="325"/>
      <c r="N143" s="60"/>
      <c r="O143" s="114">
        <f t="shared" si="176"/>
        <v>0</v>
      </c>
      <c r="P143" s="111"/>
    </row>
    <row r="144" spans="1:16" ht="24" hidden="1" x14ac:dyDescent="0.25">
      <c r="A144" s="107">
        <v>2350</v>
      </c>
      <c r="B144" s="78" t="s">
        <v>125</v>
      </c>
      <c r="C144" s="84">
        <f t="shared" si="98"/>
        <v>0</v>
      </c>
      <c r="D144" s="132">
        <f>SUM(D145:D150)</f>
        <v>0</v>
      </c>
      <c r="E144" s="108">
        <f t="shared" ref="E144:F144" si="177">SUM(E145:E150)</f>
        <v>0</v>
      </c>
      <c r="F144" s="286">
        <f t="shared" si="177"/>
        <v>0</v>
      </c>
      <c r="G144" s="132">
        <f>SUM(G145:G150)</f>
        <v>0</v>
      </c>
      <c r="H144" s="207">
        <f t="shared" ref="H144:I144" si="178">SUM(H145:H150)</f>
        <v>0</v>
      </c>
      <c r="I144" s="109">
        <f t="shared" si="178"/>
        <v>0</v>
      </c>
      <c r="J144" s="207">
        <f>SUM(J145:J150)</f>
        <v>0</v>
      </c>
      <c r="K144" s="108">
        <f t="shared" ref="K144:L144" si="179">SUM(K145:K150)</f>
        <v>0</v>
      </c>
      <c r="L144" s="137">
        <f t="shared" si="179"/>
        <v>0</v>
      </c>
      <c r="M144" s="84">
        <f>SUM(M145:M150)</f>
        <v>0</v>
      </c>
      <c r="N144" s="108">
        <f t="shared" ref="N144:O144" si="180">SUM(N145:N150)</f>
        <v>0</v>
      </c>
      <c r="O144" s="109">
        <f t="shared" si="180"/>
        <v>0</v>
      </c>
      <c r="P144" s="116"/>
    </row>
    <row r="145" spans="1:16" hidden="1" x14ac:dyDescent="0.25">
      <c r="A145" s="33">
        <v>2351</v>
      </c>
      <c r="B145" s="52" t="s">
        <v>126</v>
      </c>
      <c r="C145" s="53">
        <f t="shared" si="98"/>
        <v>0</v>
      </c>
      <c r="D145" s="230">
        <v>0</v>
      </c>
      <c r="E145" s="55"/>
      <c r="F145" s="287">
        <f t="shared" ref="F145:F150" si="181">D145+E145</f>
        <v>0</v>
      </c>
      <c r="G145" s="230"/>
      <c r="H145" s="262"/>
      <c r="I145" s="120">
        <f t="shared" ref="I145:I150" si="182">G145+H145</f>
        <v>0</v>
      </c>
      <c r="J145" s="262"/>
      <c r="K145" s="55"/>
      <c r="L145" s="140">
        <f t="shared" ref="L145:L150" si="183">J145+K145</f>
        <v>0</v>
      </c>
      <c r="M145" s="324"/>
      <c r="N145" s="55"/>
      <c r="O145" s="120">
        <f t="shared" ref="O145:O150" si="184">M145+N145</f>
        <v>0</v>
      </c>
      <c r="P145" s="110"/>
    </row>
    <row r="146" spans="1:16" hidden="1" x14ac:dyDescent="0.25">
      <c r="A146" s="38">
        <v>2352</v>
      </c>
      <c r="B146" s="57" t="s">
        <v>127</v>
      </c>
      <c r="C146" s="58">
        <f t="shared" si="98"/>
        <v>0</v>
      </c>
      <c r="D146" s="231">
        <v>0</v>
      </c>
      <c r="E146" s="60"/>
      <c r="F146" s="147">
        <f t="shared" si="181"/>
        <v>0</v>
      </c>
      <c r="G146" s="231"/>
      <c r="H146" s="263"/>
      <c r="I146" s="114">
        <f t="shared" si="182"/>
        <v>0</v>
      </c>
      <c r="J146" s="263"/>
      <c r="K146" s="60"/>
      <c r="L146" s="136">
        <f t="shared" si="183"/>
        <v>0</v>
      </c>
      <c r="M146" s="325"/>
      <c r="N146" s="60"/>
      <c r="O146" s="114">
        <f t="shared" si="184"/>
        <v>0</v>
      </c>
      <c r="P146" s="111"/>
    </row>
    <row r="147" spans="1:16" ht="24" hidden="1" x14ac:dyDescent="0.25">
      <c r="A147" s="38">
        <v>2353</v>
      </c>
      <c r="B147" s="57" t="s">
        <v>128</v>
      </c>
      <c r="C147" s="58">
        <f t="shared" si="98"/>
        <v>0</v>
      </c>
      <c r="D147" s="231">
        <v>0</v>
      </c>
      <c r="E147" s="60"/>
      <c r="F147" s="147">
        <f t="shared" si="181"/>
        <v>0</v>
      </c>
      <c r="G147" s="231"/>
      <c r="H147" s="263"/>
      <c r="I147" s="114">
        <f t="shared" si="182"/>
        <v>0</v>
      </c>
      <c r="J147" s="263"/>
      <c r="K147" s="60"/>
      <c r="L147" s="136">
        <f t="shared" si="183"/>
        <v>0</v>
      </c>
      <c r="M147" s="325"/>
      <c r="N147" s="60"/>
      <c r="O147" s="114">
        <f t="shared" si="184"/>
        <v>0</v>
      </c>
      <c r="P147" s="111"/>
    </row>
    <row r="148" spans="1:16" ht="24" hidden="1" x14ac:dyDescent="0.25">
      <c r="A148" s="38">
        <v>2354</v>
      </c>
      <c r="B148" s="57" t="s">
        <v>129</v>
      </c>
      <c r="C148" s="58">
        <f t="shared" si="98"/>
        <v>0</v>
      </c>
      <c r="D148" s="231">
        <v>0</v>
      </c>
      <c r="E148" s="60"/>
      <c r="F148" s="147">
        <f t="shared" si="181"/>
        <v>0</v>
      </c>
      <c r="G148" s="231"/>
      <c r="H148" s="263"/>
      <c r="I148" s="114">
        <f t="shared" si="182"/>
        <v>0</v>
      </c>
      <c r="J148" s="263"/>
      <c r="K148" s="60"/>
      <c r="L148" s="136">
        <f t="shared" si="183"/>
        <v>0</v>
      </c>
      <c r="M148" s="325"/>
      <c r="N148" s="60"/>
      <c r="O148" s="114">
        <f t="shared" si="184"/>
        <v>0</v>
      </c>
      <c r="P148" s="111"/>
    </row>
    <row r="149" spans="1:16" ht="24" hidden="1" x14ac:dyDescent="0.25">
      <c r="A149" s="38">
        <v>2355</v>
      </c>
      <c r="B149" s="57" t="s">
        <v>130</v>
      </c>
      <c r="C149" s="58">
        <f t="shared" ref="C149:C212" si="185">F149+I149+L149+O149</f>
        <v>0</v>
      </c>
      <c r="D149" s="231">
        <v>0</v>
      </c>
      <c r="E149" s="60"/>
      <c r="F149" s="147">
        <f t="shared" si="181"/>
        <v>0</v>
      </c>
      <c r="G149" s="231"/>
      <c r="H149" s="263"/>
      <c r="I149" s="114">
        <f t="shared" si="182"/>
        <v>0</v>
      </c>
      <c r="J149" s="263"/>
      <c r="K149" s="60"/>
      <c r="L149" s="136">
        <f t="shared" si="183"/>
        <v>0</v>
      </c>
      <c r="M149" s="325"/>
      <c r="N149" s="60"/>
      <c r="O149" s="114">
        <f t="shared" si="184"/>
        <v>0</v>
      </c>
      <c r="P149" s="111"/>
    </row>
    <row r="150" spans="1:16" ht="24" hidden="1" x14ac:dyDescent="0.25">
      <c r="A150" s="38">
        <v>2359</v>
      </c>
      <c r="B150" s="57" t="s">
        <v>131</v>
      </c>
      <c r="C150" s="58">
        <f t="shared" si="185"/>
        <v>0</v>
      </c>
      <c r="D150" s="231">
        <v>0</v>
      </c>
      <c r="E150" s="60"/>
      <c r="F150" s="147">
        <f t="shared" si="181"/>
        <v>0</v>
      </c>
      <c r="G150" s="231"/>
      <c r="H150" s="263"/>
      <c r="I150" s="114">
        <f t="shared" si="182"/>
        <v>0</v>
      </c>
      <c r="J150" s="263"/>
      <c r="K150" s="60"/>
      <c r="L150" s="136">
        <f t="shared" si="183"/>
        <v>0</v>
      </c>
      <c r="M150" s="325"/>
      <c r="N150" s="60"/>
      <c r="O150" s="114">
        <f t="shared" si="184"/>
        <v>0</v>
      </c>
      <c r="P150" s="111"/>
    </row>
    <row r="151" spans="1:16" ht="24.75" hidden="1" customHeight="1" x14ac:dyDescent="0.25">
      <c r="A151" s="112">
        <v>2360</v>
      </c>
      <c r="B151" s="57" t="s">
        <v>132</v>
      </c>
      <c r="C151" s="58">
        <f t="shared" si="185"/>
        <v>0</v>
      </c>
      <c r="D151" s="232">
        <f>SUM(D152:D158)</f>
        <v>0</v>
      </c>
      <c r="E151" s="113">
        <f t="shared" ref="E151:F151" si="186">SUM(E152:E158)</f>
        <v>0</v>
      </c>
      <c r="F151" s="147">
        <f t="shared" si="186"/>
        <v>0</v>
      </c>
      <c r="G151" s="232">
        <f>SUM(G152:G158)</f>
        <v>0</v>
      </c>
      <c r="H151" s="121">
        <f t="shared" ref="H151:I151" si="187">SUM(H152:H158)</f>
        <v>0</v>
      </c>
      <c r="I151" s="114">
        <f t="shared" si="187"/>
        <v>0</v>
      </c>
      <c r="J151" s="121">
        <f>SUM(J152:J158)</f>
        <v>0</v>
      </c>
      <c r="K151" s="113">
        <f t="shared" ref="K151:L151" si="188">SUM(K152:K158)</f>
        <v>0</v>
      </c>
      <c r="L151" s="136">
        <f t="shared" si="188"/>
        <v>0</v>
      </c>
      <c r="M151" s="58">
        <f>SUM(M152:M158)</f>
        <v>0</v>
      </c>
      <c r="N151" s="113">
        <f t="shared" ref="N151:O151" si="189">SUM(N152:N158)</f>
        <v>0</v>
      </c>
      <c r="O151" s="114">
        <f t="shared" si="189"/>
        <v>0</v>
      </c>
      <c r="P151" s="111"/>
    </row>
    <row r="152" spans="1:16" hidden="1" x14ac:dyDescent="0.25">
      <c r="A152" s="37">
        <v>2361</v>
      </c>
      <c r="B152" s="57" t="s">
        <v>133</v>
      </c>
      <c r="C152" s="58">
        <f t="shared" si="185"/>
        <v>0</v>
      </c>
      <c r="D152" s="231">
        <v>0</v>
      </c>
      <c r="E152" s="60"/>
      <c r="F152" s="147">
        <f t="shared" ref="F152:F159" si="190">D152+E152</f>
        <v>0</v>
      </c>
      <c r="G152" s="231"/>
      <c r="H152" s="263"/>
      <c r="I152" s="114">
        <f t="shared" ref="I152:I159" si="191">G152+H152</f>
        <v>0</v>
      </c>
      <c r="J152" s="263"/>
      <c r="K152" s="60"/>
      <c r="L152" s="136">
        <f t="shared" ref="L152:L159" si="192">J152+K152</f>
        <v>0</v>
      </c>
      <c r="M152" s="325"/>
      <c r="N152" s="60"/>
      <c r="O152" s="114">
        <f t="shared" ref="O152:O159" si="193">M152+N152</f>
        <v>0</v>
      </c>
      <c r="P152" s="111"/>
    </row>
    <row r="153" spans="1:16" ht="24" hidden="1" x14ac:dyDescent="0.25">
      <c r="A153" s="37">
        <v>2362</v>
      </c>
      <c r="B153" s="57" t="s">
        <v>134</v>
      </c>
      <c r="C153" s="58">
        <f t="shared" si="185"/>
        <v>0</v>
      </c>
      <c r="D153" s="231">
        <v>0</v>
      </c>
      <c r="E153" s="60"/>
      <c r="F153" s="147">
        <f t="shared" si="190"/>
        <v>0</v>
      </c>
      <c r="G153" s="231"/>
      <c r="H153" s="263"/>
      <c r="I153" s="114">
        <f t="shared" si="191"/>
        <v>0</v>
      </c>
      <c r="J153" s="263"/>
      <c r="K153" s="60"/>
      <c r="L153" s="136">
        <f t="shared" si="192"/>
        <v>0</v>
      </c>
      <c r="M153" s="325"/>
      <c r="N153" s="60"/>
      <c r="O153" s="114">
        <f t="shared" si="193"/>
        <v>0</v>
      </c>
      <c r="P153" s="111"/>
    </row>
    <row r="154" spans="1:16" hidden="1" x14ac:dyDescent="0.25">
      <c r="A154" s="37">
        <v>2363</v>
      </c>
      <c r="B154" s="57" t="s">
        <v>135</v>
      </c>
      <c r="C154" s="58">
        <f t="shared" si="185"/>
        <v>0</v>
      </c>
      <c r="D154" s="231">
        <v>0</v>
      </c>
      <c r="E154" s="60"/>
      <c r="F154" s="147">
        <f t="shared" si="190"/>
        <v>0</v>
      </c>
      <c r="G154" s="231"/>
      <c r="H154" s="263"/>
      <c r="I154" s="114">
        <f t="shared" si="191"/>
        <v>0</v>
      </c>
      <c r="J154" s="263"/>
      <c r="K154" s="60"/>
      <c r="L154" s="136">
        <f t="shared" si="192"/>
        <v>0</v>
      </c>
      <c r="M154" s="325"/>
      <c r="N154" s="60"/>
      <c r="O154" s="114">
        <f t="shared" si="193"/>
        <v>0</v>
      </c>
      <c r="P154" s="111"/>
    </row>
    <row r="155" spans="1:16" hidden="1" x14ac:dyDescent="0.25">
      <c r="A155" s="37">
        <v>2364</v>
      </c>
      <c r="B155" s="57" t="s">
        <v>136</v>
      </c>
      <c r="C155" s="58">
        <f t="shared" si="185"/>
        <v>0</v>
      </c>
      <c r="D155" s="231">
        <v>0</v>
      </c>
      <c r="E155" s="60"/>
      <c r="F155" s="147">
        <f t="shared" si="190"/>
        <v>0</v>
      </c>
      <c r="G155" s="231"/>
      <c r="H155" s="263"/>
      <c r="I155" s="114">
        <f t="shared" si="191"/>
        <v>0</v>
      </c>
      <c r="J155" s="263"/>
      <c r="K155" s="60"/>
      <c r="L155" s="136">
        <f t="shared" si="192"/>
        <v>0</v>
      </c>
      <c r="M155" s="325"/>
      <c r="N155" s="60"/>
      <c r="O155" s="114">
        <f t="shared" si="193"/>
        <v>0</v>
      </c>
      <c r="P155" s="111"/>
    </row>
    <row r="156" spans="1:16" ht="12.75" hidden="1" customHeight="1" x14ac:dyDescent="0.25">
      <c r="A156" s="37">
        <v>2365</v>
      </c>
      <c r="B156" s="57" t="s">
        <v>137</v>
      </c>
      <c r="C156" s="58">
        <f t="shared" si="185"/>
        <v>0</v>
      </c>
      <c r="D156" s="231">
        <v>0</v>
      </c>
      <c r="E156" s="60"/>
      <c r="F156" s="147">
        <f t="shared" si="190"/>
        <v>0</v>
      </c>
      <c r="G156" s="231"/>
      <c r="H156" s="263"/>
      <c r="I156" s="114">
        <f t="shared" si="191"/>
        <v>0</v>
      </c>
      <c r="J156" s="263"/>
      <c r="K156" s="60"/>
      <c r="L156" s="136">
        <f t="shared" si="192"/>
        <v>0</v>
      </c>
      <c r="M156" s="325"/>
      <c r="N156" s="60"/>
      <c r="O156" s="114">
        <f t="shared" si="193"/>
        <v>0</v>
      </c>
      <c r="P156" s="111"/>
    </row>
    <row r="157" spans="1:16" ht="36" hidden="1" x14ac:dyDescent="0.25">
      <c r="A157" s="37">
        <v>2366</v>
      </c>
      <c r="B157" s="57" t="s">
        <v>138</v>
      </c>
      <c r="C157" s="58">
        <f t="shared" si="185"/>
        <v>0</v>
      </c>
      <c r="D157" s="231">
        <v>0</v>
      </c>
      <c r="E157" s="60"/>
      <c r="F157" s="147">
        <f t="shared" si="190"/>
        <v>0</v>
      </c>
      <c r="G157" s="231"/>
      <c r="H157" s="263"/>
      <c r="I157" s="114">
        <f t="shared" si="191"/>
        <v>0</v>
      </c>
      <c r="J157" s="263"/>
      <c r="K157" s="60"/>
      <c r="L157" s="136">
        <f t="shared" si="192"/>
        <v>0</v>
      </c>
      <c r="M157" s="325"/>
      <c r="N157" s="60"/>
      <c r="O157" s="114">
        <f t="shared" si="193"/>
        <v>0</v>
      </c>
      <c r="P157" s="111"/>
    </row>
    <row r="158" spans="1:16" ht="48" hidden="1" x14ac:dyDescent="0.25">
      <c r="A158" s="37">
        <v>2369</v>
      </c>
      <c r="B158" s="57" t="s">
        <v>139</v>
      </c>
      <c r="C158" s="58">
        <f t="shared" si="185"/>
        <v>0</v>
      </c>
      <c r="D158" s="231">
        <v>0</v>
      </c>
      <c r="E158" s="60"/>
      <c r="F158" s="147">
        <f t="shared" si="190"/>
        <v>0</v>
      </c>
      <c r="G158" s="231"/>
      <c r="H158" s="263"/>
      <c r="I158" s="114">
        <f t="shared" si="191"/>
        <v>0</v>
      </c>
      <c r="J158" s="263"/>
      <c r="K158" s="60"/>
      <c r="L158" s="136">
        <f t="shared" si="192"/>
        <v>0</v>
      </c>
      <c r="M158" s="325"/>
      <c r="N158" s="60"/>
      <c r="O158" s="114">
        <f t="shared" si="193"/>
        <v>0</v>
      </c>
      <c r="P158" s="111"/>
    </row>
    <row r="159" spans="1:16" hidden="1" x14ac:dyDescent="0.25">
      <c r="A159" s="107">
        <v>2370</v>
      </c>
      <c r="B159" s="78" t="s">
        <v>140</v>
      </c>
      <c r="C159" s="84">
        <f t="shared" si="185"/>
        <v>0</v>
      </c>
      <c r="D159" s="233">
        <v>0</v>
      </c>
      <c r="E159" s="115"/>
      <c r="F159" s="286">
        <f t="shared" si="190"/>
        <v>0</v>
      </c>
      <c r="G159" s="233"/>
      <c r="H159" s="264"/>
      <c r="I159" s="109">
        <f t="shared" si="191"/>
        <v>0</v>
      </c>
      <c r="J159" s="264"/>
      <c r="K159" s="115"/>
      <c r="L159" s="137">
        <f t="shared" si="192"/>
        <v>0</v>
      </c>
      <c r="M159" s="326"/>
      <c r="N159" s="115"/>
      <c r="O159" s="109">
        <f t="shared" si="193"/>
        <v>0</v>
      </c>
      <c r="P159" s="116"/>
    </row>
    <row r="160" spans="1:16" hidden="1" x14ac:dyDescent="0.25">
      <c r="A160" s="107">
        <v>2380</v>
      </c>
      <c r="B160" s="78" t="s">
        <v>141</v>
      </c>
      <c r="C160" s="84">
        <f t="shared" si="185"/>
        <v>0</v>
      </c>
      <c r="D160" s="132">
        <f>SUM(D161:D162)</f>
        <v>0</v>
      </c>
      <c r="E160" s="108">
        <f t="shared" ref="E160:F160" si="194">SUM(E161:E162)</f>
        <v>0</v>
      </c>
      <c r="F160" s="286">
        <f t="shared" si="194"/>
        <v>0</v>
      </c>
      <c r="G160" s="132">
        <f>SUM(G161:G162)</f>
        <v>0</v>
      </c>
      <c r="H160" s="207">
        <f t="shared" ref="H160:I160" si="195">SUM(H161:H162)</f>
        <v>0</v>
      </c>
      <c r="I160" s="109">
        <f t="shared" si="195"/>
        <v>0</v>
      </c>
      <c r="J160" s="207">
        <f>SUM(J161:J162)</f>
        <v>0</v>
      </c>
      <c r="K160" s="108">
        <f t="shared" ref="K160:L160" si="196">SUM(K161:K162)</f>
        <v>0</v>
      </c>
      <c r="L160" s="137">
        <f t="shared" si="196"/>
        <v>0</v>
      </c>
      <c r="M160" s="84">
        <f>SUM(M161:M162)</f>
        <v>0</v>
      </c>
      <c r="N160" s="108">
        <f t="shared" ref="N160:O160" si="197">SUM(N161:N162)</f>
        <v>0</v>
      </c>
      <c r="O160" s="109">
        <f t="shared" si="197"/>
        <v>0</v>
      </c>
      <c r="P160" s="116"/>
    </row>
    <row r="161" spans="1:16" hidden="1" x14ac:dyDescent="0.25">
      <c r="A161" s="32">
        <v>2381</v>
      </c>
      <c r="B161" s="52" t="s">
        <v>142</v>
      </c>
      <c r="C161" s="53">
        <f t="shared" si="185"/>
        <v>0</v>
      </c>
      <c r="D161" s="230">
        <v>0</v>
      </c>
      <c r="E161" s="55"/>
      <c r="F161" s="287">
        <f t="shared" ref="F161:F164" si="198">D161+E161</f>
        <v>0</v>
      </c>
      <c r="G161" s="230"/>
      <c r="H161" s="262"/>
      <c r="I161" s="120">
        <f t="shared" ref="I161:I164" si="199">G161+H161</f>
        <v>0</v>
      </c>
      <c r="J161" s="262"/>
      <c r="K161" s="55"/>
      <c r="L161" s="140">
        <f t="shared" ref="L161:L164" si="200">J161+K161</f>
        <v>0</v>
      </c>
      <c r="M161" s="324"/>
      <c r="N161" s="55"/>
      <c r="O161" s="120">
        <f t="shared" ref="O161:O164" si="201">M161+N161</f>
        <v>0</v>
      </c>
      <c r="P161" s="110"/>
    </row>
    <row r="162" spans="1:16" ht="24" hidden="1" x14ac:dyDescent="0.25">
      <c r="A162" s="37">
        <v>2389</v>
      </c>
      <c r="B162" s="57" t="s">
        <v>143</v>
      </c>
      <c r="C162" s="58">
        <f t="shared" si="185"/>
        <v>0</v>
      </c>
      <c r="D162" s="231">
        <v>0</v>
      </c>
      <c r="E162" s="60"/>
      <c r="F162" s="147">
        <f t="shared" si="198"/>
        <v>0</v>
      </c>
      <c r="G162" s="231"/>
      <c r="H162" s="263"/>
      <c r="I162" s="114">
        <f t="shared" si="199"/>
        <v>0</v>
      </c>
      <c r="J162" s="263"/>
      <c r="K162" s="60"/>
      <c r="L162" s="136">
        <f t="shared" si="200"/>
        <v>0</v>
      </c>
      <c r="M162" s="325"/>
      <c r="N162" s="60"/>
      <c r="O162" s="114">
        <f t="shared" si="201"/>
        <v>0</v>
      </c>
      <c r="P162" s="111"/>
    </row>
    <row r="163" spans="1:16" hidden="1" x14ac:dyDescent="0.25">
      <c r="A163" s="107">
        <v>2390</v>
      </c>
      <c r="B163" s="78" t="s">
        <v>144</v>
      </c>
      <c r="C163" s="84">
        <f t="shared" si="185"/>
        <v>0</v>
      </c>
      <c r="D163" s="233">
        <v>0</v>
      </c>
      <c r="E163" s="115"/>
      <c r="F163" s="286">
        <f t="shared" si="198"/>
        <v>0</v>
      </c>
      <c r="G163" s="233"/>
      <c r="H163" s="264"/>
      <c r="I163" s="109">
        <f t="shared" si="199"/>
        <v>0</v>
      </c>
      <c r="J163" s="264"/>
      <c r="K163" s="115"/>
      <c r="L163" s="137">
        <f t="shared" si="200"/>
        <v>0</v>
      </c>
      <c r="M163" s="326"/>
      <c r="N163" s="115"/>
      <c r="O163" s="109">
        <f t="shared" si="201"/>
        <v>0</v>
      </c>
      <c r="P163" s="116"/>
    </row>
    <row r="164" spans="1:16" hidden="1" x14ac:dyDescent="0.25">
      <c r="A164" s="45">
        <v>2400</v>
      </c>
      <c r="B164" s="105" t="s">
        <v>145</v>
      </c>
      <c r="C164" s="46">
        <f t="shared" si="185"/>
        <v>0</v>
      </c>
      <c r="D164" s="235">
        <v>0</v>
      </c>
      <c r="E164" s="122"/>
      <c r="F164" s="285">
        <f t="shared" si="198"/>
        <v>0</v>
      </c>
      <c r="G164" s="235"/>
      <c r="H164" s="266"/>
      <c r="I164" s="117">
        <f t="shared" si="199"/>
        <v>0</v>
      </c>
      <c r="J164" s="266"/>
      <c r="K164" s="122"/>
      <c r="L164" s="126">
        <f t="shared" si="200"/>
        <v>0</v>
      </c>
      <c r="M164" s="327"/>
      <c r="N164" s="122"/>
      <c r="O164" s="117">
        <f t="shared" si="201"/>
        <v>0</v>
      </c>
      <c r="P164" s="123"/>
    </row>
    <row r="165" spans="1:16" ht="24" hidden="1" x14ac:dyDescent="0.25">
      <c r="A165" s="45">
        <v>2500</v>
      </c>
      <c r="B165" s="105" t="s">
        <v>146</v>
      </c>
      <c r="C165" s="46">
        <f t="shared" si="185"/>
        <v>0</v>
      </c>
      <c r="D165" s="229">
        <f>SUM(D166,D171)</f>
        <v>0</v>
      </c>
      <c r="E165" s="50">
        <f t="shared" ref="E165:O165" si="202">SUM(E166,E171)</f>
        <v>0</v>
      </c>
      <c r="F165" s="285">
        <f t="shared" si="202"/>
        <v>0</v>
      </c>
      <c r="G165" s="229">
        <f t="shared" si="202"/>
        <v>0</v>
      </c>
      <c r="H165" s="106">
        <f t="shared" si="202"/>
        <v>0</v>
      </c>
      <c r="I165" s="117">
        <f t="shared" si="202"/>
        <v>0</v>
      </c>
      <c r="J165" s="106">
        <f t="shared" si="202"/>
        <v>0</v>
      </c>
      <c r="K165" s="50">
        <f t="shared" si="202"/>
        <v>0</v>
      </c>
      <c r="L165" s="126">
        <f t="shared" si="202"/>
        <v>0</v>
      </c>
      <c r="M165" s="130">
        <f t="shared" si="202"/>
        <v>0</v>
      </c>
      <c r="N165" s="131">
        <f t="shared" si="202"/>
        <v>0</v>
      </c>
      <c r="O165" s="294">
        <f t="shared" si="202"/>
        <v>0</v>
      </c>
      <c r="P165" s="348"/>
    </row>
    <row r="166" spans="1:16" ht="16.5" hidden="1" customHeight="1" x14ac:dyDescent="0.25">
      <c r="A166" s="565">
        <v>2510</v>
      </c>
      <c r="B166" s="52" t="s">
        <v>147</v>
      </c>
      <c r="C166" s="53">
        <f t="shared" si="185"/>
        <v>0</v>
      </c>
      <c r="D166" s="234">
        <f>SUM(D167:D170)</f>
        <v>0</v>
      </c>
      <c r="E166" s="119">
        <f t="shared" ref="E166:O166" si="203">SUM(E167:E170)</f>
        <v>0</v>
      </c>
      <c r="F166" s="287">
        <f t="shared" si="203"/>
        <v>0</v>
      </c>
      <c r="G166" s="234">
        <f t="shared" si="203"/>
        <v>0</v>
      </c>
      <c r="H166" s="265">
        <f t="shared" si="203"/>
        <v>0</v>
      </c>
      <c r="I166" s="120">
        <f t="shared" si="203"/>
        <v>0</v>
      </c>
      <c r="J166" s="265">
        <f t="shared" si="203"/>
        <v>0</v>
      </c>
      <c r="K166" s="119">
        <f t="shared" si="203"/>
        <v>0</v>
      </c>
      <c r="L166" s="140">
        <f t="shared" si="203"/>
        <v>0</v>
      </c>
      <c r="M166" s="64">
        <f t="shared" si="203"/>
        <v>0</v>
      </c>
      <c r="N166" s="304">
        <f t="shared" si="203"/>
        <v>0</v>
      </c>
      <c r="O166" s="309">
        <f t="shared" si="203"/>
        <v>0</v>
      </c>
      <c r="P166" s="155"/>
    </row>
    <row r="167" spans="1:16" ht="24" hidden="1" x14ac:dyDescent="0.25">
      <c r="A167" s="38">
        <v>2512</v>
      </c>
      <c r="B167" s="57" t="s">
        <v>148</v>
      </c>
      <c r="C167" s="58">
        <f t="shared" si="185"/>
        <v>0</v>
      </c>
      <c r="D167" s="231">
        <v>0</v>
      </c>
      <c r="E167" s="60"/>
      <c r="F167" s="147">
        <f t="shared" ref="F167:F172" si="204">D167+E167</f>
        <v>0</v>
      </c>
      <c r="G167" s="231"/>
      <c r="H167" s="263"/>
      <c r="I167" s="114">
        <f t="shared" ref="I167:I172" si="205">G167+H167</f>
        <v>0</v>
      </c>
      <c r="J167" s="263"/>
      <c r="K167" s="60"/>
      <c r="L167" s="136">
        <f t="shared" ref="L167:L172" si="206">J167+K167</f>
        <v>0</v>
      </c>
      <c r="M167" s="325"/>
      <c r="N167" s="60"/>
      <c r="O167" s="114">
        <f t="shared" ref="O167:O172" si="207">M167+N167</f>
        <v>0</v>
      </c>
      <c r="P167" s="111"/>
    </row>
    <row r="168" spans="1:16" ht="36" hidden="1" x14ac:dyDescent="0.25">
      <c r="A168" s="38">
        <v>2513</v>
      </c>
      <c r="B168" s="57" t="s">
        <v>149</v>
      </c>
      <c r="C168" s="58">
        <f t="shared" si="185"/>
        <v>0</v>
      </c>
      <c r="D168" s="231">
        <v>0</v>
      </c>
      <c r="E168" s="60"/>
      <c r="F168" s="147">
        <f t="shared" si="204"/>
        <v>0</v>
      </c>
      <c r="G168" s="231"/>
      <c r="H168" s="263"/>
      <c r="I168" s="114">
        <f t="shared" si="205"/>
        <v>0</v>
      </c>
      <c r="J168" s="263"/>
      <c r="K168" s="60"/>
      <c r="L168" s="136">
        <f t="shared" si="206"/>
        <v>0</v>
      </c>
      <c r="M168" s="325"/>
      <c r="N168" s="60"/>
      <c r="O168" s="114">
        <f t="shared" si="207"/>
        <v>0</v>
      </c>
      <c r="P168" s="111"/>
    </row>
    <row r="169" spans="1:16" ht="24" hidden="1" x14ac:dyDescent="0.25">
      <c r="A169" s="38">
        <v>2515</v>
      </c>
      <c r="B169" s="57" t="s">
        <v>150</v>
      </c>
      <c r="C169" s="58">
        <f t="shared" si="185"/>
        <v>0</v>
      </c>
      <c r="D169" s="231">
        <v>0</v>
      </c>
      <c r="E169" s="60"/>
      <c r="F169" s="147">
        <f t="shared" si="204"/>
        <v>0</v>
      </c>
      <c r="G169" s="231"/>
      <c r="H169" s="263"/>
      <c r="I169" s="114">
        <f t="shared" si="205"/>
        <v>0</v>
      </c>
      <c r="J169" s="263"/>
      <c r="K169" s="60"/>
      <c r="L169" s="136">
        <f t="shared" si="206"/>
        <v>0</v>
      </c>
      <c r="M169" s="325"/>
      <c r="N169" s="60"/>
      <c r="O169" s="114">
        <f t="shared" si="207"/>
        <v>0</v>
      </c>
      <c r="P169" s="111"/>
    </row>
    <row r="170" spans="1:16" ht="24" hidden="1" x14ac:dyDescent="0.25">
      <c r="A170" s="38">
        <v>2519</v>
      </c>
      <c r="B170" s="57" t="s">
        <v>151</v>
      </c>
      <c r="C170" s="58">
        <f t="shared" si="185"/>
        <v>0</v>
      </c>
      <c r="D170" s="231">
        <v>0</v>
      </c>
      <c r="E170" s="60"/>
      <c r="F170" s="147">
        <f t="shared" si="204"/>
        <v>0</v>
      </c>
      <c r="G170" s="231"/>
      <c r="H170" s="263"/>
      <c r="I170" s="114">
        <f t="shared" si="205"/>
        <v>0</v>
      </c>
      <c r="J170" s="263"/>
      <c r="K170" s="60"/>
      <c r="L170" s="136">
        <f t="shared" si="206"/>
        <v>0</v>
      </c>
      <c r="M170" s="325"/>
      <c r="N170" s="60"/>
      <c r="O170" s="114">
        <f t="shared" si="207"/>
        <v>0</v>
      </c>
      <c r="P170" s="111"/>
    </row>
    <row r="171" spans="1:16" ht="24" hidden="1" x14ac:dyDescent="0.25">
      <c r="A171" s="112">
        <v>2520</v>
      </c>
      <c r="B171" s="57" t="s">
        <v>152</v>
      </c>
      <c r="C171" s="58">
        <f t="shared" si="185"/>
        <v>0</v>
      </c>
      <c r="D171" s="231">
        <v>0</v>
      </c>
      <c r="E171" s="60"/>
      <c r="F171" s="147">
        <f t="shared" si="204"/>
        <v>0</v>
      </c>
      <c r="G171" s="231"/>
      <c r="H171" s="263"/>
      <c r="I171" s="114">
        <f t="shared" si="205"/>
        <v>0</v>
      </c>
      <c r="J171" s="263"/>
      <c r="K171" s="60"/>
      <c r="L171" s="136">
        <f t="shared" si="206"/>
        <v>0</v>
      </c>
      <c r="M171" s="325"/>
      <c r="N171" s="60"/>
      <c r="O171" s="114">
        <f t="shared" si="207"/>
        <v>0</v>
      </c>
      <c r="P171" s="111"/>
    </row>
    <row r="172" spans="1:16" s="124" customFormat="1" ht="36" hidden="1" customHeight="1" x14ac:dyDescent="0.25">
      <c r="A172" s="17">
        <v>2800</v>
      </c>
      <c r="B172" s="52" t="s">
        <v>153</v>
      </c>
      <c r="C172" s="53">
        <f t="shared" si="185"/>
        <v>0</v>
      </c>
      <c r="D172" s="214">
        <v>0</v>
      </c>
      <c r="E172" s="35"/>
      <c r="F172" s="354">
        <f t="shared" si="204"/>
        <v>0</v>
      </c>
      <c r="G172" s="214"/>
      <c r="H172" s="249"/>
      <c r="I172" s="356">
        <f t="shared" si="205"/>
        <v>0</v>
      </c>
      <c r="J172" s="249"/>
      <c r="K172" s="35"/>
      <c r="L172" s="199">
        <f t="shared" si="206"/>
        <v>0</v>
      </c>
      <c r="M172" s="315"/>
      <c r="N172" s="35"/>
      <c r="O172" s="356">
        <f t="shared" si="207"/>
        <v>0</v>
      </c>
      <c r="P172" s="36"/>
    </row>
    <row r="173" spans="1:16" hidden="1" x14ac:dyDescent="0.25">
      <c r="A173" s="101">
        <v>3000</v>
      </c>
      <c r="B173" s="101" t="s">
        <v>154</v>
      </c>
      <c r="C173" s="102">
        <f t="shared" si="185"/>
        <v>0</v>
      </c>
      <c r="D173" s="228">
        <f>SUM(D174,D184)</f>
        <v>0</v>
      </c>
      <c r="E173" s="103">
        <f t="shared" ref="E173:F173" si="208">SUM(E174,E184)</f>
        <v>0</v>
      </c>
      <c r="F173" s="284">
        <f t="shared" si="208"/>
        <v>0</v>
      </c>
      <c r="G173" s="228">
        <f>SUM(G174,G184)</f>
        <v>0</v>
      </c>
      <c r="H173" s="261">
        <f t="shared" ref="H173:I173" si="209">SUM(H174,H184)</f>
        <v>0</v>
      </c>
      <c r="I173" s="104">
        <f t="shared" si="209"/>
        <v>0</v>
      </c>
      <c r="J173" s="261">
        <f>SUM(J174,J184)</f>
        <v>0</v>
      </c>
      <c r="K173" s="103">
        <f t="shared" ref="K173:L173" si="210">SUM(K174,K184)</f>
        <v>0</v>
      </c>
      <c r="L173" s="138">
        <f t="shared" si="210"/>
        <v>0</v>
      </c>
      <c r="M173" s="102">
        <f>SUM(M174,M184)</f>
        <v>0</v>
      </c>
      <c r="N173" s="103">
        <f t="shared" ref="N173:O173" si="211">SUM(N174,N184)</f>
        <v>0</v>
      </c>
      <c r="O173" s="104">
        <f t="shared" si="211"/>
        <v>0</v>
      </c>
      <c r="P173" s="347"/>
    </row>
    <row r="174" spans="1:16" ht="24" hidden="1" x14ac:dyDescent="0.25">
      <c r="A174" s="45">
        <v>3200</v>
      </c>
      <c r="B174" s="125" t="s">
        <v>155</v>
      </c>
      <c r="C174" s="46">
        <f t="shared" si="185"/>
        <v>0</v>
      </c>
      <c r="D174" s="229">
        <f>SUM(D175,D179)</f>
        <v>0</v>
      </c>
      <c r="E174" s="50">
        <f t="shared" ref="E174:O174" si="212">SUM(E175,E179)</f>
        <v>0</v>
      </c>
      <c r="F174" s="285">
        <f t="shared" si="212"/>
        <v>0</v>
      </c>
      <c r="G174" s="229">
        <f t="shared" si="212"/>
        <v>0</v>
      </c>
      <c r="H174" s="106">
        <f t="shared" si="212"/>
        <v>0</v>
      </c>
      <c r="I174" s="117">
        <f t="shared" si="212"/>
        <v>0</v>
      </c>
      <c r="J174" s="106">
        <f t="shared" si="212"/>
        <v>0</v>
      </c>
      <c r="K174" s="50">
        <f t="shared" si="212"/>
        <v>0</v>
      </c>
      <c r="L174" s="126">
        <f t="shared" si="212"/>
        <v>0</v>
      </c>
      <c r="M174" s="130">
        <f t="shared" si="212"/>
        <v>0</v>
      </c>
      <c r="N174" s="131">
        <f t="shared" si="212"/>
        <v>0</v>
      </c>
      <c r="O174" s="294">
        <f t="shared" si="212"/>
        <v>0</v>
      </c>
      <c r="P174" s="348"/>
    </row>
    <row r="175" spans="1:16" ht="36" hidden="1" x14ac:dyDescent="0.25">
      <c r="A175" s="565">
        <v>3260</v>
      </c>
      <c r="B175" s="52" t="s">
        <v>156</v>
      </c>
      <c r="C175" s="53">
        <f t="shared" si="185"/>
        <v>0</v>
      </c>
      <c r="D175" s="234">
        <f>SUM(D176:D178)</f>
        <v>0</v>
      </c>
      <c r="E175" s="119">
        <f t="shared" ref="E175:F175" si="213">SUM(E176:E178)</f>
        <v>0</v>
      </c>
      <c r="F175" s="287">
        <f t="shared" si="213"/>
        <v>0</v>
      </c>
      <c r="G175" s="234">
        <f>SUM(G176:G178)</f>
        <v>0</v>
      </c>
      <c r="H175" s="265">
        <f t="shared" ref="H175:I175" si="214">SUM(H176:H178)</f>
        <v>0</v>
      </c>
      <c r="I175" s="120">
        <f t="shared" si="214"/>
        <v>0</v>
      </c>
      <c r="J175" s="265">
        <f>SUM(J176:J178)</f>
        <v>0</v>
      </c>
      <c r="K175" s="119">
        <f t="shared" ref="K175:L175" si="215">SUM(K176:K178)</f>
        <v>0</v>
      </c>
      <c r="L175" s="140">
        <f t="shared" si="215"/>
        <v>0</v>
      </c>
      <c r="M175" s="53">
        <f>SUM(M176:M178)</f>
        <v>0</v>
      </c>
      <c r="N175" s="119">
        <f t="shared" ref="N175:O175" si="216">SUM(N176:N178)</f>
        <v>0</v>
      </c>
      <c r="O175" s="120">
        <f t="shared" si="216"/>
        <v>0</v>
      </c>
      <c r="P175" s="110"/>
    </row>
    <row r="176" spans="1:16" ht="24" hidden="1" x14ac:dyDescent="0.25">
      <c r="A176" s="38">
        <v>3261</v>
      </c>
      <c r="B176" s="57" t="s">
        <v>157</v>
      </c>
      <c r="C176" s="58">
        <f t="shared" si="185"/>
        <v>0</v>
      </c>
      <c r="D176" s="231">
        <v>0</v>
      </c>
      <c r="E176" s="60"/>
      <c r="F176" s="147">
        <f t="shared" ref="F176:F178" si="217">D176+E176</f>
        <v>0</v>
      </c>
      <c r="G176" s="231"/>
      <c r="H176" s="263"/>
      <c r="I176" s="114">
        <f t="shared" ref="I176:I178" si="218">G176+H176</f>
        <v>0</v>
      </c>
      <c r="J176" s="263"/>
      <c r="K176" s="60"/>
      <c r="L176" s="136">
        <f t="shared" ref="L176:L178" si="219">J176+K176</f>
        <v>0</v>
      </c>
      <c r="M176" s="325"/>
      <c r="N176" s="60"/>
      <c r="O176" s="114">
        <f t="shared" ref="O176:O178" si="220">M176+N176</f>
        <v>0</v>
      </c>
      <c r="P176" s="111"/>
    </row>
    <row r="177" spans="1:16" ht="36" hidden="1" x14ac:dyDescent="0.25">
      <c r="A177" s="38">
        <v>3262</v>
      </c>
      <c r="B177" s="57" t="s">
        <v>158</v>
      </c>
      <c r="C177" s="58">
        <f t="shared" si="185"/>
        <v>0</v>
      </c>
      <c r="D177" s="231">
        <v>0</v>
      </c>
      <c r="E177" s="60"/>
      <c r="F177" s="147">
        <f t="shared" si="217"/>
        <v>0</v>
      </c>
      <c r="G177" s="231"/>
      <c r="H177" s="263"/>
      <c r="I177" s="114">
        <f t="shared" si="218"/>
        <v>0</v>
      </c>
      <c r="J177" s="263"/>
      <c r="K177" s="60"/>
      <c r="L177" s="136">
        <f t="shared" si="219"/>
        <v>0</v>
      </c>
      <c r="M177" s="325"/>
      <c r="N177" s="60"/>
      <c r="O177" s="114">
        <f t="shared" si="220"/>
        <v>0</v>
      </c>
      <c r="P177" s="111"/>
    </row>
    <row r="178" spans="1:16" ht="24" hidden="1" x14ac:dyDescent="0.25">
      <c r="A178" s="38">
        <v>3263</v>
      </c>
      <c r="B178" s="57" t="s">
        <v>159</v>
      </c>
      <c r="C178" s="58">
        <f t="shared" si="185"/>
        <v>0</v>
      </c>
      <c r="D178" s="231">
        <v>0</v>
      </c>
      <c r="E178" s="60"/>
      <c r="F178" s="147">
        <f t="shared" si="217"/>
        <v>0</v>
      </c>
      <c r="G178" s="231"/>
      <c r="H178" s="263"/>
      <c r="I178" s="114">
        <f t="shared" si="218"/>
        <v>0</v>
      </c>
      <c r="J178" s="263"/>
      <c r="K178" s="60"/>
      <c r="L178" s="136">
        <f t="shared" si="219"/>
        <v>0</v>
      </c>
      <c r="M178" s="325"/>
      <c r="N178" s="60"/>
      <c r="O178" s="114">
        <f t="shared" si="220"/>
        <v>0</v>
      </c>
      <c r="P178" s="111"/>
    </row>
    <row r="179" spans="1:16" ht="84" hidden="1" x14ac:dyDescent="0.25">
      <c r="A179" s="565">
        <v>3290</v>
      </c>
      <c r="B179" s="52" t="s">
        <v>286</v>
      </c>
      <c r="C179" s="127">
        <f t="shared" si="185"/>
        <v>0</v>
      </c>
      <c r="D179" s="234">
        <f>SUM(D180:D183)</f>
        <v>0</v>
      </c>
      <c r="E179" s="119">
        <f t="shared" ref="E179:O179" si="221">SUM(E180:E183)</f>
        <v>0</v>
      </c>
      <c r="F179" s="287">
        <f t="shared" si="221"/>
        <v>0</v>
      </c>
      <c r="G179" s="234">
        <f t="shared" si="221"/>
        <v>0</v>
      </c>
      <c r="H179" s="265">
        <f t="shared" si="221"/>
        <v>0</v>
      </c>
      <c r="I179" s="120">
        <f t="shared" si="221"/>
        <v>0</v>
      </c>
      <c r="J179" s="265">
        <f t="shared" si="221"/>
        <v>0</v>
      </c>
      <c r="K179" s="119">
        <f t="shared" si="221"/>
        <v>0</v>
      </c>
      <c r="L179" s="140">
        <f t="shared" si="221"/>
        <v>0</v>
      </c>
      <c r="M179" s="127">
        <f t="shared" si="221"/>
        <v>0</v>
      </c>
      <c r="N179" s="305">
        <f t="shared" si="221"/>
        <v>0</v>
      </c>
      <c r="O179" s="310">
        <f t="shared" si="221"/>
        <v>0</v>
      </c>
      <c r="P179" s="158"/>
    </row>
    <row r="180" spans="1:16" ht="72" hidden="1" x14ac:dyDescent="0.25">
      <c r="A180" s="38">
        <v>3291</v>
      </c>
      <c r="B180" s="57" t="s">
        <v>160</v>
      </c>
      <c r="C180" s="58">
        <f t="shared" si="185"/>
        <v>0</v>
      </c>
      <c r="D180" s="231">
        <v>0</v>
      </c>
      <c r="E180" s="60"/>
      <c r="F180" s="147">
        <f t="shared" ref="F180:F183" si="222">D180+E180</f>
        <v>0</v>
      </c>
      <c r="G180" s="231"/>
      <c r="H180" s="263"/>
      <c r="I180" s="114">
        <f t="shared" ref="I180:I183" si="223">G180+H180</f>
        <v>0</v>
      </c>
      <c r="J180" s="263"/>
      <c r="K180" s="60"/>
      <c r="L180" s="136">
        <f t="shared" ref="L180:L183" si="224">J180+K180</f>
        <v>0</v>
      </c>
      <c r="M180" s="325"/>
      <c r="N180" s="60"/>
      <c r="O180" s="114">
        <f t="shared" ref="O180:O183" si="225">M180+N180</f>
        <v>0</v>
      </c>
      <c r="P180" s="111"/>
    </row>
    <row r="181" spans="1:16" ht="72" hidden="1" x14ac:dyDescent="0.25">
      <c r="A181" s="38">
        <v>3292</v>
      </c>
      <c r="B181" s="57" t="s">
        <v>161</v>
      </c>
      <c r="C181" s="58">
        <f t="shared" si="185"/>
        <v>0</v>
      </c>
      <c r="D181" s="231">
        <v>0</v>
      </c>
      <c r="E181" s="60"/>
      <c r="F181" s="147">
        <f t="shared" si="222"/>
        <v>0</v>
      </c>
      <c r="G181" s="231"/>
      <c r="H181" s="263"/>
      <c r="I181" s="114">
        <f t="shared" si="223"/>
        <v>0</v>
      </c>
      <c r="J181" s="263"/>
      <c r="K181" s="60"/>
      <c r="L181" s="136">
        <f t="shared" si="224"/>
        <v>0</v>
      </c>
      <c r="M181" s="325"/>
      <c r="N181" s="60"/>
      <c r="O181" s="114">
        <f t="shared" si="225"/>
        <v>0</v>
      </c>
      <c r="P181" s="111"/>
    </row>
    <row r="182" spans="1:16" ht="72" hidden="1" x14ac:dyDescent="0.25">
      <c r="A182" s="38">
        <v>3293</v>
      </c>
      <c r="B182" s="57" t="s">
        <v>162</v>
      </c>
      <c r="C182" s="58">
        <f t="shared" si="185"/>
        <v>0</v>
      </c>
      <c r="D182" s="231">
        <v>0</v>
      </c>
      <c r="E182" s="60"/>
      <c r="F182" s="147">
        <f t="shared" si="222"/>
        <v>0</v>
      </c>
      <c r="G182" s="231"/>
      <c r="H182" s="263"/>
      <c r="I182" s="114">
        <f t="shared" si="223"/>
        <v>0</v>
      </c>
      <c r="J182" s="263"/>
      <c r="K182" s="60"/>
      <c r="L182" s="136">
        <f t="shared" si="224"/>
        <v>0</v>
      </c>
      <c r="M182" s="325"/>
      <c r="N182" s="60"/>
      <c r="O182" s="114">
        <f t="shared" si="225"/>
        <v>0</v>
      </c>
      <c r="P182" s="111"/>
    </row>
    <row r="183" spans="1:16" ht="60" hidden="1" x14ac:dyDescent="0.25">
      <c r="A183" s="128">
        <v>3294</v>
      </c>
      <c r="B183" s="57" t="s">
        <v>163</v>
      </c>
      <c r="C183" s="127">
        <f t="shared" si="185"/>
        <v>0</v>
      </c>
      <c r="D183" s="236">
        <v>0</v>
      </c>
      <c r="E183" s="129"/>
      <c r="F183" s="142">
        <f t="shared" si="222"/>
        <v>0</v>
      </c>
      <c r="G183" s="236"/>
      <c r="H183" s="267"/>
      <c r="I183" s="310">
        <f t="shared" si="223"/>
        <v>0</v>
      </c>
      <c r="J183" s="267"/>
      <c r="K183" s="129"/>
      <c r="L183" s="141">
        <f t="shared" si="224"/>
        <v>0</v>
      </c>
      <c r="M183" s="328"/>
      <c r="N183" s="129"/>
      <c r="O183" s="310">
        <f t="shared" si="225"/>
        <v>0</v>
      </c>
      <c r="P183" s="158"/>
    </row>
    <row r="184" spans="1:16" ht="48" hidden="1" x14ac:dyDescent="0.25">
      <c r="A184" s="69">
        <v>3300</v>
      </c>
      <c r="B184" s="125" t="s">
        <v>164</v>
      </c>
      <c r="C184" s="130">
        <f t="shared" si="185"/>
        <v>0</v>
      </c>
      <c r="D184" s="237">
        <f>SUM(D185:D186)</f>
        <v>0</v>
      </c>
      <c r="E184" s="131">
        <f t="shared" ref="E184:O184" si="226">SUM(E185:E186)</f>
        <v>0</v>
      </c>
      <c r="F184" s="288">
        <f t="shared" si="226"/>
        <v>0</v>
      </c>
      <c r="G184" s="237">
        <f t="shared" si="226"/>
        <v>0</v>
      </c>
      <c r="H184" s="268">
        <f t="shared" si="226"/>
        <v>0</v>
      </c>
      <c r="I184" s="294">
        <f t="shared" si="226"/>
        <v>0</v>
      </c>
      <c r="J184" s="268">
        <f t="shared" si="226"/>
        <v>0</v>
      </c>
      <c r="K184" s="131">
        <f t="shared" si="226"/>
        <v>0</v>
      </c>
      <c r="L184" s="139">
        <f t="shared" si="226"/>
        <v>0</v>
      </c>
      <c r="M184" s="130">
        <f t="shared" si="226"/>
        <v>0</v>
      </c>
      <c r="N184" s="131">
        <f t="shared" si="226"/>
        <v>0</v>
      </c>
      <c r="O184" s="294">
        <f t="shared" si="226"/>
        <v>0</v>
      </c>
      <c r="P184" s="348"/>
    </row>
    <row r="185" spans="1:16" ht="48" hidden="1" x14ac:dyDescent="0.25">
      <c r="A185" s="77">
        <v>3310</v>
      </c>
      <c r="B185" s="78" t="s">
        <v>165</v>
      </c>
      <c r="C185" s="84">
        <f t="shared" si="185"/>
        <v>0</v>
      </c>
      <c r="D185" s="233">
        <v>0</v>
      </c>
      <c r="E185" s="115"/>
      <c r="F185" s="286">
        <f t="shared" ref="F185:F186" si="227">D185+E185</f>
        <v>0</v>
      </c>
      <c r="G185" s="233"/>
      <c r="H185" s="264"/>
      <c r="I185" s="109">
        <f t="shared" ref="I185:I186" si="228">G185+H185</f>
        <v>0</v>
      </c>
      <c r="J185" s="264"/>
      <c r="K185" s="115"/>
      <c r="L185" s="137">
        <f t="shared" ref="L185:L186" si="229">J185+K185</f>
        <v>0</v>
      </c>
      <c r="M185" s="326"/>
      <c r="N185" s="115"/>
      <c r="O185" s="109">
        <f t="shared" ref="O185:O186" si="230">M185+N185</f>
        <v>0</v>
      </c>
      <c r="P185" s="116"/>
    </row>
    <row r="186" spans="1:16" ht="48.75" hidden="1" customHeight="1" x14ac:dyDescent="0.25">
      <c r="A186" s="33">
        <v>3320</v>
      </c>
      <c r="B186" s="52" t="s">
        <v>166</v>
      </c>
      <c r="C186" s="53">
        <f t="shared" si="185"/>
        <v>0</v>
      </c>
      <c r="D186" s="230">
        <v>0</v>
      </c>
      <c r="E186" s="55"/>
      <c r="F186" s="287">
        <f t="shared" si="227"/>
        <v>0</v>
      </c>
      <c r="G186" s="230"/>
      <c r="H186" s="262"/>
      <c r="I186" s="120">
        <f t="shared" si="228"/>
        <v>0</v>
      </c>
      <c r="J186" s="262"/>
      <c r="K186" s="55"/>
      <c r="L186" s="140">
        <f t="shared" si="229"/>
        <v>0</v>
      </c>
      <c r="M186" s="324"/>
      <c r="N186" s="55"/>
      <c r="O186" s="120">
        <f t="shared" si="230"/>
        <v>0</v>
      </c>
      <c r="P186" s="110"/>
    </row>
    <row r="187" spans="1:16" hidden="1" x14ac:dyDescent="0.25">
      <c r="A187" s="133">
        <v>4000</v>
      </c>
      <c r="B187" s="101" t="s">
        <v>167</v>
      </c>
      <c r="C187" s="102">
        <f t="shared" si="185"/>
        <v>0</v>
      </c>
      <c r="D187" s="228">
        <f>SUM(D188,D191)</f>
        <v>0</v>
      </c>
      <c r="E187" s="103">
        <f t="shared" ref="E187:F187" si="231">SUM(E188,E191)</f>
        <v>0</v>
      </c>
      <c r="F187" s="284">
        <f t="shared" si="231"/>
        <v>0</v>
      </c>
      <c r="G187" s="228">
        <f>SUM(G188,G191)</f>
        <v>0</v>
      </c>
      <c r="H187" s="261">
        <f t="shared" ref="H187:I187" si="232">SUM(H188,H191)</f>
        <v>0</v>
      </c>
      <c r="I187" s="104">
        <f t="shared" si="232"/>
        <v>0</v>
      </c>
      <c r="J187" s="261">
        <f>SUM(J188,J191)</f>
        <v>0</v>
      </c>
      <c r="K187" s="103">
        <f t="shared" ref="K187:L187" si="233">SUM(K188,K191)</f>
        <v>0</v>
      </c>
      <c r="L187" s="138">
        <f t="shared" si="233"/>
        <v>0</v>
      </c>
      <c r="M187" s="102">
        <f>SUM(M188,M191)</f>
        <v>0</v>
      </c>
      <c r="N187" s="103">
        <f t="shared" ref="N187:O187" si="234">SUM(N188,N191)</f>
        <v>0</v>
      </c>
      <c r="O187" s="104">
        <f t="shared" si="234"/>
        <v>0</v>
      </c>
      <c r="P187" s="347"/>
    </row>
    <row r="188" spans="1:16" ht="24" hidden="1" x14ac:dyDescent="0.25">
      <c r="A188" s="134">
        <v>4200</v>
      </c>
      <c r="B188" s="105" t="s">
        <v>168</v>
      </c>
      <c r="C188" s="46">
        <f t="shared" si="185"/>
        <v>0</v>
      </c>
      <c r="D188" s="229">
        <f>SUM(D189,D190)</f>
        <v>0</v>
      </c>
      <c r="E188" s="50">
        <f t="shared" ref="E188:F188" si="235">SUM(E189,E190)</f>
        <v>0</v>
      </c>
      <c r="F188" s="285">
        <f t="shared" si="235"/>
        <v>0</v>
      </c>
      <c r="G188" s="229">
        <f>SUM(G189,G190)</f>
        <v>0</v>
      </c>
      <c r="H188" s="106">
        <f t="shared" ref="H188:I188" si="236">SUM(H189,H190)</f>
        <v>0</v>
      </c>
      <c r="I188" s="117">
        <f t="shared" si="236"/>
        <v>0</v>
      </c>
      <c r="J188" s="106">
        <f>SUM(J189,J190)</f>
        <v>0</v>
      </c>
      <c r="K188" s="50">
        <f t="shared" ref="K188:L188" si="237">SUM(K189,K190)</f>
        <v>0</v>
      </c>
      <c r="L188" s="126">
        <f t="shared" si="237"/>
        <v>0</v>
      </c>
      <c r="M188" s="46">
        <f>SUM(M189,M190)</f>
        <v>0</v>
      </c>
      <c r="N188" s="50">
        <f t="shared" ref="N188:O188" si="238">SUM(N189,N190)</f>
        <v>0</v>
      </c>
      <c r="O188" s="117">
        <f t="shared" si="238"/>
        <v>0</v>
      </c>
      <c r="P188" s="123"/>
    </row>
    <row r="189" spans="1:16" ht="36" hidden="1" x14ac:dyDescent="0.25">
      <c r="A189" s="565">
        <v>4240</v>
      </c>
      <c r="B189" s="52" t="s">
        <v>169</v>
      </c>
      <c r="C189" s="53">
        <f t="shared" si="185"/>
        <v>0</v>
      </c>
      <c r="D189" s="230">
        <v>0</v>
      </c>
      <c r="E189" s="55"/>
      <c r="F189" s="287">
        <f t="shared" ref="F189:F190" si="239">D189+E189</f>
        <v>0</v>
      </c>
      <c r="G189" s="230"/>
      <c r="H189" s="262"/>
      <c r="I189" s="120">
        <f t="shared" ref="I189:I190" si="240">G189+H189</f>
        <v>0</v>
      </c>
      <c r="J189" s="262"/>
      <c r="K189" s="55"/>
      <c r="L189" s="140">
        <f t="shared" ref="L189:L190" si="241">J189+K189</f>
        <v>0</v>
      </c>
      <c r="M189" s="324"/>
      <c r="N189" s="55"/>
      <c r="O189" s="120">
        <f t="shared" ref="O189:O190" si="242">M189+N189</f>
        <v>0</v>
      </c>
      <c r="P189" s="110"/>
    </row>
    <row r="190" spans="1:16" ht="24" hidden="1" x14ac:dyDescent="0.25">
      <c r="A190" s="112">
        <v>4250</v>
      </c>
      <c r="B190" s="57" t="s">
        <v>170</v>
      </c>
      <c r="C190" s="58">
        <f t="shared" si="185"/>
        <v>0</v>
      </c>
      <c r="D190" s="231">
        <v>0</v>
      </c>
      <c r="E190" s="60"/>
      <c r="F190" s="147">
        <f t="shared" si="239"/>
        <v>0</v>
      </c>
      <c r="G190" s="231"/>
      <c r="H190" s="263"/>
      <c r="I190" s="114">
        <f t="shared" si="240"/>
        <v>0</v>
      </c>
      <c r="J190" s="263"/>
      <c r="K190" s="60"/>
      <c r="L190" s="136">
        <f t="shared" si="241"/>
        <v>0</v>
      </c>
      <c r="M190" s="325"/>
      <c r="N190" s="60"/>
      <c r="O190" s="114">
        <f t="shared" si="242"/>
        <v>0</v>
      </c>
      <c r="P190" s="111"/>
    </row>
    <row r="191" spans="1:16" hidden="1" x14ac:dyDescent="0.25">
      <c r="A191" s="45">
        <v>4300</v>
      </c>
      <c r="B191" s="105" t="s">
        <v>171</v>
      </c>
      <c r="C191" s="46">
        <f t="shared" si="185"/>
        <v>0</v>
      </c>
      <c r="D191" s="229">
        <f>SUM(D192)</f>
        <v>0</v>
      </c>
      <c r="E191" s="50">
        <f t="shared" ref="E191:F191" si="243">SUM(E192)</f>
        <v>0</v>
      </c>
      <c r="F191" s="285">
        <f t="shared" si="243"/>
        <v>0</v>
      </c>
      <c r="G191" s="229">
        <f>SUM(G192)</f>
        <v>0</v>
      </c>
      <c r="H191" s="106">
        <f t="shared" ref="H191:I191" si="244">SUM(H192)</f>
        <v>0</v>
      </c>
      <c r="I191" s="117">
        <f t="shared" si="244"/>
        <v>0</v>
      </c>
      <c r="J191" s="106">
        <f>SUM(J192)</f>
        <v>0</v>
      </c>
      <c r="K191" s="50">
        <f t="shared" ref="K191:L191" si="245">SUM(K192)</f>
        <v>0</v>
      </c>
      <c r="L191" s="126">
        <f t="shared" si="245"/>
        <v>0</v>
      </c>
      <c r="M191" s="46">
        <f>SUM(M192)</f>
        <v>0</v>
      </c>
      <c r="N191" s="50">
        <f t="shared" ref="N191:O191" si="246">SUM(N192)</f>
        <v>0</v>
      </c>
      <c r="O191" s="117">
        <f t="shared" si="246"/>
        <v>0</v>
      </c>
      <c r="P191" s="123"/>
    </row>
    <row r="192" spans="1:16" ht="24" hidden="1" x14ac:dyDescent="0.25">
      <c r="A192" s="565">
        <v>4310</v>
      </c>
      <c r="B192" s="52" t="s">
        <v>172</v>
      </c>
      <c r="C192" s="53">
        <f t="shared" si="185"/>
        <v>0</v>
      </c>
      <c r="D192" s="234">
        <f>SUM(D193:D193)</f>
        <v>0</v>
      </c>
      <c r="E192" s="119">
        <f t="shared" ref="E192:F192" si="247">SUM(E193:E193)</f>
        <v>0</v>
      </c>
      <c r="F192" s="287">
        <f t="shared" si="247"/>
        <v>0</v>
      </c>
      <c r="G192" s="234">
        <f>SUM(G193:G193)</f>
        <v>0</v>
      </c>
      <c r="H192" s="265">
        <f t="shared" ref="H192:I192" si="248">SUM(H193:H193)</f>
        <v>0</v>
      </c>
      <c r="I192" s="120">
        <f t="shared" si="248"/>
        <v>0</v>
      </c>
      <c r="J192" s="265">
        <f>SUM(J193:J193)</f>
        <v>0</v>
      </c>
      <c r="K192" s="119">
        <f t="shared" ref="K192:L192" si="249">SUM(K193:K193)</f>
        <v>0</v>
      </c>
      <c r="L192" s="140">
        <f t="shared" si="249"/>
        <v>0</v>
      </c>
      <c r="M192" s="53">
        <f>SUM(M193:M193)</f>
        <v>0</v>
      </c>
      <c r="N192" s="119">
        <f t="shared" ref="N192:O192" si="250">SUM(N193:N193)</f>
        <v>0</v>
      </c>
      <c r="O192" s="120">
        <f t="shared" si="250"/>
        <v>0</v>
      </c>
      <c r="P192" s="110"/>
    </row>
    <row r="193" spans="1:16" ht="36" hidden="1" x14ac:dyDescent="0.25">
      <c r="A193" s="38">
        <v>4311</v>
      </c>
      <c r="B193" s="57" t="s">
        <v>173</v>
      </c>
      <c r="C193" s="58">
        <f t="shared" si="185"/>
        <v>0</v>
      </c>
      <c r="D193" s="231">
        <v>0</v>
      </c>
      <c r="E193" s="60"/>
      <c r="F193" s="147">
        <f>D193+E193</f>
        <v>0</v>
      </c>
      <c r="G193" s="231"/>
      <c r="H193" s="263"/>
      <c r="I193" s="114">
        <f>G193+H193</f>
        <v>0</v>
      </c>
      <c r="J193" s="263"/>
      <c r="K193" s="60"/>
      <c r="L193" s="136">
        <f>J193+K193</f>
        <v>0</v>
      </c>
      <c r="M193" s="325"/>
      <c r="N193" s="60"/>
      <c r="O193" s="114">
        <f>M193+N193</f>
        <v>0</v>
      </c>
      <c r="P193" s="111"/>
    </row>
    <row r="194" spans="1:16" s="21" customFormat="1" ht="24" x14ac:dyDescent="0.25">
      <c r="A194" s="135"/>
      <c r="B194" s="17" t="s">
        <v>174</v>
      </c>
      <c r="C194" s="520">
        <f t="shared" si="185"/>
        <v>132742</v>
      </c>
      <c r="D194" s="227">
        <f>SUM(D195,D230,D269)</f>
        <v>132742</v>
      </c>
      <c r="E194" s="99">
        <f t="shared" ref="E194:F194" si="251">SUM(E195,E230,E269)</f>
        <v>0</v>
      </c>
      <c r="F194" s="586">
        <f t="shared" si="251"/>
        <v>132742</v>
      </c>
      <c r="G194" s="227">
        <f>SUM(G195,G230,G269)</f>
        <v>0</v>
      </c>
      <c r="H194" s="260">
        <f t="shared" ref="H194:I194" si="252">SUM(H195,H230,H269)</f>
        <v>0</v>
      </c>
      <c r="I194" s="100">
        <f t="shared" si="252"/>
        <v>0</v>
      </c>
      <c r="J194" s="260">
        <f>SUM(J195,J230,J269)</f>
        <v>0</v>
      </c>
      <c r="K194" s="99">
        <f t="shared" ref="K194:L194" si="253">SUM(K195,K230,K269)</f>
        <v>0</v>
      </c>
      <c r="L194" s="586">
        <f t="shared" si="253"/>
        <v>0</v>
      </c>
      <c r="M194" s="329">
        <f>SUM(M195,M230,M269)</f>
        <v>0</v>
      </c>
      <c r="N194" s="306">
        <f t="shared" ref="N194:O194" si="254">SUM(N195,N230,N269)</f>
        <v>0</v>
      </c>
      <c r="O194" s="311">
        <f t="shared" si="254"/>
        <v>0</v>
      </c>
      <c r="P194" s="350"/>
    </row>
    <row r="195" spans="1:16" x14ac:dyDescent="0.25">
      <c r="A195" s="101">
        <v>5000</v>
      </c>
      <c r="B195" s="101" t="s">
        <v>175</v>
      </c>
      <c r="C195" s="522">
        <f t="shared" si="185"/>
        <v>132742</v>
      </c>
      <c r="D195" s="228">
        <f>D196+D204</f>
        <v>132742</v>
      </c>
      <c r="E195" s="103">
        <f t="shared" ref="E195:F195" si="255">E196+E204</f>
        <v>0</v>
      </c>
      <c r="F195" s="284">
        <f t="shared" si="255"/>
        <v>132742</v>
      </c>
      <c r="G195" s="228">
        <f>G196+G204</f>
        <v>0</v>
      </c>
      <c r="H195" s="261">
        <f t="shared" ref="H195:I195" si="256">H196+H204</f>
        <v>0</v>
      </c>
      <c r="I195" s="104">
        <f t="shared" si="256"/>
        <v>0</v>
      </c>
      <c r="J195" s="261">
        <f>J196+J204</f>
        <v>0</v>
      </c>
      <c r="K195" s="103">
        <f t="shared" ref="K195:L195" si="257">K196+K204</f>
        <v>0</v>
      </c>
      <c r="L195" s="284">
        <f t="shared" si="257"/>
        <v>0</v>
      </c>
      <c r="M195" s="102">
        <f>M196+M204</f>
        <v>0</v>
      </c>
      <c r="N195" s="103">
        <f t="shared" ref="N195:O195" si="258">N196+N204</f>
        <v>0</v>
      </c>
      <c r="O195" s="104">
        <f t="shared" si="258"/>
        <v>0</v>
      </c>
      <c r="P195" s="347"/>
    </row>
    <row r="196" spans="1:16" hidden="1" x14ac:dyDescent="0.25">
      <c r="A196" s="45">
        <v>5100</v>
      </c>
      <c r="B196" s="105" t="s">
        <v>176</v>
      </c>
      <c r="C196" s="46">
        <f t="shared" si="185"/>
        <v>0</v>
      </c>
      <c r="D196" s="229">
        <f>D197+D198+D201+D202+D203</f>
        <v>0</v>
      </c>
      <c r="E196" s="50">
        <f t="shared" ref="E196:F196" si="259">E197+E198+E201+E202+E203</f>
        <v>0</v>
      </c>
      <c r="F196" s="285">
        <f t="shared" si="259"/>
        <v>0</v>
      </c>
      <c r="G196" s="229">
        <f>G197+G198+G201+G202+G203</f>
        <v>0</v>
      </c>
      <c r="H196" s="106">
        <f t="shared" ref="H196:I196" si="260">H197+H198+H201+H202+H203</f>
        <v>0</v>
      </c>
      <c r="I196" s="117">
        <f t="shared" si="260"/>
        <v>0</v>
      </c>
      <c r="J196" s="106">
        <f>J197+J198+J201+J202+J203</f>
        <v>0</v>
      </c>
      <c r="K196" s="50">
        <f t="shared" ref="K196:L196" si="261">K197+K198+K201+K202+K203</f>
        <v>0</v>
      </c>
      <c r="L196" s="126">
        <f t="shared" si="261"/>
        <v>0</v>
      </c>
      <c r="M196" s="46">
        <f>M197+M198+M201+M202+M203</f>
        <v>0</v>
      </c>
      <c r="N196" s="50">
        <f t="shared" ref="N196:O196" si="262">N197+N198+N201+N202+N203</f>
        <v>0</v>
      </c>
      <c r="O196" s="117">
        <f t="shared" si="262"/>
        <v>0</v>
      </c>
      <c r="P196" s="123"/>
    </row>
    <row r="197" spans="1:16" hidden="1" x14ac:dyDescent="0.25">
      <c r="A197" s="565">
        <v>5110</v>
      </c>
      <c r="B197" s="52" t="s">
        <v>177</v>
      </c>
      <c r="C197" s="53">
        <f t="shared" si="185"/>
        <v>0</v>
      </c>
      <c r="D197" s="230">
        <v>0</v>
      </c>
      <c r="E197" s="55"/>
      <c r="F197" s="287">
        <f>D197+E197</f>
        <v>0</v>
      </c>
      <c r="G197" s="230"/>
      <c r="H197" s="262"/>
      <c r="I197" s="120">
        <f>G197+H197</f>
        <v>0</v>
      </c>
      <c r="J197" s="262"/>
      <c r="K197" s="55"/>
      <c r="L197" s="140">
        <f>J197+K197</f>
        <v>0</v>
      </c>
      <c r="M197" s="324"/>
      <c r="N197" s="55"/>
      <c r="O197" s="120">
        <f>M197+N197</f>
        <v>0</v>
      </c>
      <c r="P197" s="110"/>
    </row>
    <row r="198" spans="1:16" ht="24" hidden="1" x14ac:dyDescent="0.25">
      <c r="A198" s="112">
        <v>5120</v>
      </c>
      <c r="B198" s="57" t="s">
        <v>178</v>
      </c>
      <c r="C198" s="58">
        <f t="shared" si="185"/>
        <v>0</v>
      </c>
      <c r="D198" s="232">
        <f>D199+D200</f>
        <v>0</v>
      </c>
      <c r="E198" s="113">
        <f t="shared" ref="E198:F198" si="263">E199+E200</f>
        <v>0</v>
      </c>
      <c r="F198" s="147">
        <f t="shared" si="263"/>
        <v>0</v>
      </c>
      <c r="G198" s="232">
        <f>G199+G200</f>
        <v>0</v>
      </c>
      <c r="H198" s="121">
        <f t="shared" ref="H198:I198" si="264">H199+H200</f>
        <v>0</v>
      </c>
      <c r="I198" s="114">
        <f t="shared" si="264"/>
        <v>0</v>
      </c>
      <c r="J198" s="121">
        <f>J199+J200</f>
        <v>0</v>
      </c>
      <c r="K198" s="113">
        <f t="shared" ref="K198:L198" si="265">K199+K200</f>
        <v>0</v>
      </c>
      <c r="L198" s="136">
        <f t="shared" si="265"/>
        <v>0</v>
      </c>
      <c r="M198" s="58">
        <f>M199+M200</f>
        <v>0</v>
      </c>
      <c r="N198" s="113">
        <f t="shared" ref="N198:O198" si="266">N199+N200</f>
        <v>0</v>
      </c>
      <c r="O198" s="114">
        <f t="shared" si="266"/>
        <v>0</v>
      </c>
      <c r="P198" s="111"/>
    </row>
    <row r="199" spans="1:16" hidden="1" x14ac:dyDescent="0.25">
      <c r="A199" s="38">
        <v>5121</v>
      </c>
      <c r="B199" s="57" t="s">
        <v>179</v>
      </c>
      <c r="C199" s="58">
        <f t="shared" si="185"/>
        <v>0</v>
      </c>
      <c r="D199" s="231">
        <v>0</v>
      </c>
      <c r="E199" s="60"/>
      <c r="F199" s="147">
        <f t="shared" ref="F199:F203" si="267">D199+E199</f>
        <v>0</v>
      </c>
      <c r="G199" s="231"/>
      <c r="H199" s="263"/>
      <c r="I199" s="114">
        <f t="shared" ref="I199:I203" si="268">G199+H199</f>
        <v>0</v>
      </c>
      <c r="J199" s="263"/>
      <c r="K199" s="60"/>
      <c r="L199" s="136">
        <f t="shared" ref="L199:L203" si="269">J199+K199</f>
        <v>0</v>
      </c>
      <c r="M199" s="325"/>
      <c r="N199" s="60"/>
      <c r="O199" s="114">
        <f t="shared" ref="O199:O203" si="270">M199+N199</f>
        <v>0</v>
      </c>
      <c r="P199" s="111"/>
    </row>
    <row r="200" spans="1:16" ht="24" hidden="1" x14ac:dyDescent="0.25">
      <c r="A200" s="38">
        <v>5129</v>
      </c>
      <c r="B200" s="57" t="s">
        <v>180</v>
      </c>
      <c r="C200" s="58">
        <f t="shared" si="185"/>
        <v>0</v>
      </c>
      <c r="D200" s="231">
        <v>0</v>
      </c>
      <c r="E200" s="60"/>
      <c r="F200" s="147">
        <f t="shared" si="267"/>
        <v>0</v>
      </c>
      <c r="G200" s="231"/>
      <c r="H200" s="263"/>
      <c r="I200" s="114">
        <f t="shared" si="268"/>
        <v>0</v>
      </c>
      <c r="J200" s="263"/>
      <c r="K200" s="60"/>
      <c r="L200" s="136">
        <f t="shared" si="269"/>
        <v>0</v>
      </c>
      <c r="M200" s="325"/>
      <c r="N200" s="60"/>
      <c r="O200" s="114">
        <f t="shared" si="270"/>
        <v>0</v>
      </c>
      <c r="P200" s="111"/>
    </row>
    <row r="201" spans="1:16" hidden="1" x14ac:dyDescent="0.25">
      <c r="A201" s="112">
        <v>5130</v>
      </c>
      <c r="B201" s="57" t="s">
        <v>181</v>
      </c>
      <c r="C201" s="58">
        <f t="shared" si="185"/>
        <v>0</v>
      </c>
      <c r="D201" s="231">
        <v>0</v>
      </c>
      <c r="E201" s="60"/>
      <c r="F201" s="147">
        <f t="shared" si="267"/>
        <v>0</v>
      </c>
      <c r="G201" s="231"/>
      <c r="H201" s="263"/>
      <c r="I201" s="114">
        <f t="shared" si="268"/>
        <v>0</v>
      </c>
      <c r="J201" s="263"/>
      <c r="K201" s="60"/>
      <c r="L201" s="136">
        <f t="shared" si="269"/>
        <v>0</v>
      </c>
      <c r="M201" s="325"/>
      <c r="N201" s="60"/>
      <c r="O201" s="114">
        <f t="shared" si="270"/>
        <v>0</v>
      </c>
      <c r="P201" s="111"/>
    </row>
    <row r="202" spans="1:16" hidden="1" x14ac:dyDescent="0.25">
      <c r="A202" s="112">
        <v>5140</v>
      </c>
      <c r="B202" s="57" t="s">
        <v>182</v>
      </c>
      <c r="C202" s="58">
        <f t="shared" si="185"/>
        <v>0</v>
      </c>
      <c r="D202" s="231">
        <v>0</v>
      </c>
      <c r="E202" s="60"/>
      <c r="F202" s="147">
        <f t="shared" si="267"/>
        <v>0</v>
      </c>
      <c r="G202" s="231"/>
      <c r="H202" s="263"/>
      <c r="I202" s="114">
        <f t="shared" si="268"/>
        <v>0</v>
      </c>
      <c r="J202" s="263"/>
      <c r="K202" s="60"/>
      <c r="L202" s="136">
        <f t="shared" si="269"/>
        <v>0</v>
      </c>
      <c r="M202" s="325"/>
      <c r="N202" s="60"/>
      <c r="O202" s="114">
        <f t="shared" si="270"/>
        <v>0</v>
      </c>
      <c r="P202" s="111"/>
    </row>
    <row r="203" spans="1:16" ht="24" hidden="1" x14ac:dyDescent="0.25">
      <c r="A203" s="112">
        <v>5170</v>
      </c>
      <c r="B203" s="57" t="s">
        <v>183</v>
      </c>
      <c r="C203" s="58">
        <f t="shared" si="185"/>
        <v>0</v>
      </c>
      <c r="D203" s="231">
        <v>0</v>
      </c>
      <c r="E203" s="60"/>
      <c r="F203" s="147">
        <f t="shared" si="267"/>
        <v>0</v>
      </c>
      <c r="G203" s="231"/>
      <c r="H203" s="263"/>
      <c r="I203" s="114">
        <f t="shared" si="268"/>
        <v>0</v>
      </c>
      <c r="J203" s="263"/>
      <c r="K203" s="60"/>
      <c r="L203" s="136">
        <f t="shared" si="269"/>
        <v>0</v>
      </c>
      <c r="M203" s="325"/>
      <c r="N203" s="60"/>
      <c r="O203" s="114">
        <f t="shared" si="270"/>
        <v>0</v>
      </c>
      <c r="P203" s="111"/>
    </row>
    <row r="204" spans="1:16" x14ac:dyDescent="0.25">
      <c r="A204" s="45">
        <v>5200</v>
      </c>
      <c r="B204" s="105" t="s">
        <v>184</v>
      </c>
      <c r="C204" s="490">
        <f t="shared" si="185"/>
        <v>132742</v>
      </c>
      <c r="D204" s="229">
        <f>D205+D215+D216+D225+D226+D227+D229</f>
        <v>132742</v>
      </c>
      <c r="E204" s="50">
        <f t="shared" ref="E204:F204" si="271">E205+E215+E216+E225+E226+E227+E229</f>
        <v>0</v>
      </c>
      <c r="F204" s="285">
        <f t="shared" si="271"/>
        <v>132742</v>
      </c>
      <c r="G204" s="229">
        <f>G205+G215+G216+G225+G226+G227+G229</f>
        <v>0</v>
      </c>
      <c r="H204" s="106">
        <f t="shared" ref="H204:I204" si="272">H205+H215+H216+H225+H226+H227+H229</f>
        <v>0</v>
      </c>
      <c r="I204" s="117">
        <f t="shared" si="272"/>
        <v>0</v>
      </c>
      <c r="J204" s="106">
        <f>J205+J215+J216+J225+J226+J227+J229</f>
        <v>0</v>
      </c>
      <c r="K204" s="50">
        <f t="shared" ref="K204:L204" si="273">K205+K215+K216+K225+K226+K227+K229</f>
        <v>0</v>
      </c>
      <c r="L204" s="285">
        <f t="shared" si="273"/>
        <v>0</v>
      </c>
      <c r="M204" s="46">
        <f>M205+M215+M216+M225+M226+M227+M229</f>
        <v>0</v>
      </c>
      <c r="N204" s="50">
        <f t="shared" ref="N204:O204" si="274">N205+N215+N216+N225+N226+N227+N229</f>
        <v>0</v>
      </c>
      <c r="O204" s="117">
        <f t="shared" si="274"/>
        <v>0</v>
      </c>
      <c r="P204" s="123"/>
    </row>
    <row r="205" spans="1:16" hidden="1" x14ac:dyDescent="0.25">
      <c r="A205" s="107">
        <v>5210</v>
      </c>
      <c r="B205" s="78" t="s">
        <v>185</v>
      </c>
      <c r="C205" s="84">
        <f t="shared" si="185"/>
        <v>0</v>
      </c>
      <c r="D205" s="132">
        <f>SUM(D206:D214)</f>
        <v>0</v>
      </c>
      <c r="E205" s="108">
        <f t="shared" ref="E205:F205" si="275">SUM(E206:E214)</f>
        <v>0</v>
      </c>
      <c r="F205" s="286">
        <f t="shared" si="275"/>
        <v>0</v>
      </c>
      <c r="G205" s="132">
        <f>SUM(G206:G214)</f>
        <v>0</v>
      </c>
      <c r="H205" s="207">
        <f t="shared" ref="H205:I205" si="276">SUM(H206:H214)</f>
        <v>0</v>
      </c>
      <c r="I205" s="109">
        <f t="shared" si="276"/>
        <v>0</v>
      </c>
      <c r="J205" s="207">
        <f>SUM(J206:J214)</f>
        <v>0</v>
      </c>
      <c r="K205" s="108">
        <f t="shared" ref="K205:L205" si="277">SUM(K206:K214)</f>
        <v>0</v>
      </c>
      <c r="L205" s="137">
        <f t="shared" si="277"/>
        <v>0</v>
      </c>
      <c r="M205" s="84">
        <f>SUM(M206:M214)</f>
        <v>0</v>
      </c>
      <c r="N205" s="108">
        <f t="shared" ref="N205:O205" si="278">SUM(N206:N214)</f>
        <v>0</v>
      </c>
      <c r="O205" s="109">
        <f t="shared" si="278"/>
        <v>0</v>
      </c>
      <c r="P205" s="116"/>
    </row>
    <row r="206" spans="1:16" hidden="1" x14ac:dyDescent="0.25">
      <c r="A206" s="33">
        <v>5211</v>
      </c>
      <c r="B206" s="52" t="s">
        <v>186</v>
      </c>
      <c r="C206" s="53">
        <f t="shared" si="185"/>
        <v>0</v>
      </c>
      <c r="D206" s="230">
        <v>0</v>
      </c>
      <c r="E206" s="55"/>
      <c r="F206" s="287">
        <f t="shared" ref="F206:F215" si="279">D206+E206</f>
        <v>0</v>
      </c>
      <c r="G206" s="230"/>
      <c r="H206" s="262"/>
      <c r="I206" s="120">
        <f t="shared" ref="I206:I215" si="280">G206+H206</f>
        <v>0</v>
      </c>
      <c r="J206" s="262"/>
      <c r="K206" s="55"/>
      <c r="L206" s="140">
        <f t="shared" ref="L206:L215" si="281">J206+K206</f>
        <v>0</v>
      </c>
      <c r="M206" s="324"/>
      <c r="N206" s="55"/>
      <c r="O206" s="120">
        <f t="shared" ref="O206:O215" si="282">M206+N206</f>
        <v>0</v>
      </c>
      <c r="P206" s="110"/>
    </row>
    <row r="207" spans="1:16" hidden="1" x14ac:dyDescent="0.25">
      <c r="A207" s="38">
        <v>5212</v>
      </c>
      <c r="B207" s="57" t="s">
        <v>187</v>
      </c>
      <c r="C207" s="58">
        <f t="shared" si="185"/>
        <v>0</v>
      </c>
      <c r="D207" s="231">
        <v>0</v>
      </c>
      <c r="E207" s="60"/>
      <c r="F207" s="147">
        <f t="shared" si="279"/>
        <v>0</v>
      </c>
      <c r="G207" s="231"/>
      <c r="H207" s="263"/>
      <c r="I207" s="114">
        <f t="shared" si="280"/>
        <v>0</v>
      </c>
      <c r="J207" s="263"/>
      <c r="K207" s="60"/>
      <c r="L207" s="136">
        <f t="shared" si="281"/>
        <v>0</v>
      </c>
      <c r="M207" s="325"/>
      <c r="N207" s="60"/>
      <c r="O207" s="114">
        <f t="shared" si="282"/>
        <v>0</v>
      </c>
      <c r="P207" s="111"/>
    </row>
    <row r="208" spans="1:16" hidden="1" x14ac:dyDescent="0.25">
      <c r="A208" s="38">
        <v>5213</v>
      </c>
      <c r="B208" s="57" t="s">
        <v>188</v>
      </c>
      <c r="C208" s="58">
        <f t="shared" si="185"/>
        <v>0</v>
      </c>
      <c r="D208" s="231">
        <v>0</v>
      </c>
      <c r="E208" s="60"/>
      <c r="F208" s="147">
        <f t="shared" si="279"/>
        <v>0</v>
      </c>
      <c r="G208" s="231"/>
      <c r="H208" s="263"/>
      <c r="I208" s="114">
        <f t="shared" si="280"/>
        <v>0</v>
      </c>
      <c r="J208" s="263"/>
      <c r="K208" s="60"/>
      <c r="L208" s="136">
        <f t="shared" si="281"/>
        <v>0</v>
      </c>
      <c r="M208" s="325"/>
      <c r="N208" s="60"/>
      <c r="O208" s="114">
        <f t="shared" si="282"/>
        <v>0</v>
      </c>
      <c r="P208" s="111"/>
    </row>
    <row r="209" spans="1:16" hidden="1" x14ac:dyDescent="0.25">
      <c r="A209" s="38">
        <v>5214</v>
      </c>
      <c r="B209" s="57" t="s">
        <v>189</v>
      </c>
      <c r="C209" s="58">
        <f t="shared" si="185"/>
        <v>0</v>
      </c>
      <c r="D209" s="231">
        <v>0</v>
      </c>
      <c r="E209" s="60"/>
      <c r="F209" s="147">
        <f t="shared" si="279"/>
        <v>0</v>
      </c>
      <c r="G209" s="231"/>
      <c r="H209" s="263"/>
      <c r="I209" s="114">
        <f t="shared" si="280"/>
        <v>0</v>
      </c>
      <c r="J209" s="263"/>
      <c r="K209" s="60"/>
      <c r="L209" s="136">
        <f t="shared" si="281"/>
        <v>0</v>
      </c>
      <c r="M209" s="325"/>
      <c r="N209" s="60"/>
      <c r="O209" s="114">
        <f t="shared" si="282"/>
        <v>0</v>
      </c>
      <c r="P209" s="111"/>
    </row>
    <row r="210" spans="1:16" hidden="1" x14ac:dyDescent="0.25">
      <c r="A210" s="38">
        <v>5215</v>
      </c>
      <c r="B210" s="57" t="s">
        <v>190</v>
      </c>
      <c r="C210" s="58">
        <f t="shared" si="185"/>
        <v>0</v>
      </c>
      <c r="D210" s="231">
        <v>0</v>
      </c>
      <c r="E210" s="60"/>
      <c r="F210" s="147">
        <f t="shared" si="279"/>
        <v>0</v>
      </c>
      <c r="G210" s="231"/>
      <c r="H210" s="263"/>
      <c r="I210" s="114">
        <f t="shared" si="280"/>
        <v>0</v>
      </c>
      <c r="J210" s="263"/>
      <c r="K210" s="60"/>
      <c r="L210" s="136">
        <f t="shared" si="281"/>
        <v>0</v>
      </c>
      <c r="M210" s="325"/>
      <c r="N210" s="60"/>
      <c r="O210" s="114">
        <f t="shared" si="282"/>
        <v>0</v>
      </c>
      <c r="P210" s="111"/>
    </row>
    <row r="211" spans="1:16" ht="14.25" hidden="1" customHeight="1" x14ac:dyDescent="0.25">
      <c r="A211" s="38">
        <v>5216</v>
      </c>
      <c r="B211" s="57" t="s">
        <v>191</v>
      </c>
      <c r="C211" s="58">
        <f t="shared" si="185"/>
        <v>0</v>
      </c>
      <c r="D211" s="231">
        <v>0</v>
      </c>
      <c r="E211" s="60"/>
      <c r="F211" s="147">
        <f t="shared" si="279"/>
        <v>0</v>
      </c>
      <c r="G211" s="231"/>
      <c r="H211" s="263"/>
      <c r="I211" s="114">
        <f t="shared" si="280"/>
        <v>0</v>
      </c>
      <c r="J211" s="263"/>
      <c r="K211" s="60"/>
      <c r="L211" s="136">
        <f t="shared" si="281"/>
        <v>0</v>
      </c>
      <c r="M211" s="325"/>
      <c r="N211" s="60"/>
      <c r="O211" s="114">
        <f t="shared" si="282"/>
        <v>0</v>
      </c>
      <c r="P211" s="111"/>
    </row>
    <row r="212" spans="1:16" hidden="1" x14ac:dyDescent="0.25">
      <c r="A212" s="38">
        <v>5217</v>
      </c>
      <c r="B212" s="57" t="s">
        <v>192</v>
      </c>
      <c r="C212" s="58">
        <f t="shared" si="185"/>
        <v>0</v>
      </c>
      <c r="D212" s="231">
        <v>0</v>
      </c>
      <c r="E212" s="60"/>
      <c r="F212" s="147">
        <f t="shared" si="279"/>
        <v>0</v>
      </c>
      <c r="G212" s="231"/>
      <c r="H212" s="263"/>
      <c r="I212" s="114">
        <f t="shared" si="280"/>
        <v>0</v>
      </c>
      <c r="J212" s="263"/>
      <c r="K212" s="60"/>
      <c r="L212" s="136">
        <f t="shared" si="281"/>
        <v>0</v>
      </c>
      <c r="M212" s="325"/>
      <c r="N212" s="60"/>
      <c r="O212" s="114">
        <f t="shared" si="282"/>
        <v>0</v>
      </c>
      <c r="P212" s="111"/>
    </row>
    <row r="213" spans="1:16" hidden="1" x14ac:dyDescent="0.25">
      <c r="A213" s="38">
        <v>5218</v>
      </c>
      <c r="B213" s="57" t="s">
        <v>193</v>
      </c>
      <c r="C213" s="58">
        <f t="shared" ref="C213:C276" si="283">F213+I213+L213+O213</f>
        <v>0</v>
      </c>
      <c r="D213" s="231">
        <v>0</v>
      </c>
      <c r="E213" s="60"/>
      <c r="F213" s="147">
        <f t="shared" si="279"/>
        <v>0</v>
      </c>
      <c r="G213" s="231"/>
      <c r="H213" s="263"/>
      <c r="I213" s="114">
        <f t="shared" si="280"/>
        <v>0</v>
      </c>
      <c r="J213" s="263"/>
      <c r="K213" s="60"/>
      <c r="L213" s="136">
        <f t="shared" si="281"/>
        <v>0</v>
      </c>
      <c r="M213" s="325"/>
      <c r="N213" s="60"/>
      <c r="O213" s="114">
        <f t="shared" si="282"/>
        <v>0</v>
      </c>
      <c r="P213" s="111"/>
    </row>
    <row r="214" spans="1:16" hidden="1" x14ac:dyDescent="0.25">
      <c r="A214" s="38">
        <v>5219</v>
      </c>
      <c r="B214" s="57" t="s">
        <v>194</v>
      </c>
      <c r="C214" s="58">
        <f t="shared" si="283"/>
        <v>0</v>
      </c>
      <c r="D214" s="231">
        <v>0</v>
      </c>
      <c r="E214" s="60"/>
      <c r="F214" s="147">
        <f t="shared" si="279"/>
        <v>0</v>
      </c>
      <c r="G214" s="231"/>
      <c r="H214" s="263"/>
      <c r="I214" s="114">
        <f t="shared" si="280"/>
        <v>0</v>
      </c>
      <c r="J214" s="263"/>
      <c r="K214" s="60"/>
      <c r="L214" s="136">
        <f t="shared" si="281"/>
        <v>0</v>
      </c>
      <c r="M214" s="325"/>
      <c r="N214" s="60"/>
      <c r="O214" s="114">
        <f t="shared" si="282"/>
        <v>0</v>
      </c>
      <c r="P214" s="111"/>
    </row>
    <row r="215" spans="1:16" ht="13.5" hidden="1" customHeight="1" x14ac:dyDescent="0.25">
      <c r="A215" s="112">
        <v>5220</v>
      </c>
      <c r="B215" s="57" t="s">
        <v>195</v>
      </c>
      <c r="C215" s="58">
        <f t="shared" si="283"/>
        <v>0</v>
      </c>
      <c r="D215" s="231">
        <v>0</v>
      </c>
      <c r="E215" s="60"/>
      <c r="F215" s="147">
        <f t="shared" si="279"/>
        <v>0</v>
      </c>
      <c r="G215" s="231"/>
      <c r="H215" s="263"/>
      <c r="I215" s="114">
        <f t="shared" si="280"/>
        <v>0</v>
      </c>
      <c r="J215" s="263"/>
      <c r="K215" s="60"/>
      <c r="L215" s="136">
        <f t="shared" si="281"/>
        <v>0</v>
      </c>
      <c r="M215" s="325"/>
      <c r="N215" s="60"/>
      <c r="O215" s="114">
        <f t="shared" si="282"/>
        <v>0</v>
      </c>
      <c r="P215" s="111"/>
    </row>
    <row r="216" spans="1:16" x14ac:dyDescent="0.25">
      <c r="A216" s="112">
        <v>5230</v>
      </c>
      <c r="B216" s="57" t="s">
        <v>196</v>
      </c>
      <c r="C216" s="486">
        <f t="shared" si="283"/>
        <v>132742</v>
      </c>
      <c r="D216" s="232">
        <f>SUM(D217:D224)</f>
        <v>132742</v>
      </c>
      <c r="E216" s="113">
        <f t="shared" ref="E216:F216" si="284">SUM(E217:E224)</f>
        <v>0</v>
      </c>
      <c r="F216" s="147">
        <f t="shared" si="284"/>
        <v>132742</v>
      </c>
      <c r="G216" s="232">
        <f>SUM(G217:G224)</f>
        <v>0</v>
      </c>
      <c r="H216" s="121">
        <f t="shared" ref="H216:I216" si="285">SUM(H217:H224)</f>
        <v>0</v>
      </c>
      <c r="I216" s="114">
        <f t="shared" si="285"/>
        <v>0</v>
      </c>
      <c r="J216" s="121">
        <f>SUM(J217:J224)</f>
        <v>0</v>
      </c>
      <c r="K216" s="113">
        <f t="shared" ref="K216:L216" si="286">SUM(K217:K224)</f>
        <v>0</v>
      </c>
      <c r="L216" s="147">
        <f t="shared" si="286"/>
        <v>0</v>
      </c>
      <c r="M216" s="58">
        <f>SUM(M217:M224)</f>
        <v>0</v>
      </c>
      <c r="N216" s="113">
        <f t="shared" ref="N216:O216" si="287">SUM(N217:N224)</f>
        <v>0</v>
      </c>
      <c r="O216" s="114">
        <f t="shared" si="287"/>
        <v>0</v>
      </c>
      <c r="P216" s="111"/>
    </row>
    <row r="217" spans="1:16" hidden="1" x14ac:dyDescent="0.25">
      <c r="A217" s="38">
        <v>5231</v>
      </c>
      <c r="B217" s="57" t="s">
        <v>197</v>
      </c>
      <c r="C217" s="58">
        <f t="shared" si="283"/>
        <v>0</v>
      </c>
      <c r="D217" s="231">
        <v>0</v>
      </c>
      <c r="E217" s="60"/>
      <c r="F217" s="147">
        <f t="shared" ref="F217:F226" si="288">D217+E217</f>
        <v>0</v>
      </c>
      <c r="G217" s="231"/>
      <c r="H217" s="263"/>
      <c r="I217" s="114">
        <f t="shared" ref="I217:I226" si="289">G217+H217</f>
        <v>0</v>
      </c>
      <c r="J217" s="263"/>
      <c r="K217" s="60"/>
      <c r="L217" s="136">
        <f t="shared" ref="L217:L226" si="290">J217+K217</f>
        <v>0</v>
      </c>
      <c r="M217" s="325"/>
      <c r="N217" s="60"/>
      <c r="O217" s="114">
        <f t="shared" ref="O217:O226" si="291">M217+N217</f>
        <v>0</v>
      </c>
      <c r="P217" s="111"/>
    </row>
    <row r="218" spans="1:16" hidden="1" x14ac:dyDescent="0.25">
      <c r="A218" s="38">
        <v>5232</v>
      </c>
      <c r="B218" s="57" t="s">
        <v>198</v>
      </c>
      <c r="C218" s="58">
        <f t="shared" si="283"/>
        <v>0</v>
      </c>
      <c r="D218" s="231">
        <v>0</v>
      </c>
      <c r="E218" s="60"/>
      <c r="F218" s="147">
        <f t="shared" si="288"/>
        <v>0</v>
      </c>
      <c r="G218" s="231"/>
      <c r="H218" s="263"/>
      <c r="I218" s="114">
        <f t="shared" si="289"/>
        <v>0</v>
      </c>
      <c r="J218" s="263"/>
      <c r="K218" s="60"/>
      <c r="L218" s="136">
        <f t="shared" si="290"/>
        <v>0</v>
      </c>
      <c r="M218" s="325"/>
      <c r="N218" s="60"/>
      <c r="O218" s="114">
        <f t="shared" si="291"/>
        <v>0</v>
      </c>
      <c r="P218" s="111"/>
    </row>
    <row r="219" spans="1:16" hidden="1" x14ac:dyDescent="0.25">
      <c r="A219" s="38">
        <v>5233</v>
      </c>
      <c r="B219" s="57" t="s">
        <v>199</v>
      </c>
      <c r="C219" s="58">
        <f t="shared" si="283"/>
        <v>0</v>
      </c>
      <c r="D219" s="231">
        <v>0</v>
      </c>
      <c r="E219" s="60"/>
      <c r="F219" s="147">
        <f t="shared" si="288"/>
        <v>0</v>
      </c>
      <c r="G219" s="231"/>
      <c r="H219" s="263"/>
      <c r="I219" s="114">
        <f t="shared" si="289"/>
        <v>0</v>
      </c>
      <c r="J219" s="263"/>
      <c r="K219" s="60"/>
      <c r="L219" s="136">
        <f t="shared" si="290"/>
        <v>0</v>
      </c>
      <c r="M219" s="325"/>
      <c r="N219" s="60"/>
      <c r="O219" s="114">
        <f t="shared" si="291"/>
        <v>0</v>
      </c>
      <c r="P219" s="111"/>
    </row>
    <row r="220" spans="1:16" ht="24" hidden="1" x14ac:dyDescent="0.25">
      <c r="A220" s="38">
        <v>5234</v>
      </c>
      <c r="B220" s="57" t="s">
        <v>200</v>
      </c>
      <c r="C220" s="58">
        <f t="shared" si="283"/>
        <v>0</v>
      </c>
      <c r="D220" s="231">
        <v>0</v>
      </c>
      <c r="E220" s="60"/>
      <c r="F220" s="147">
        <f t="shared" si="288"/>
        <v>0</v>
      </c>
      <c r="G220" s="231"/>
      <c r="H220" s="263"/>
      <c r="I220" s="114">
        <f t="shared" si="289"/>
        <v>0</v>
      </c>
      <c r="J220" s="263"/>
      <c r="K220" s="60"/>
      <c r="L220" s="136">
        <f t="shared" si="290"/>
        <v>0</v>
      </c>
      <c r="M220" s="325"/>
      <c r="N220" s="60"/>
      <c r="O220" s="114">
        <f t="shared" si="291"/>
        <v>0</v>
      </c>
      <c r="P220" s="111"/>
    </row>
    <row r="221" spans="1:16" ht="14.25" hidden="1" customHeight="1" x14ac:dyDescent="0.25">
      <c r="A221" s="38">
        <v>5236</v>
      </c>
      <c r="B221" s="57" t="s">
        <v>201</v>
      </c>
      <c r="C221" s="58">
        <f t="shared" si="283"/>
        <v>0</v>
      </c>
      <c r="D221" s="231">
        <v>0</v>
      </c>
      <c r="E221" s="60"/>
      <c r="F221" s="147">
        <f t="shared" si="288"/>
        <v>0</v>
      </c>
      <c r="G221" s="231"/>
      <c r="H221" s="263"/>
      <c r="I221" s="114">
        <f t="shared" si="289"/>
        <v>0</v>
      </c>
      <c r="J221" s="263"/>
      <c r="K221" s="60"/>
      <c r="L221" s="136">
        <f t="shared" si="290"/>
        <v>0</v>
      </c>
      <c r="M221" s="325"/>
      <c r="N221" s="60"/>
      <c r="O221" s="114">
        <f t="shared" si="291"/>
        <v>0</v>
      </c>
      <c r="P221" s="111"/>
    </row>
    <row r="222" spans="1:16" ht="14.25" hidden="1" customHeight="1" x14ac:dyDescent="0.25">
      <c r="A222" s="38">
        <v>5237</v>
      </c>
      <c r="B222" s="57" t="s">
        <v>202</v>
      </c>
      <c r="C222" s="58">
        <f t="shared" si="283"/>
        <v>0</v>
      </c>
      <c r="D222" s="231">
        <v>0</v>
      </c>
      <c r="E222" s="60"/>
      <c r="F222" s="147">
        <f t="shared" si="288"/>
        <v>0</v>
      </c>
      <c r="G222" s="231"/>
      <c r="H222" s="263"/>
      <c r="I222" s="114">
        <f t="shared" si="289"/>
        <v>0</v>
      </c>
      <c r="J222" s="263"/>
      <c r="K222" s="60"/>
      <c r="L222" s="136">
        <f t="shared" si="290"/>
        <v>0</v>
      </c>
      <c r="M222" s="325"/>
      <c r="N222" s="60"/>
      <c r="O222" s="114">
        <f t="shared" si="291"/>
        <v>0</v>
      </c>
      <c r="P222" s="111"/>
    </row>
    <row r="223" spans="1:16" ht="24" hidden="1" x14ac:dyDescent="0.25">
      <c r="A223" s="38">
        <v>5238</v>
      </c>
      <c r="B223" s="57" t="s">
        <v>203</v>
      </c>
      <c r="C223" s="58">
        <f t="shared" si="283"/>
        <v>0</v>
      </c>
      <c r="D223" s="231">
        <v>0</v>
      </c>
      <c r="E223" s="60"/>
      <c r="F223" s="147">
        <f t="shared" si="288"/>
        <v>0</v>
      </c>
      <c r="G223" s="231"/>
      <c r="H223" s="263"/>
      <c r="I223" s="114">
        <f t="shared" si="289"/>
        <v>0</v>
      </c>
      <c r="J223" s="263"/>
      <c r="K223" s="60"/>
      <c r="L223" s="136">
        <f t="shared" si="290"/>
        <v>0</v>
      </c>
      <c r="M223" s="325"/>
      <c r="N223" s="60"/>
      <c r="O223" s="114">
        <f t="shared" si="291"/>
        <v>0</v>
      </c>
      <c r="P223" s="111"/>
    </row>
    <row r="224" spans="1:16" ht="24" x14ac:dyDescent="0.25">
      <c r="A224" s="38">
        <v>5239</v>
      </c>
      <c r="B224" s="57" t="s">
        <v>204</v>
      </c>
      <c r="C224" s="486">
        <f t="shared" si="283"/>
        <v>132742</v>
      </c>
      <c r="D224" s="231">
        <v>132742</v>
      </c>
      <c r="E224" s="60"/>
      <c r="F224" s="147">
        <f t="shared" si="288"/>
        <v>132742</v>
      </c>
      <c r="G224" s="231"/>
      <c r="H224" s="263"/>
      <c r="I224" s="114">
        <f t="shared" si="289"/>
        <v>0</v>
      </c>
      <c r="J224" s="263"/>
      <c r="K224" s="60"/>
      <c r="L224" s="147">
        <f t="shared" si="290"/>
        <v>0</v>
      </c>
      <c r="M224" s="325"/>
      <c r="N224" s="60"/>
      <c r="O224" s="114">
        <f t="shared" si="291"/>
        <v>0</v>
      </c>
      <c r="P224" s="111"/>
    </row>
    <row r="225" spans="1:16" ht="24" hidden="1" x14ac:dyDescent="0.25">
      <c r="A225" s="112">
        <v>5240</v>
      </c>
      <c r="B225" s="57" t="s">
        <v>205</v>
      </c>
      <c r="C225" s="58">
        <f t="shared" si="283"/>
        <v>0</v>
      </c>
      <c r="D225" s="231">
        <v>0</v>
      </c>
      <c r="E225" s="60"/>
      <c r="F225" s="147">
        <f t="shared" si="288"/>
        <v>0</v>
      </c>
      <c r="G225" s="231"/>
      <c r="H225" s="263"/>
      <c r="I225" s="114">
        <f t="shared" si="289"/>
        <v>0</v>
      </c>
      <c r="J225" s="263"/>
      <c r="K225" s="60"/>
      <c r="L225" s="136">
        <f t="shared" si="290"/>
        <v>0</v>
      </c>
      <c r="M225" s="325"/>
      <c r="N225" s="60"/>
      <c r="O225" s="114">
        <f t="shared" si="291"/>
        <v>0</v>
      </c>
      <c r="P225" s="111"/>
    </row>
    <row r="226" spans="1:16" hidden="1" x14ac:dyDescent="0.25">
      <c r="A226" s="112">
        <v>5250</v>
      </c>
      <c r="B226" s="57" t="s">
        <v>206</v>
      </c>
      <c r="C226" s="58">
        <f t="shared" si="283"/>
        <v>0</v>
      </c>
      <c r="D226" s="231">
        <v>0</v>
      </c>
      <c r="E226" s="60"/>
      <c r="F226" s="147">
        <f t="shared" si="288"/>
        <v>0</v>
      </c>
      <c r="G226" s="231"/>
      <c r="H226" s="263"/>
      <c r="I226" s="114">
        <f t="shared" si="289"/>
        <v>0</v>
      </c>
      <c r="J226" s="263"/>
      <c r="K226" s="60"/>
      <c r="L226" s="136">
        <f t="shared" si="290"/>
        <v>0</v>
      </c>
      <c r="M226" s="325"/>
      <c r="N226" s="60"/>
      <c r="O226" s="114">
        <f t="shared" si="291"/>
        <v>0</v>
      </c>
      <c r="P226" s="111"/>
    </row>
    <row r="227" spans="1:16" hidden="1" x14ac:dyDescent="0.25">
      <c r="A227" s="112">
        <v>5260</v>
      </c>
      <c r="B227" s="57" t="s">
        <v>207</v>
      </c>
      <c r="C227" s="58">
        <f t="shared" si="283"/>
        <v>0</v>
      </c>
      <c r="D227" s="232">
        <f>SUM(D228)</f>
        <v>0</v>
      </c>
      <c r="E227" s="113">
        <f t="shared" ref="E227:F227" si="292">SUM(E228)</f>
        <v>0</v>
      </c>
      <c r="F227" s="147">
        <f t="shared" si="292"/>
        <v>0</v>
      </c>
      <c r="G227" s="232">
        <f>SUM(G228)</f>
        <v>0</v>
      </c>
      <c r="H227" s="121">
        <f t="shared" ref="H227:I227" si="293">SUM(H228)</f>
        <v>0</v>
      </c>
      <c r="I227" s="114">
        <f t="shared" si="293"/>
        <v>0</v>
      </c>
      <c r="J227" s="121">
        <f>SUM(J228)</f>
        <v>0</v>
      </c>
      <c r="K227" s="113">
        <f t="shared" ref="K227:L227" si="294">SUM(K228)</f>
        <v>0</v>
      </c>
      <c r="L227" s="136">
        <f t="shared" si="294"/>
        <v>0</v>
      </c>
      <c r="M227" s="58">
        <f>SUM(M228)</f>
        <v>0</v>
      </c>
      <c r="N227" s="113">
        <f t="shared" ref="N227:O227" si="295">SUM(N228)</f>
        <v>0</v>
      </c>
      <c r="O227" s="114">
        <f t="shared" si="295"/>
        <v>0</v>
      </c>
      <c r="P227" s="111"/>
    </row>
    <row r="228" spans="1:16" ht="24" hidden="1" x14ac:dyDescent="0.25">
      <c r="A228" s="38">
        <v>5269</v>
      </c>
      <c r="B228" s="57" t="s">
        <v>208</v>
      </c>
      <c r="C228" s="58">
        <f t="shared" si="283"/>
        <v>0</v>
      </c>
      <c r="D228" s="231">
        <v>0</v>
      </c>
      <c r="E228" s="60"/>
      <c r="F228" s="147">
        <f t="shared" ref="F228:F229" si="296">D228+E228</f>
        <v>0</v>
      </c>
      <c r="G228" s="231"/>
      <c r="H228" s="263"/>
      <c r="I228" s="114">
        <f t="shared" ref="I228:I229" si="297">G228+H228</f>
        <v>0</v>
      </c>
      <c r="J228" s="263"/>
      <c r="K228" s="60"/>
      <c r="L228" s="136">
        <f t="shared" ref="L228:L229" si="298">J228+K228</f>
        <v>0</v>
      </c>
      <c r="M228" s="325"/>
      <c r="N228" s="60"/>
      <c r="O228" s="114">
        <f t="shared" ref="O228:O229" si="299">M228+N228</f>
        <v>0</v>
      </c>
      <c r="P228" s="111"/>
    </row>
    <row r="229" spans="1:16" ht="24" hidden="1" x14ac:dyDescent="0.25">
      <c r="A229" s="107">
        <v>5270</v>
      </c>
      <c r="B229" s="78" t="s">
        <v>209</v>
      </c>
      <c r="C229" s="84">
        <f t="shared" si="283"/>
        <v>0</v>
      </c>
      <c r="D229" s="233">
        <v>0</v>
      </c>
      <c r="E229" s="115"/>
      <c r="F229" s="286">
        <f t="shared" si="296"/>
        <v>0</v>
      </c>
      <c r="G229" s="233"/>
      <c r="H229" s="264"/>
      <c r="I229" s="109">
        <f t="shared" si="297"/>
        <v>0</v>
      </c>
      <c r="J229" s="264"/>
      <c r="K229" s="115"/>
      <c r="L229" s="137">
        <f t="shared" si="298"/>
        <v>0</v>
      </c>
      <c r="M229" s="326"/>
      <c r="N229" s="115"/>
      <c r="O229" s="109">
        <f t="shared" si="299"/>
        <v>0</v>
      </c>
      <c r="P229" s="116"/>
    </row>
    <row r="230" spans="1:16" hidden="1" x14ac:dyDescent="0.25">
      <c r="A230" s="101">
        <v>6000</v>
      </c>
      <c r="B230" s="101" t="s">
        <v>210</v>
      </c>
      <c r="C230" s="102">
        <f t="shared" si="283"/>
        <v>0</v>
      </c>
      <c r="D230" s="228">
        <f>D231+D251+D259</f>
        <v>0</v>
      </c>
      <c r="E230" s="103">
        <f t="shared" ref="E230:F230" si="300">E231+E251+E259</f>
        <v>0</v>
      </c>
      <c r="F230" s="284">
        <f t="shared" si="300"/>
        <v>0</v>
      </c>
      <c r="G230" s="228">
        <f>G231+G251+G259</f>
        <v>0</v>
      </c>
      <c r="H230" s="261">
        <f t="shared" ref="H230:I230" si="301">H231+H251+H259</f>
        <v>0</v>
      </c>
      <c r="I230" s="104">
        <f t="shared" si="301"/>
        <v>0</v>
      </c>
      <c r="J230" s="261">
        <f>J231+J251+J259</f>
        <v>0</v>
      </c>
      <c r="K230" s="103">
        <f t="shared" ref="K230:L230" si="302">K231+K251+K259</f>
        <v>0</v>
      </c>
      <c r="L230" s="138">
        <f t="shared" si="302"/>
        <v>0</v>
      </c>
      <c r="M230" s="102">
        <f>M231+M251+M259</f>
        <v>0</v>
      </c>
      <c r="N230" s="103">
        <f t="shared" ref="N230:O230" si="303">N231+N251+N259</f>
        <v>0</v>
      </c>
      <c r="O230" s="104">
        <f t="shared" si="303"/>
        <v>0</v>
      </c>
      <c r="P230" s="347"/>
    </row>
    <row r="231" spans="1:16" ht="14.25" hidden="1" customHeight="1" x14ac:dyDescent="0.25">
      <c r="A231" s="69">
        <v>6200</v>
      </c>
      <c r="B231" s="125" t="s">
        <v>211</v>
      </c>
      <c r="C231" s="130">
        <f t="shared" si="283"/>
        <v>0</v>
      </c>
      <c r="D231" s="237">
        <f>SUM(D232,D233,D235,D238,D244,D245,D246)</f>
        <v>0</v>
      </c>
      <c r="E231" s="131">
        <f t="shared" ref="E231:F231" si="304">SUM(E232,E233,E235,E238,E244,E245,E246)</f>
        <v>0</v>
      </c>
      <c r="F231" s="288">
        <f t="shared" si="304"/>
        <v>0</v>
      </c>
      <c r="G231" s="237">
        <f>SUM(G232,G233,G235,G238,G244,G245,G246)</f>
        <v>0</v>
      </c>
      <c r="H231" s="268">
        <f t="shared" ref="H231:I231" si="305">SUM(H232,H233,H235,H238,H244,H245,H246)</f>
        <v>0</v>
      </c>
      <c r="I231" s="294">
        <f t="shared" si="305"/>
        <v>0</v>
      </c>
      <c r="J231" s="268">
        <f>SUM(J232,J233,J235,J238,J244,J245,J246)</f>
        <v>0</v>
      </c>
      <c r="K231" s="131">
        <f t="shared" ref="K231:L231" si="306">SUM(K232,K233,K235,K238,K244,K245,K246)</f>
        <v>0</v>
      </c>
      <c r="L231" s="139">
        <f t="shared" si="306"/>
        <v>0</v>
      </c>
      <c r="M231" s="130">
        <f>SUM(M232,M233,M235,M238,M244,M245,M246)</f>
        <v>0</v>
      </c>
      <c r="N231" s="131">
        <f t="shared" ref="N231:O231" si="307">SUM(N232,N233,N235,N238,N244,N245,N246)</f>
        <v>0</v>
      </c>
      <c r="O231" s="294">
        <f t="shared" si="307"/>
        <v>0</v>
      </c>
      <c r="P231" s="348"/>
    </row>
    <row r="232" spans="1:16" ht="24" hidden="1" x14ac:dyDescent="0.25">
      <c r="A232" s="565">
        <v>6220</v>
      </c>
      <c r="B232" s="52" t="s">
        <v>212</v>
      </c>
      <c r="C232" s="53">
        <f t="shared" si="283"/>
        <v>0</v>
      </c>
      <c r="D232" s="230">
        <v>0</v>
      </c>
      <c r="E232" s="55"/>
      <c r="F232" s="287">
        <f>D232+E232</f>
        <v>0</v>
      </c>
      <c r="G232" s="230"/>
      <c r="H232" s="262"/>
      <c r="I232" s="120">
        <f>G232+H232</f>
        <v>0</v>
      </c>
      <c r="J232" s="262"/>
      <c r="K232" s="55"/>
      <c r="L232" s="140">
        <f>J232+K232</f>
        <v>0</v>
      </c>
      <c r="M232" s="324"/>
      <c r="N232" s="55"/>
      <c r="O232" s="120">
        <f>M232+N232</f>
        <v>0</v>
      </c>
      <c r="P232" s="110"/>
    </row>
    <row r="233" spans="1:16" hidden="1" x14ac:dyDescent="0.25">
      <c r="A233" s="112">
        <v>6230</v>
      </c>
      <c r="B233" s="57" t="s">
        <v>213</v>
      </c>
      <c r="C233" s="58">
        <f t="shared" si="283"/>
        <v>0</v>
      </c>
      <c r="D233" s="232">
        <f t="shared" ref="D233:O233" si="308">SUM(D234)</f>
        <v>0</v>
      </c>
      <c r="E233" s="113">
        <f t="shared" si="308"/>
        <v>0</v>
      </c>
      <c r="F233" s="147">
        <f t="shared" si="308"/>
        <v>0</v>
      </c>
      <c r="G233" s="232">
        <f t="shared" si="308"/>
        <v>0</v>
      </c>
      <c r="H233" s="121">
        <f t="shared" si="308"/>
        <v>0</v>
      </c>
      <c r="I233" s="114">
        <f t="shared" si="308"/>
        <v>0</v>
      </c>
      <c r="J233" s="121">
        <f t="shared" si="308"/>
        <v>0</v>
      </c>
      <c r="K233" s="113">
        <f t="shared" si="308"/>
        <v>0</v>
      </c>
      <c r="L233" s="136">
        <f t="shared" si="308"/>
        <v>0</v>
      </c>
      <c r="M233" s="58">
        <f t="shared" si="308"/>
        <v>0</v>
      </c>
      <c r="N233" s="113">
        <f t="shared" si="308"/>
        <v>0</v>
      </c>
      <c r="O233" s="114">
        <f t="shared" si="308"/>
        <v>0</v>
      </c>
      <c r="P233" s="111"/>
    </row>
    <row r="234" spans="1:16" ht="24" hidden="1" x14ac:dyDescent="0.25">
      <c r="A234" s="38">
        <v>6239</v>
      </c>
      <c r="B234" s="52" t="s">
        <v>214</v>
      </c>
      <c r="C234" s="58">
        <f t="shared" si="283"/>
        <v>0</v>
      </c>
      <c r="D234" s="230">
        <v>0</v>
      </c>
      <c r="E234" s="55"/>
      <c r="F234" s="287">
        <f>D234+E234</f>
        <v>0</v>
      </c>
      <c r="G234" s="230"/>
      <c r="H234" s="262"/>
      <c r="I234" s="120">
        <f>G234+H234</f>
        <v>0</v>
      </c>
      <c r="J234" s="262"/>
      <c r="K234" s="55"/>
      <c r="L234" s="140">
        <f>J234+K234</f>
        <v>0</v>
      </c>
      <c r="M234" s="324"/>
      <c r="N234" s="55"/>
      <c r="O234" s="120">
        <f>M234+N234</f>
        <v>0</v>
      </c>
      <c r="P234" s="110"/>
    </row>
    <row r="235" spans="1:16" ht="24" hidden="1" x14ac:dyDescent="0.25">
      <c r="A235" s="112">
        <v>6240</v>
      </c>
      <c r="B235" s="57" t="s">
        <v>215</v>
      </c>
      <c r="C235" s="58">
        <f t="shared" si="283"/>
        <v>0</v>
      </c>
      <c r="D235" s="232">
        <f>SUM(D236:D237)</f>
        <v>0</v>
      </c>
      <c r="E235" s="113">
        <f t="shared" ref="E235:F235" si="309">SUM(E236:E237)</f>
        <v>0</v>
      </c>
      <c r="F235" s="147">
        <f t="shared" si="309"/>
        <v>0</v>
      </c>
      <c r="G235" s="232">
        <f>SUM(G236:G237)</f>
        <v>0</v>
      </c>
      <c r="H235" s="121">
        <f t="shared" ref="H235:I235" si="310">SUM(H236:H237)</f>
        <v>0</v>
      </c>
      <c r="I235" s="114">
        <f t="shared" si="310"/>
        <v>0</v>
      </c>
      <c r="J235" s="121">
        <f>SUM(J236:J237)</f>
        <v>0</v>
      </c>
      <c r="K235" s="113">
        <f t="shared" ref="K235:L235" si="311">SUM(K236:K237)</f>
        <v>0</v>
      </c>
      <c r="L235" s="136">
        <f t="shared" si="311"/>
        <v>0</v>
      </c>
      <c r="M235" s="58">
        <f>SUM(M236:M237)</f>
        <v>0</v>
      </c>
      <c r="N235" s="113">
        <f t="shared" ref="N235:O235" si="312">SUM(N236:N237)</f>
        <v>0</v>
      </c>
      <c r="O235" s="114">
        <f t="shared" si="312"/>
        <v>0</v>
      </c>
      <c r="P235" s="111"/>
    </row>
    <row r="236" spans="1:16" hidden="1" x14ac:dyDescent="0.25">
      <c r="A236" s="38">
        <v>6241</v>
      </c>
      <c r="B236" s="57" t="s">
        <v>216</v>
      </c>
      <c r="C236" s="58">
        <f t="shared" si="283"/>
        <v>0</v>
      </c>
      <c r="D236" s="231">
        <v>0</v>
      </c>
      <c r="E236" s="60"/>
      <c r="F236" s="147">
        <f t="shared" ref="F236:F237" si="313">D236+E236</f>
        <v>0</v>
      </c>
      <c r="G236" s="231"/>
      <c r="H236" s="263"/>
      <c r="I236" s="114">
        <f t="shared" ref="I236:I237" si="314">G236+H236</f>
        <v>0</v>
      </c>
      <c r="J236" s="263"/>
      <c r="K236" s="60"/>
      <c r="L236" s="136">
        <f t="shared" ref="L236:L237" si="315">J236+K236</f>
        <v>0</v>
      </c>
      <c r="M236" s="325"/>
      <c r="N236" s="60"/>
      <c r="O236" s="114">
        <f t="shared" ref="O236:O237" si="316">M236+N236</f>
        <v>0</v>
      </c>
      <c r="P236" s="111"/>
    </row>
    <row r="237" spans="1:16" hidden="1" x14ac:dyDescent="0.25">
      <c r="A237" s="38">
        <v>6242</v>
      </c>
      <c r="B237" s="57" t="s">
        <v>217</v>
      </c>
      <c r="C237" s="58">
        <f t="shared" si="283"/>
        <v>0</v>
      </c>
      <c r="D237" s="231">
        <v>0</v>
      </c>
      <c r="E237" s="60"/>
      <c r="F237" s="147">
        <f t="shared" si="313"/>
        <v>0</v>
      </c>
      <c r="G237" s="231"/>
      <c r="H237" s="263"/>
      <c r="I237" s="114">
        <f t="shared" si="314"/>
        <v>0</v>
      </c>
      <c r="J237" s="263"/>
      <c r="K237" s="60"/>
      <c r="L237" s="136">
        <f t="shared" si="315"/>
        <v>0</v>
      </c>
      <c r="M237" s="325"/>
      <c r="N237" s="60"/>
      <c r="O237" s="114">
        <f t="shared" si="316"/>
        <v>0</v>
      </c>
      <c r="P237" s="111"/>
    </row>
    <row r="238" spans="1:16" ht="25.5" hidden="1" customHeight="1" x14ac:dyDescent="0.25">
      <c r="A238" s="112">
        <v>6250</v>
      </c>
      <c r="B238" s="57" t="s">
        <v>218</v>
      </c>
      <c r="C238" s="58">
        <f t="shared" si="283"/>
        <v>0</v>
      </c>
      <c r="D238" s="232">
        <f>SUM(D239:D243)</f>
        <v>0</v>
      </c>
      <c r="E238" s="113">
        <f t="shared" ref="E238:F238" si="317">SUM(E239:E243)</f>
        <v>0</v>
      </c>
      <c r="F238" s="147">
        <f t="shared" si="317"/>
        <v>0</v>
      </c>
      <c r="G238" s="232">
        <f>SUM(G239:G243)</f>
        <v>0</v>
      </c>
      <c r="H238" s="121">
        <f t="shared" ref="H238:I238" si="318">SUM(H239:H243)</f>
        <v>0</v>
      </c>
      <c r="I238" s="114">
        <f t="shared" si="318"/>
        <v>0</v>
      </c>
      <c r="J238" s="121">
        <f>SUM(J239:J243)</f>
        <v>0</v>
      </c>
      <c r="K238" s="113">
        <f t="shared" ref="K238:L238" si="319">SUM(K239:K243)</f>
        <v>0</v>
      </c>
      <c r="L238" s="136">
        <f t="shared" si="319"/>
        <v>0</v>
      </c>
      <c r="M238" s="58">
        <f>SUM(M239:M243)</f>
        <v>0</v>
      </c>
      <c r="N238" s="113">
        <f t="shared" ref="N238:O238" si="320">SUM(N239:N243)</f>
        <v>0</v>
      </c>
      <c r="O238" s="114">
        <f t="shared" si="320"/>
        <v>0</v>
      </c>
      <c r="P238" s="111"/>
    </row>
    <row r="239" spans="1:16" ht="14.25" hidden="1" customHeight="1" x14ac:dyDescent="0.25">
      <c r="A239" s="38">
        <v>6252</v>
      </c>
      <c r="B239" s="57" t="s">
        <v>219</v>
      </c>
      <c r="C239" s="58">
        <f t="shared" si="283"/>
        <v>0</v>
      </c>
      <c r="D239" s="231">
        <v>0</v>
      </c>
      <c r="E239" s="60"/>
      <c r="F239" s="147">
        <f t="shared" ref="F239:F245" si="321">D239+E239</f>
        <v>0</v>
      </c>
      <c r="G239" s="231"/>
      <c r="H239" s="263"/>
      <c r="I239" s="114">
        <f t="shared" ref="I239:I245" si="322">G239+H239</f>
        <v>0</v>
      </c>
      <c r="J239" s="263"/>
      <c r="K239" s="60"/>
      <c r="L239" s="136">
        <f t="shared" ref="L239:L245" si="323">J239+K239</f>
        <v>0</v>
      </c>
      <c r="M239" s="325"/>
      <c r="N239" s="60"/>
      <c r="O239" s="114">
        <f t="shared" ref="O239:O245" si="324">M239+N239</f>
        <v>0</v>
      </c>
      <c r="P239" s="111"/>
    </row>
    <row r="240" spans="1:16" ht="14.25" hidden="1" customHeight="1" x14ac:dyDescent="0.25">
      <c r="A240" s="38">
        <v>6253</v>
      </c>
      <c r="B240" s="57" t="s">
        <v>220</v>
      </c>
      <c r="C240" s="58">
        <f t="shared" si="283"/>
        <v>0</v>
      </c>
      <c r="D240" s="231">
        <v>0</v>
      </c>
      <c r="E240" s="60"/>
      <c r="F240" s="147">
        <f t="shared" si="321"/>
        <v>0</v>
      </c>
      <c r="G240" s="231"/>
      <c r="H240" s="263"/>
      <c r="I240" s="114">
        <f t="shared" si="322"/>
        <v>0</v>
      </c>
      <c r="J240" s="263"/>
      <c r="K240" s="60"/>
      <c r="L240" s="136">
        <f t="shared" si="323"/>
        <v>0</v>
      </c>
      <c r="M240" s="325"/>
      <c r="N240" s="60"/>
      <c r="O240" s="114">
        <f t="shared" si="324"/>
        <v>0</v>
      </c>
      <c r="P240" s="111"/>
    </row>
    <row r="241" spans="1:16" ht="24" hidden="1" x14ac:dyDescent="0.25">
      <c r="A241" s="38">
        <v>6254</v>
      </c>
      <c r="B241" s="57" t="s">
        <v>221</v>
      </c>
      <c r="C241" s="58">
        <f t="shared" si="283"/>
        <v>0</v>
      </c>
      <c r="D241" s="231">
        <v>0</v>
      </c>
      <c r="E241" s="60"/>
      <c r="F241" s="147">
        <f t="shared" si="321"/>
        <v>0</v>
      </c>
      <c r="G241" s="231"/>
      <c r="H241" s="263"/>
      <c r="I241" s="114">
        <f t="shared" si="322"/>
        <v>0</v>
      </c>
      <c r="J241" s="263"/>
      <c r="K241" s="60"/>
      <c r="L241" s="136">
        <f t="shared" si="323"/>
        <v>0</v>
      </c>
      <c r="M241" s="325"/>
      <c r="N241" s="60"/>
      <c r="O241" s="114">
        <f t="shared" si="324"/>
        <v>0</v>
      </c>
      <c r="P241" s="111"/>
    </row>
    <row r="242" spans="1:16" ht="24" hidden="1" x14ac:dyDescent="0.25">
      <c r="A242" s="38">
        <v>6255</v>
      </c>
      <c r="B242" s="57" t="s">
        <v>222</v>
      </c>
      <c r="C242" s="58">
        <f t="shared" si="283"/>
        <v>0</v>
      </c>
      <c r="D242" s="231">
        <v>0</v>
      </c>
      <c r="E242" s="60"/>
      <c r="F242" s="147">
        <f t="shared" si="321"/>
        <v>0</v>
      </c>
      <c r="G242" s="231"/>
      <c r="H242" s="263"/>
      <c r="I242" s="114">
        <f t="shared" si="322"/>
        <v>0</v>
      </c>
      <c r="J242" s="263"/>
      <c r="K242" s="60"/>
      <c r="L242" s="136">
        <f t="shared" si="323"/>
        <v>0</v>
      </c>
      <c r="M242" s="325"/>
      <c r="N242" s="60"/>
      <c r="O242" s="114">
        <f t="shared" si="324"/>
        <v>0</v>
      </c>
      <c r="P242" s="111"/>
    </row>
    <row r="243" spans="1:16" hidden="1" x14ac:dyDescent="0.25">
      <c r="A243" s="38">
        <v>6259</v>
      </c>
      <c r="B243" s="57" t="s">
        <v>223</v>
      </c>
      <c r="C243" s="58">
        <f t="shared" si="283"/>
        <v>0</v>
      </c>
      <c r="D243" s="231">
        <v>0</v>
      </c>
      <c r="E243" s="60"/>
      <c r="F243" s="147">
        <f t="shared" si="321"/>
        <v>0</v>
      </c>
      <c r="G243" s="231"/>
      <c r="H243" s="263"/>
      <c r="I243" s="114">
        <f t="shared" si="322"/>
        <v>0</v>
      </c>
      <c r="J243" s="263"/>
      <c r="K243" s="60"/>
      <c r="L243" s="136">
        <f t="shared" si="323"/>
        <v>0</v>
      </c>
      <c r="M243" s="325"/>
      <c r="N243" s="60"/>
      <c r="O243" s="114">
        <f t="shared" si="324"/>
        <v>0</v>
      </c>
      <c r="P243" s="111"/>
    </row>
    <row r="244" spans="1:16" ht="24" hidden="1" x14ac:dyDescent="0.25">
      <c r="A244" s="112">
        <v>6260</v>
      </c>
      <c r="B244" s="57" t="s">
        <v>224</v>
      </c>
      <c r="C244" s="58">
        <f t="shared" si="283"/>
        <v>0</v>
      </c>
      <c r="D244" s="231">
        <v>0</v>
      </c>
      <c r="E244" s="60"/>
      <c r="F244" s="147">
        <f t="shared" si="321"/>
        <v>0</v>
      </c>
      <c r="G244" s="231"/>
      <c r="H244" s="263"/>
      <c r="I244" s="114">
        <f t="shared" si="322"/>
        <v>0</v>
      </c>
      <c r="J244" s="263"/>
      <c r="K244" s="60"/>
      <c r="L244" s="136">
        <f t="shared" si="323"/>
        <v>0</v>
      </c>
      <c r="M244" s="325"/>
      <c r="N244" s="60"/>
      <c r="O244" s="114">
        <f t="shared" si="324"/>
        <v>0</v>
      </c>
      <c r="P244" s="111"/>
    </row>
    <row r="245" spans="1:16" hidden="1" x14ac:dyDescent="0.25">
      <c r="A245" s="112">
        <v>6270</v>
      </c>
      <c r="B245" s="57" t="s">
        <v>225</v>
      </c>
      <c r="C245" s="58">
        <f t="shared" si="283"/>
        <v>0</v>
      </c>
      <c r="D245" s="231">
        <v>0</v>
      </c>
      <c r="E245" s="60"/>
      <c r="F245" s="147">
        <f t="shared" si="321"/>
        <v>0</v>
      </c>
      <c r="G245" s="231"/>
      <c r="H245" s="263"/>
      <c r="I245" s="114">
        <f t="shared" si="322"/>
        <v>0</v>
      </c>
      <c r="J245" s="263"/>
      <c r="K245" s="60"/>
      <c r="L245" s="136">
        <f t="shared" si="323"/>
        <v>0</v>
      </c>
      <c r="M245" s="325"/>
      <c r="N245" s="60"/>
      <c r="O245" s="114">
        <f t="shared" si="324"/>
        <v>0</v>
      </c>
      <c r="P245" s="111"/>
    </row>
    <row r="246" spans="1:16" ht="24" hidden="1" x14ac:dyDescent="0.25">
      <c r="A246" s="565">
        <v>6290</v>
      </c>
      <c r="B246" s="52" t="s">
        <v>226</v>
      </c>
      <c r="C246" s="127">
        <f t="shared" si="283"/>
        <v>0</v>
      </c>
      <c r="D246" s="234">
        <f>SUM(D247:D250)</f>
        <v>0</v>
      </c>
      <c r="E246" s="119">
        <f t="shared" ref="E246:O246" si="325">SUM(E247:E250)</f>
        <v>0</v>
      </c>
      <c r="F246" s="287">
        <f t="shared" si="325"/>
        <v>0</v>
      </c>
      <c r="G246" s="234">
        <f t="shared" si="325"/>
        <v>0</v>
      </c>
      <c r="H246" s="265">
        <f t="shared" si="325"/>
        <v>0</v>
      </c>
      <c r="I246" s="120">
        <f t="shared" si="325"/>
        <v>0</v>
      </c>
      <c r="J246" s="265">
        <f t="shared" si="325"/>
        <v>0</v>
      </c>
      <c r="K246" s="119">
        <f t="shared" si="325"/>
        <v>0</v>
      </c>
      <c r="L246" s="140">
        <f t="shared" si="325"/>
        <v>0</v>
      </c>
      <c r="M246" s="127">
        <f t="shared" si="325"/>
        <v>0</v>
      </c>
      <c r="N246" s="305">
        <f t="shared" si="325"/>
        <v>0</v>
      </c>
      <c r="O246" s="310">
        <f t="shared" si="325"/>
        <v>0</v>
      </c>
      <c r="P246" s="158"/>
    </row>
    <row r="247" spans="1:16" hidden="1" x14ac:dyDescent="0.25">
      <c r="A247" s="38">
        <v>6291</v>
      </c>
      <c r="B247" s="57" t="s">
        <v>227</v>
      </c>
      <c r="C247" s="58">
        <f t="shared" si="283"/>
        <v>0</v>
      </c>
      <c r="D247" s="231">
        <v>0</v>
      </c>
      <c r="E247" s="60"/>
      <c r="F247" s="147">
        <f t="shared" ref="F247:F250" si="326">D247+E247</f>
        <v>0</v>
      </c>
      <c r="G247" s="231"/>
      <c r="H247" s="263"/>
      <c r="I247" s="114">
        <f t="shared" ref="I247:I250" si="327">G247+H247</f>
        <v>0</v>
      </c>
      <c r="J247" s="263"/>
      <c r="K247" s="60"/>
      <c r="L247" s="136">
        <f t="shared" ref="L247:L250" si="328">J247+K247</f>
        <v>0</v>
      </c>
      <c r="M247" s="325"/>
      <c r="N247" s="60"/>
      <c r="O247" s="114">
        <f t="shared" ref="O247:O250" si="329">M247+N247</f>
        <v>0</v>
      </c>
      <c r="P247" s="111"/>
    </row>
    <row r="248" spans="1:16" hidden="1" x14ac:dyDescent="0.25">
      <c r="A248" s="38">
        <v>6292</v>
      </c>
      <c r="B248" s="57" t="s">
        <v>228</v>
      </c>
      <c r="C248" s="58">
        <f t="shared" si="283"/>
        <v>0</v>
      </c>
      <c r="D248" s="231">
        <v>0</v>
      </c>
      <c r="E248" s="60"/>
      <c r="F248" s="147">
        <f t="shared" si="326"/>
        <v>0</v>
      </c>
      <c r="G248" s="231"/>
      <c r="H248" s="263"/>
      <c r="I248" s="114">
        <f t="shared" si="327"/>
        <v>0</v>
      </c>
      <c r="J248" s="263"/>
      <c r="K248" s="60"/>
      <c r="L248" s="136">
        <f t="shared" si="328"/>
        <v>0</v>
      </c>
      <c r="M248" s="325"/>
      <c r="N248" s="60"/>
      <c r="O248" s="114">
        <f t="shared" si="329"/>
        <v>0</v>
      </c>
      <c r="P248" s="111"/>
    </row>
    <row r="249" spans="1:16" ht="72" hidden="1" x14ac:dyDescent="0.25">
      <c r="A249" s="38">
        <v>6296</v>
      </c>
      <c r="B249" s="57" t="s">
        <v>229</v>
      </c>
      <c r="C249" s="58">
        <f t="shared" si="283"/>
        <v>0</v>
      </c>
      <c r="D249" s="231">
        <v>0</v>
      </c>
      <c r="E249" s="60"/>
      <c r="F249" s="147">
        <f t="shared" si="326"/>
        <v>0</v>
      </c>
      <c r="G249" s="231"/>
      <c r="H249" s="263"/>
      <c r="I249" s="114">
        <f t="shared" si="327"/>
        <v>0</v>
      </c>
      <c r="J249" s="263"/>
      <c r="K249" s="60"/>
      <c r="L249" s="136">
        <f t="shared" si="328"/>
        <v>0</v>
      </c>
      <c r="M249" s="325"/>
      <c r="N249" s="60"/>
      <c r="O249" s="114">
        <f t="shared" si="329"/>
        <v>0</v>
      </c>
      <c r="P249" s="111"/>
    </row>
    <row r="250" spans="1:16" ht="39.75" hidden="1" customHeight="1" x14ac:dyDescent="0.25">
      <c r="A250" s="38">
        <v>6299</v>
      </c>
      <c r="B250" s="57" t="s">
        <v>230</v>
      </c>
      <c r="C250" s="58">
        <f t="shared" si="283"/>
        <v>0</v>
      </c>
      <c r="D250" s="231">
        <v>0</v>
      </c>
      <c r="E250" s="60"/>
      <c r="F250" s="147">
        <f t="shared" si="326"/>
        <v>0</v>
      </c>
      <c r="G250" s="231"/>
      <c r="H250" s="263"/>
      <c r="I250" s="114">
        <f t="shared" si="327"/>
        <v>0</v>
      </c>
      <c r="J250" s="263"/>
      <c r="K250" s="60"/>
      <c r="L250" s="136">
        <f t="shared" si="328"/>
        <v>0</v>
      </c>
      <c r="M250" s="325"/>
      <c r="N250" s="60"/>
      <c r="O250" s="114">
        <f t="shared" si="329"/>
        <v>0</v>
      </c>
      <c r="P250" s="111"/>
    </row>
    <row r="251" spans="1:16" hidden="1" x14ac:dyDescent="0.25">
      <c r="A251" s="45">
        <v>6300</v>
      </c>
      <c r="B251" s="105" t="s">
        <v>231</v>
      </c>
      <c r="C251" s="46">
        <f t="shared" si="283"/>
        <v>0</v>
      </c>
      <c r="D251" s="229">
        <f>SUM(D252,D257,D258)</f>
        <v>0</v>
      </c>
      <c r="E251" s="50">
        <f t="shared" ref="E251:O251" si="330">SUM(E252,E257,E258)</f>
        <v>0</v>
      </c>
      <c r="F251" s="285">
        <f t="shared" si="330"/>
        <v>0</v>
      </c>
      <c r="G251" s="229">
        <f t="shared" si="330"/>
        <v>0</v>
      </c>
      <c r="H251" s="106">
        <f t="shared" si="330"/>
        <v>0</v>
      </c>
      <c r="I251" s="117">
        <f t="shared" si="330"/>
        <v>0</v>
      </c>
      <c r="J251" s="106">
        <f t="shared" si="330"/>
        <v>0</v>
      </c>
      <c r="K251" s="50">
        <f t="shared" si="330"/>
        <v>0</v>
      </c>
      <c r="L251" s="126">
        <f t="shared" si="330"/>
        <v>0</v>
      </c>
      <c r="M251" s="166">
        <f t="shared" si="330"/>
        <v>0</v>
      </c>
      <c r="N251" s="167">
        <f t="shared" si="330"/>
        <v>0</v>
      </c>
      <c r="O251" s="168">
        <f t="shared" si="330"/>
        <v>0</v>
      </c>
      <c r="P251" s="349"/>
    </row>
    <row r="252" spans="1:16" ht="24" hidden="1" x14ac:dyDescent="0.25">
      <c r="A252" s="565">
        <v>6320</v>
      </c>
      <c r="B252" s="52" t="s">
        <v>303</v>
      </c>
      <c r="C252" s="127">
        <f t="shared" si="283"/>
        <v>0</v>
      </c>
      <c r="D252" s="234">
        <f>SUM(D253:D256)</f>
        <v>0</v>
      </c>
      <c r="E252" s="119">
        <f t="shared" ref="E252:O252" si="331">SUM(E253:E256)</f>
        <v>0</v>
      </c>
      <c r="F252" s="287">
        <f t="shared" si="331"/>
        <v>0</v>
      </c>
      <c r="G252" s="234">
        <f t="shared" si="331"/>
        <v>0</v>
      </c>
      <c r="H252" s="265">
        <f t="shared" si="331"/>
        <v>0</v>
      </c>
      <c r="I252" s="120">
        <f t="shared" si="331"/>
        <v>0</v>
      </c>
      <c r="J252" s="265">
        <f t="shared" si="331"/>
        <v>0</v>
      </c>
      <c r="K252" s="119">
        <f t="shared" si="331"/>
        <v>0</v>
      </c>
      <c r="L252" s="140">
        <f t="shared" si="331"/>
        <v>0</v>
      </c>
      <c r="M252" s="53">
        <f t="shared" si="331"/>
        <v>0</v>
      </c>
      <c r="N252" s="119">
        <f t="shared" si="331"/>
        <v>0</v>
      </c>
      <c r="O252" s="120">
        <f t="shared" si="331"/>
        <v>0</v>
      </c>
      <c r="P252" s="110"/>
    </row>
    <row r="253" spans="1:16" hidden="1" x14ac:dyDescent="0.25">
      <c r="A253" s="38">
        <v>6322</v>
      </c>
      <c r="B253" s="57" t="s">
        <v>232</v>
      </c>
      <c r="C253" s="58">
        <f t="shared" si="283"/>
        <v>0</v>
      </c>
      <c r="D253" s="231">
        <v>0</v>
      </c>
      <c r="E253" s="60"/>
      <c r="F253" s="147">
        <f t="shared" ref="F253:F258" si="332">D253+E253</f>
        <v>0</v>
      </c>
      <c r="G253" s="231"/>
      <c r="H253" s="263"/>
      <c r="I253" s="114">
        <f t="shared" ref="I253:I258" si="333">G253+H253</f>
        <v>0</v>
      </c>
      <c r="J253" s="263"/>
      <c r="K253" s="60"/>
      <c r="L253" s="136">
        <f t="shared" ref="L253:L258" si="334">J253+K253</f>
        <v>0</v>
      </c>
      <c r="M253" s="325"/>
      <c r="N253" s="60"/>
      <c r="O253" s="114">
        <f t="shared" ref="O253:O258" si="335">M253+N253</f>
        <v>0</v>
      </c>
      <c r="P253" s="111"/>
    </row>
    <row r="254" spans="1:16" ht="24" hidden="1" x14ac:dyDescent="0.25">
      <c r="A254" s="38">
        <v>6323</v>
      </c>
      <c r="B254" s="57" t="s">
        <v>233</v>
      </c>
      <c r="C254" s="58">
        <f t="shared" si="283"/>
        <v>0</v>
      </c>
      <c r="D254" s="231">
        <v>0</v>
      </c>
      <c r="E254" s="60"/>
      <c r="F254" s="147">
        <f t="shared" si="332"/>
        <v>0</v>
      </c>
      <c r="G254" s="231"/>
      <c r="H254" s="263"/>
      <c r="I254" s="114">
        <f t="shared" si="333"/>
        <v>0</v>
      </c>
      <c r="J254" s="263"/>
      <c r="K254" s="60"/>
      <c r="L254" s="136">
        <f t="shared" si="334"/>
        <v>0</v>
      </c>
      <c r="M254" s="325"/>
      <c r="N254" s="60"/>
      <c r="O254" s="114">
        <f t="shared" si="335"/>
        <v>0</v>
      </c>
      <c r="P254" s="111"/>
    </row>
    <row r="255" spans="1:16" ht="24" hidden="1" x14ac:dyDescent="0.25">
      <c r="A255" s="38">
        <v>6324</v>
      </c>
      <c r="B255" s="57" t="s">
        <v>287</v>
      </c>
      <c r="C255" s="58">
        <f t="shared" si="283"/>
        <v>0</v>
      </c>
      <c r="D255" s="231">
        <v>0</v>
      </c>
      <c r="E255" s="60"/>
      <c r="F255" s="147">
        <f t="shared" si="332"/>
        <v>0</v>
      </c>
      <c r="G255" s="231"/>
      <c r="H255" s="263"/>
      <c r="I255" s="114">
        <f t="shared" si="333"/>
        <v>0</v>
      </c>
      <c r="J255" s="263"/>
      <c r="K255" s="60"/>
      <c r="L255" s="136">
        <f t="shared" si="334"/>
        <v>0</v>
      </c>
      <c r="M255" s="325"/>
      <c r="N255" s="60"/>
      <c r="O255" s="114">
        <f t="shared" si="335"/>
        <v>0</v>
      </c>
      <c r="P255" s="111"/>
    </row>
    <row r="256" spans="1:16" hidden="1" x14ac:dyDescent="0.25">
      <c r="A256" s="33">
        <v>6329</v>
      </c>
      <c r="B256" s="52" t="s">
        <v>288</v>
      </c>
      <c r="C256" s="53">
        <f t="shared" si="283"/>
        <v>0</v>
      </c>
      <c r="D256" s="230">
        <v>0</v>
      </c>
      <c r="E256" s="55"/>
      <c r="F256" s="287">
        <f t="shared" si="332"/>
        <v>0</v>
      </c>
      <c r="G256" s="230"/>
      <c r="H256" s="262"/>
      <c r="I256" s="120">
        <f t="shared" si="333"/>
        <v>0</v>
      </c>
      <c r="J256" s="262"/>
      <c r="K256" s="55"/>
      <c r="L256" s="140">
        <f t="shared" si="334"/>
        <v>0</v>
      </c>
      <c r="M256" s="324"/>
      <c r="N256" s="55"/>
      <c r="O256" s="120">
        <f t="shared" si="335"/>
        <v>0</v>
      </c>
      <c r="P256" s="110"/>
    </row>
    <row r="257" spans="1:16" ht="24" hidden="1" x14ac:dyDescent="0.25">
      <c r="A257" s="143">
        <v>6330</v>
      </c>
      <c r="B257" s="144" t="s">
        <v>234</v>
      </c>
      <c r="C257" s="127">
        <f t="shared" si="283"/>
        <v>0</v>
      </c>
      <c r="D257" s="236">
        <v>0</v>
      </c>
      <c r="E257" s="129"/>
      <c r="F257" s="142">
        <f t="shared" si="332"/>
        <v>0</v>
      </c>
      <c r="G257" s="236"/>
      <c r="H257" s="267"/>
      <c r="I257" s="310">
        <f t="shared" si="333"/>
        <v>0</v>
      </c>
      <c r="J257" s="267"/>
      <c r="K257" s="129"/>
      <c r="L257" s="141">
        <f t="shared" si="334"/>
        <v>0</v>
      </c>
      <c r="M257" s="328"/>
      <c r="N257" s="129"/>
      <c r="O257" s="310">
        <f t="shared" si="335"/>
        <v>0</v>
      </c>
      <c r="P257" s="158"/>
    </row>
    <row r="258" spans="1:16" hidden="1" x14ac:dyDescent="0.25">
      <c r="A258" s="112">
        <v>6360</v>
      </c>
      <c r="B258" s="57" t="s">
        <v>235</v>
      </c>
      <c r="C258" s="58">
        <f t="shared" si="283"/>
        <v>0</v>
      </c>
      <c r="D258" s="231">
        <v>0</v>
      </c>
      <c r="E258" s="60"/>
      <c r="F258" s="147">
        <f t="shared" si="332"/>
        <v>0</v>
      </c>
      <c r="G258" s="231"/>
      <c r="H258" s="263"/>
      <c r="I258" s="114">
        <f t="shared" si="333"/>
        <v>0</v>
      </c>
      <c r="J258" s="263"/>
      <c r="K258" s="60"/>
      <c r="L258" s="136">
        <f t="shared" si="334"/>
        <v>0</v>
      </c>
      <c r="M258" s="325"/>
      <c r="N258" s="60"/>
      <c r="O258" s="114">
        <f t="shared" si="335"/>
        <v>0</v>
      </c>
      <c r="P258" s="111"/>
    </row>
    <row r="259" spans="1:16" ht="36" hidden="1" x14ac:dyDescent="0.25">
      <c r="A259" s="45">
        <v>6400</v>
      </c>
      <c r="B259" s="105" t="s">
        <v>236</v>
      </c>
      <c r="C259" s="46">
        <f t="shared" si="283"/>
        <v>0</v>
      </c>
      <c r="D259" s="229">
        <f>SUM(D260,D264)</f>
        <v>0</v>
      </c>
      <c r="E259" s="50">
        <f t="shared" ref="E259:O259" si="336">SUM(E260,E264)</f>
        <v>0</v>
      </c>
      <c r="F259" s="285">
        <f t="shared" si="336"/>
        <v>0</v>
      </c>
      <c r="G259" s="229">
        <f t="shared" si="336"/>
        <v>0</v>
      </c>
      <c r="H259" s="106">
        <f t="shared" si="336"/>
        <v>0</v>
      </c>
      <c r="I259" s="117">
        <f t="shared" si="336"/>
        <v>0</v>
      </c>
      <c r="J259" s="106">
        <f t="shared" si="336"/>
        <v>0</v>
      </c>
      <c r="K259" s="50">
        <f t="shared" si="336"/>
        <v>0</v>
      </c>
      <c r="L259" s="126">
        <f t="shared" si="336"/>
        <v>0</v>
      </c>
      <c r="M259" s="166">
        <f t="shared" si="336"/>
        <v>0</v>
      </c>
      <c r="N259" s="167">
        <f t="shared" si="336"/>
        <v>0</v>
      </c>
      <c r="O259" s="168">
        <f t="shared" si="336"/>
        <v>0</v>
      </c>
      <c r="P259" s="349"/>
    </row>
    <row r="260" spans="1:16" ht="24" hidden="1" x14ac:dyDescent="0.25">
      <c r="A260" s="565">
        <v>6410</v>
      </c>
      <c r="B260" s="52" t="s">
        <v>237</v>
      </c>
      <c r="C260" s="53">
        <f t="shared" si="283"/>
        <v>0</v>
      </c>
      <c r="D260" s="234">
        <f>SUM(D261:D263)</f>
        <v>0</v>
      </c>
      <c r="E260" s="119">
        <f t="shared" ref="E260:O260" si="337">SUM(E261:E263)</f>
        <v>0</v>
      </c>
      <c r="F260" s="287">
        <f t="shared" si="337"/>
        <v>0</v>
      </c>
      <c r="G260" s="234">
        <f t="shared" si="337"/>
        <v>0</v>
      </c>
      <c r="H260" s="265">
        <f t="shared" si="337"/>
        <v>0</v>
      </c>
      <c r="I260" s="120">
        <f t="shared" si="337"/>
        <v>0</v>
      </c>
      <c r="J260" s="265">
        <f t="shared" si="337"/>
        <v>0</v>
      </c>
      <c r="K260" s="119">
        <f t="shared" si="337"/>
        <v>0</v>
      </c>
      <c r="L260" s="140">
        <f t="shared" si="337"/>
        <v>0</v>
      </c>
      <c r="M260" s="64">
        <f t="shared" si="337"/>
        <v>0</v>
      </c>
      <c r="N260" s="304">
        <f t="shared" si="337"/>
        <v>0</v>
      </c>
      <c r="O260" s="309">
        <f t="shared" si="337"/>
        <v>0</v>
      </c>
      <c r="P260" s="155"/>
    </row>
    <row r="261" spans="1:16" hidden="1" x14ac:dyDescent="0.25">
      <c r="A261" s="38">
        <v>6411</v>
      </c>
      <c r="B261" s="146" t="s">
        <v>238</v>
      </c>
      <c r="C261" s="58">
        <f t="shared" si="283"/>
        <v>0</v>
      </c>
      <c r="D261" s="231">
        <v>0</v>
      </c>
      <c r="E261" s="60"/>
      <c r="F261" s="147">
        <f t="shared" ref="F261:F263" si="338">D261+E261</f>
        <v>0</v>
      </c>
      <c r="G261" s="231"/>
      <c r="H261" s="263"/>
      <c r="I261" s="114">
        <f t="shared" ref="I261:I263" si="339">G261+H261</f>
        <v>0</v>
      </c>
      <c r="J261" s="263"/>
      <c r="K261" s="60"/>
      <c r="L261" s="136">
        <f t="shared" ref="L261:L263" si="340">J261+K261</f>
        <v>0</v>
      </c>
      <c r="M261" s="325"/>
      <c r="N261" s="60"/>
      <c r="O261" s="114">
        <f t="shared" ref="O261:O263" si="341">M261+N261</f>
        <v>0</v>
      </c>
      <c r="P261" s="111"/>
    </row>
    <row r="262" spans="1:16" ht="36" hidden="1" x14ac:dyDescent="0.25">
      <c r="A262" s="38">
        <v>6412</v>
      </c>
      <c r="B262" s="57" t="s">
        <v>239</v>
      </c>
      <c r="C262" s="58">
        <f t="shared" si="283"/>
        <v>0</v>
      </c>
      <c r="D262" s="231">
        <v>0</v>
      </c>
      <c r="E262" s="60"/>
      <c r="F262" s="147">
        <f t="shared" si="338"/>
        <v>0</v>
      </c>
      <c r="G262" s="231"/>
      <c r="H262" s="263"/>
      <c r="I262" s="114">
        <f t="shared" si="339"/>
        <v>0</v>
      </c>
      <c r="J262" s="263"/>
      <c r="K262" s="60"/>
      <c r="L262" s="136">
        <f t="shared" si="340"/>
        <v>0</v>
      </c>
      <c r="M262" s="325"/>
      <c r="N262" s="60"/>
      <c r="O262" s="114">
        <f t="shared" si="341"/>
        <v>0</v>
      </c>
      <c r="P262" s="111"/>
    </row>
    <row r="263" spans="1:16" ht="36" hidden="1" x14ac:dyDescent="0.25">
      <c r="A263" s="38">
        <v>6419</v>
      </c>
      <c r="B263" s="57" t="s">
        <v>240</v>
      </c>
      <c r="C263" s="58">
        <f t="shared" si="283"/>
        <v>0</v>
      </c>
      <c r="D263" s="231">
        <v>0</v>
      </c>
      <c r="E263" s="60"/>
      <c r="F263" s="147">
        <f t="shared" si="338"/>
        <v>0</v>
      </c>
      <c r="G263" s="231"/>
      <c r="H263" s="263"/>
      <c r="I263" s="114">
        <f t="shared" si="339"/>
        <v>0</v>
      </c>
      <c r="J263" s="263"/>
      <c r="K263" s="60"/>
      <c r="L263" s="136">
        <f t="shared" si="340"/>
        <v>0</v>
      </c>
      <c r="M263" s="325"/>
      <c r="N263" s="60"/>
      <c r="O263" s="114">
        <f t="shared" si="341"/>
        <v>0</v>
      </c>
      <c r="P263" s="111"/>
    </row>
    <row r="264" spans="1:16" ht="36" hidden="1" x14ac:dyDescent="0.25">
      <c r="A264" s="112">
        <v>6420</v>
      </c>
      <c r="B264" s="57" t="s">
        <v>241</v>
      </c>
      <c r="C264" s="58">
        <f t="shared" si="283"/>
        <v>0</v>
      </c>
      <c r="D264" s="232">
        <f>SUM(D265:D268)</f>
        <v>0</v>
      </c>
      <c r="E264" s="113">
        <f t="shared" ref="E264:F264" si="342">SUM(E265:E268)</f>
        <v>0</v>
      </c>
      <c r="F264" s="147">
        <f t="shared" si="342"/>
        <v>0</v>
      </c>
      <c r="G264" s="232">
        <f>SUM(G265:G268)</f>
        <v>0</v>
      </c>
      <c r="H264" s="121">
        <f t="shared" ref="H264:I264" si="343">SUM(H265:H268)</f>
        <v>0</v>
      </c>
      <c r="I264" s="114">
        <f t="shared" si="343"/>
        <v>0</v>
      </c>
      <c r="J264" s="121">
        <f>SUM(J265:J268)</f>
        <v>0</v>
      </c>
      <c r="K264" s="113">
        <f t="shared" ref="K264:L264" si="344">SUM(K265:K268)</f>
        <v>0</v>
      </c>
      <c r="L264" s="136">
        <f t="shared" si="344"/>
        <v>0</v>
      </c>
      <c r="M264" s="58">
        <f>SUM(M265:M268)</f>
        <v>0</v>
      </c>
      <c r="N264" s="113">
        <f t="shared" ref="N264:O264" si="345">SUM(N265:N268)</f>
        <v>0</v>
      </c>
      <c r="O264" s="114">
        <f t="shared" si="345"/>
        <v>0</v>
      </c>
      <c r="P264" s="111"/>
    </row>
    <row r="265" spans="1:16" hidden="1" x14ac:dyDescent="0.25">
      <c r="A265" s="38">
        <v>6421</v>
      </c>
      <c r="B265" s="57" t="s">
        <v>242</v>
      </c>
      <c r="C265" s="58">
        <f t="shared" si="283"/>
        <v>0</v>
      </c>
      <c r="D265" s="231">
        <v>0</v>
      </c>
      <c r="E265" s="60"/>
      <c r="F265" s="147">
        <f t="shared" ref="F265:F268" si="346">D265+E265</f>
        <v>0</v>
      </c>
      <c r="G265" s="231"/>
      <c r="H265" s="263"/>
      <c r="I265" s="114">
        <f t="shared" ref="I265:I268" si="347">G265+H265</f>
        <v>0</v>
      </c>
      <c r="J265" s="263"/>
      <c r="K265" s="60"/>
      <c r="L265" s="136">
        <f t="shared" ref="L265:L268" si="348">J265+K265</f>
        <v>0</v>
      </c>
      <c r="M265" s="325"/>
      <c r="N265" s="60"/>
      <c r="O265" s="114">
        <f t="shared" ref="O265:O268" si="349">M265+N265</f>
        <v>0</v>
      </c>
      <c r="P265" s="111"/>
    </row>
    <row r="266" spans="1:16" hidden="1" x14ac:dyDescent="0.25">
      <c r="A266" s="38">
        <v>6422</v>
      </c>
      <c r="B266" s="57" t="s">
        <v>243</v>
      </c>
      <c r="C266" s="58">
        <f t="shared" si="283"/>
        <v>0</v>
      </c>
      <c r="D266" s="231">
        <v>0</v>
      </c>
      <c r="E266" s="60"/>
      <c r="F266" s="147">
        <f t="shared" si="346"/>
        <v>0</v>
      </c>
      <c r="G266" s="231"/>
      <c r="H266" s="263"/>
      <c r="I266" s="114">
        <f t="shared" si="347"/>
        <v>0</v>
      </c>
      <c r="J266" s="263"/>
      <c r="K266" s="60"/>
      <c r="L266" s="136">
        <f t="shared" si="348"/>
        <v>0</v>
      </c>
      <c r="M266" s="325"/>
      <c r="N266" s="60"/>
      <c r="O266" s="114">
        <f t="shared" si="349"/>
        <v>0</v>
      </c>
      <c r="P266" s="111"/>
    </row>
    <row r="267" spans="1:16" ht="13.5" hidden="1" customHeight="1" x14ac:dyDescent="0.25">
      <c r="A267" s="38">
        <v>6423</v>
      </c>
      <c r="B267" s="57" t="s">
        <v>244</v>
      </c>
      <c r="C267" s="58">
        <f t="shared" si="283"/>
        <v>0</v>
      </c>
      <c r="D267" s="231">
        <v>0</v>
      </c>
      <c r="E267" s="60"/>
      <c r="F267" s="147">
        <f t="shared" si="346"/>
        <v>0</v>
      </c>
      <c r="G267" s="231"/>
      <c r="H267" s="263"/>
      <c r="I267" s="114">
        <f t="shared" si="347"/>
        <v>0</v>
      </c>
      <c r="J267" s="263"/>
      <c r="K267" s="60"/>
      <c r="L267" s="136">
        <f t="shared" si="348"/>
        <v>0</v>
      </c>
      <c r="M267" s="325"/>
      <c r="N267" s="60"/>
      <c r="O267" s="114">
        <f t="shared" si="349"/>
        <v>0</v>
      </c>
      <c r="P267" s="111"/>
    </row>
    <row r="268" spans="1:16" ht="36" hidden="1" x14ac:dyDescent="0.25">
      <c r="A268" s="38">
        <v>6424</v>
      </c>
      <c r="B268" s="57" t="s">
        <v>245</v>
      </c>
      <c r="C268" s="58">
        <f t="shared" si="283"/>
        <v>0</v>
      </c>
      <c r="D268" s="231">
        <v>0</v>
      </c>
      <c r="E268" s="60"/>
      <c r="F268" s="147">
        <f t="shared" si="346"/>
        <v>0</v>
      </c>
      <c r="G268" s="231"/>
      <c r="H268" s="263"/>
      <c r="I268" s="114">
        <f t="shared" si="347"/>
        <v>0</v>
      </c>
      <c r="J268" s="263"/>
      <c r="K268" s="60"/>
      <c r="L268" s="136">
        <f t="shared" si="348"/>
        <v>0</v>
      </c>
      <c r="M268" s="325"/>
      <c r="N268" s="60"/>
      <c r="O268" s="114">
        <f t="shared" si="349"/>
        <v>0</v>
      </c>
      <c r="P268" s="111"/>
    </row>
    <row r="269" spans="1:16" ht="36" hidden="1" x14ac:dyDescent="0.25">
      <c r="A269" s="149">
        <v>7000</v>
      </c>
      <c r="B269" s="149" t="s">
        <v>246</v>
      </c>
      <c r="C269" s="152">
        <f t="shared" si="283"/>
        <v>0</v>
      </c>
      <c r="D269" s="238">
        <f>SUM(D270,D281)</f>
        <v>0</v>
      </c>
      <c r="E269" s="151">
        <f t="shared" ref="E269:F269" si="350">SUM(E270,E281)</f>
        <v>0</v>
      </c>
      <c r="F269" s="289">
        <f t="shared" si="350"/>
        <v>0</v>
      </c>
      <c r="G269" s="238">
        <f>SUM(G270,G281)</f>
        <v>0</v>
      </c>
      <c r="H269" s="269">
        <f t="shared" ref="H269:I269" si="351">SUM(H270,H281)</f>
        <v>0</v>
      </c>
      <c r="I269" s="295">
        <f t="shared" si="351"/>
        <v>0</v>
      </c>
      <c r="J269" s="269">
        <f>SUM(J270,J281)</f>
        <v>0</v>
      </c>
      <c r="K269" s="151">
        <f t="shared" ref="K269:L269" si="352">SUM(K270,K281)</f>
        <v>0</v>
      </c>
      <c r="L269" s="150">
        <f t="shared" si="352"/>
        <v>0</v>
      </c>
      <c r="M269" s="330">
        <f>SUM(M270,M281)</f>
        <v>0</v>
      </c>
      <c r="N269" s="307">
        <f t="shared" ref="N269:O269" si="353">SUM(N270,N281)</f>
        <v>0</v>
      </c>
      <c r="O269" s="312">
        <f t="shared" si="353"/>
        <v>0</v>
      </c>
      <c r="P269" s="351"/>
    </row>
    <row r="270" spans="1:16" ht="24" hidden="1" x14ac:dyDescent="0.25">
      <c r="A270" s="45">
        <v>7200</v>
      </c>
      <c r="B270" s="105" t="s">
        <v>247</v>
      </c>
      <c r="C270" s="46">
        <f t="shared" si="283"/>
        <v>0</v>
      </c>
      <c r="D270" s="229">
        <f>SUM(D271,D272,D275,D276,D280)</f>
        <v>0</v>
      </c>
      <c r="E270" s="50">
        <f t="shared" ref="E270:F270" si="354">SUM(E271,E272,E275,E276,E280)</f>
        <v>0</v>
      </c>
      <c r="F270" s="285">
        <f t="shared" si="354"/>
        <v>0</v>
      </c>
      <c r="G270" s="229">
        <f>SUM(G271,G272,G275,G276,G280)</f>
        <v>0</v>
      </c>
      <c r="H270" s="106">
        <f t="shared" ref="H270:I270" si="355">SUM(H271,H272,H275,H276,H280)</f>
        <v>0</v>
      </c>
      <c r="I270" s="117">
        <f t="shared" si="355"/>
        <v>0</v>
      </c>
      <c r="J270" s="106">
        <f>SUM(J271,J272,J275,J276,J280)</f>
        <v>0</v>
      </c>
      <c r="K270" s="50">
        <f t="shared" ref="K270:L270" si="356">SUM(K271,K272,K275,K276,K280)</f>
        <v>0</v>
      </c>
      <c r="L270" s="126">
        <f t="shared" si="356"/>
        <v>0</v>
      </c>
      <c r="M270" s="130">
        <f>SUM(M271,M272,M275,M276,M280)</f>
        <v>0</v>
      </c>
      <c r="N270" s="131">
        <f t="shared" ref="N270:O270" si="357">SUM(N271,N272,N275,N276,N280)</f>
        <v>0</v>
      </c>
      <c r="O270" s="294">
        <f t="shared" si="357"/>
        <v>0</v>
      </c>
      <c r="P270" s="348"/>
    </row>
    <row r="271" spans="1:16" ht="24" hidden="1" x14ac:dyDescent="0.25">
      <c r="A271" s="565">
        <v>7210</v>
      </c>
      <c r="B271" s="52" t="s">
        <v>248</v>
      </c>
      <c r="C271" s="53">
        <f t="shared" si="283"/>
        <v>0</v>
      </c>
      <c r="D271" s="230">
        <v>0</v>
      </c>
      <c r="E271" s="55"/>
      <c r="F271" s="287">
        <f>D271+E271</f>
        <v>0</v>
      </c>
      <c r="G271" s="230"/>
      <c r="H271" s="262"/>
      <c r="I271" s="120">
        <f>G271+H271</f>
        <v>0</v>
      </c>
      <c r="J271" s="262"/>
      <c r="K271" s="55"/>
      <c r="L271" s="140">
        <f>J271+K271</f>
        <v>0</v>
      </c>
      <c r="M271" s="324"/>
      <c r="N271" s="55"/>
      <c r="O271" s="120">
        <f>M271+N271</f>
        <v>0</v>
      </c>
      <c r="P271" s="110"/>
    </row>
    <row r="272" spans="1:16" s="148" customFormat="1" ht="36" hidden="1" x14ac:dyDescent="0.25">
      <c r="A272" s="112">
        <v>7220</v>
      </c>
      <c r="B272" s="57" t="s">
        <v>249</v>
      </c>
      <c r="C272" s="58">
        <f t="shared" si="283"/>
        <v>0</v>
      </c>
      <c r="D272" s="232">
        <f>SUM(D273:D274)</f>
        <v>0</v>
      </c>
      <c r="E272" s="113">
        <f t="shared" ref="E272:F272" si="358">SUM(E273:E274)</f>
        <v>0</v>
      </c>
      <c r="F272" s="147">
        <f t="shared" si="358"/>
        <v>0</v>
      </c>
      <c r="G272" s="232">
        <f>SUM(G273:G274)</f>
        <v>0</v>
      </c>
      <c r="H272" s="121">
        <f t="shared" ref="H272:I272" si="359">SUM(H273:H274)</f>
        <v>0</v>
      </c>
      <c r="I272" s="114">
        <f t="shared" si="359"/>
        <v>0</v>
      </c>
      <c r="J272" s="121">
        <f>SUM(J273:J274)</f>
        <v>0</v>
      </c>
      <c r="K272" s="113">
        <f t="shared" ref="K272:L272" si="360">SUM(K273:K274)</f>
        <v>0</v>
      </c>
      <c r="L272" s="136">
        <f t="shared" si="360"/>
        <v>0</v>
      </c>
      <c r="M272" s="58">
        <f>SUM(M273:M274)</f>
        <v>0</v>
      </c>
      <c r="N272" s="113">
        <f t="shared" ref="N272:O272" si="361">SUM(N273:N274)</f>
        <v>0</v>
      </c>
      <c r="O272" s="114">
        <f t="shared" si="361"/>
        <v>0</v>
      </c>
      <c r="P272" s="111"/>
    </row>
    <row r="273" spans="1:16" s="148" customFormat="1" ht="36" hidden="1" x14ac:dyDescent="0.25">
      <c r="A273" s="38">
        <v>7221</v>
      </c>
      <c r="B273" s="57" t="s">
        <v>250</v>
      </c>
      <c r="C273" s="58">
        <f t="shared" si="283"/>
        <v>0</v>
      </c>
      <c r="D273" s="231">
        <v>0</v>
      </c>
      <c r="E273" s="60"/>
      <c r="F273" s="147">
        <f t="shared" ref="F273:F275" si="362">D273+E273</f>
        <v>0</v>
      </c>
      <c r="G273" s="231"/>
      <c r="H273" s="263"/>
      <c r="I273" s="114">
        <f t="shared" ref="I273:I275" si="363">G273+H273</f>
        <v>0</v>
      </c>
      <c r="J273" s="263"/>
      <c r="K273" s="60"/>
      <c r="L273" s="136">
        <f t="shared" ref="L273:L275" si="364">J273+K273</f>
        <v>0</v>
      </c>
      <c r="M273" s="325"/>
      <c r="N273" s="60"/>
      <c r="O273" s="114">
        <f t="shared" ref="O273:O275" si="365">M273+N273</f>
        <v>0</v>
      </c>
      <c r="P273" s="111"/>
    </row>
    <row r="274" spans="1:16" s="148" customFormat="1" ht="36" hidden="1" x14ac:dyDescent="0.25">
      <c r="A274" s="38">
        <v>7222</v>
      </c>
      <c r="B274" s="57" t="s">
        <v>251</v>
      </c>
      <c r="C274" s="58">
        <f t="shared" si="283"/>
        <v>0</v>
      </c>
      <c r="D274" s="231">
        <v>0</v>
      </c>
      <c r="E274" s="60"/>
      <c r="F274" s="147">
        <f t="shared" si="362"/>
        <v>0</v>
      </c>
      <c r="G274" s="231"/>
      <c r="H274" s="263"/>
      <c r="I274" s="114">
        <f t="shared" si="363"/>
        <v>0</v>
      </c>
      <c r="J274" s="263"/>
      <c r="K274" s="60"/>
      <c r="L274" s="136">
        <f t="shared" si="364"/>
        <v>0</v>
      </c>
      <c r="M274" s="325"/>
      <c r="N274" s="60"/>
      <c r="O274" s="114">
        <f t="shared" si="365"/>
        <v>0</v>
      </c>
      <c r="P274" s="111"/>
    </row>
    <row r="275" spans="1:16" ht="24" hidden="1" x14ac:dyDescent="0.25">
      <c r="A275" s="112">
        <v>7230</v>
      </c>
      <c r="B275" s="57" t="s">
        <v>292</v>
      </c>
      <c r="C275" s="58">
        <f t="shared" si="283"/>
        <v>0</v>
      </c>
      <c r="D275" s="231">
        <v>0</v>
      </c>
      <c r="E275" s="60"/>
      <c r="F275" s="147">
        <f t="shared" si="362"/>
        <v>0</v>
      </c>
      <c r="G275" s="231"/>
      <c r="H275" s="263"/>
      <c r="I275" s="114">
        <f t="shared" si="363"/>
        <v>0</v>
      </c>
      <c r="J275" s="263"/>
      <c r="K275" s="60"/>
      <c r="L275" s="136">
        <f t="shared" si="364"/>
        <v>0</v>
      </c>
      <c r="M275" s="325"/>
      <c r="N275" s="60"/>
      <c r="O275" s="114">
        <f t="shared" si="365"/>
        <v>0</v>
      </c>
      <c r="P275" s="111"/>
    </row>
    <row r="276" spans="1:16" ht="24" hidden="1" x14ac:dyDescent="0.25">
      <c r="A276" s="112">
        <v>7240</v>
      </c>
      <c r="B276" s="57" t="s">
        <v>252</v>
      </c>
      <c r="C276" s="58">
        <f t="shared" si="283"/>
        <v>0</v>
      </c>
      <c r="D276" s="232">
        <f t="shared" ref="D276:O276" si="366">SUM(D277:D279)</f>
        <v>0</v>
      </c>
      <c r="E276" s="113">
        <f t="shared" si="366"/>
        <v>0</v>
      </c>
      <c r="F276" s="147">
        <f t="shared" si="366"/>
        <v>0</v>
      </c>
      <c r="G276" s="232">
        <f t="shared" si="366"/>
        <v>0</v>
      </c>
      <c r="H276" s="121">
        <f t="shared" si="366"/>
        <v>0</v>
      </c>
      <c r="I276" s="114">
        <f t="shared" si="366"/>
        <v>0</v>
      </c>
      <c r="J276" s="121">
        <f>SUM(J277:J279)</f>
        <v>0</v>
      </c>
      <c r="K276" s="113">
        <f t="shared" ref="K276:L276" si="367">SUM(K277:K279)</f>
        <v>0</v>
      </c>
      <c r="L276" s="136">
        <f t="shared" si="367"/>
        <v>0</v>
      </c>
      <c r="M276" s="58">
        <f t="shared" si="366"/>
        <v>0</v>
      </c>
      <c r="N276" s="113">
        <f t="shared" si="366"/>
        <v>0</v>
      </c>
      <c r="O276" s="114">
        <f t="shared" si="366"/>
        <v>0</v>
      </c>
      <c r="P276" s="111"/>
    </row>
    <row r="277" spans="1:16" ht="48" hidden="1" x14ac:dyDescent="0.25">
      <c r="A277" s="38">
        <v>7245</v>
      </c>
      <c r="B277" s="57" t="s">
        <v>253</v>
      </c>
      <c r="C277" s="58">
        <f t="shared" ref="C277:C298" si="368">F277+I277+L277+O277</f>
        <v>0</v>
      </c>
      <c r="D277" s="231">
        <v>0</v>
      </c>
      <c r="E277" s="60"/>
      <c r="F277" s="147">
        <f t="shared" ref="F277:F280" si="369">D277+E277</f>
        <v>0</v>
      </c>
      <c r="G277" s="231"/>
      <c r="H277" s="263"/>
      <c r="I277" s="114">
        <f t="shared" ref="I277:I280" si="370">G277+H277</f>
        <v>0</v>
      </c>
      <c r="J277" s="263"/>
      <c r="K277" s="60"/>
      <c r="L277" s="136">
        <f t="shared" ref="L277:L280" si="371">J277+K277</f>
        <v>0</v>
      </c>
      <c r="M277" s="325"/>
      <c r="N277" s="60"/>
      <c r="O277" s="114">
        <f t="shared" ref="O277:O280" si="372">M277+N277</f>
        <v>0</v>
      </c>
      <c r="P277" s="111"/>
    </row>
    <row r="278" spans="1:16" ht="84.75" hidden="1" customHeight="1" x14ac:dyDescent="0.25">
      <c r="A278" s="38">
        <v>7246</v>
      </c>
      <c r="B278" s="57" t="s">
        <v>254</v>
      </c>
      <c r="C278" s="58">
        <f t="shared" si="368"/>
        <v>0</v>
      </c>
      <c r="D278" s="231">
        <v>0</v>
      </c>
      <c r="E278" s="60"/>
      <c r="F278" s="147">
        <f t="shared" si="369"/>
        <v>0</v>
      </c>
      <c r="G278" s="231"/>
      <c r="H278" s="263"/>
      <c r="I278" s="114">
        <f t="shared" si="370"/>
        <v>0</v>
      </c>
      <c r="J278" s="263"/>
      <c r="K278" s="60"/>
      <c r="L278" s="136">
        <f t="shared" si="371"/>
        <v>0</v>
      </c>
      <c r="M278" s="325"/>
      <c r="N278" s="60"/>
      <c r="O278" s="114">
        <f t="shared" si="372"/>
        <v>0</v>
      </c>
      <c r="P278" s="111"/>
    </row>
    <row r="279" spans="1:16" ht="36" hidden="1" x14ac:dyDescent="0.25">
      <c r="A279" s="38">
        <v>7247</v>
      </c>
      <c r="B279" s="57" t="s">
        <v>309</v>
      </c>
      <c r="C279" s="58">
        <f t="shared" si="368"/>
        <v>0</v>
      </c>
      <c r="D279" s="231">
        <v>0</v>
      </c>
      <c r="E279" s="60"/>
      <c r="F279" s="147">
        <f t="shared" si="369"/>
        <v>0</v>
      </c>
      <c r="G279" s="231"/>
      <c r="H279" s="263"/>
      <c r="I279" s="114">
        <f t="shared" si="370"/>
        <v>0</v>
      </c>
      <c r="J279" s="263"/>
      <c r="K279" s="60"/>
      <c r="L279" s="136">
        <f t="shared" si="371"/>
        <v>0</v>
      </c>
      <c r="M279" s="325"/>
      <c r="N279" s="60"/>
      <c r="O279" s="114">
        <f t="shared" si="372"/>
        <v>0</v>
      </c>
      <c r="P279" s="111"/>
    </row>
    <row r="280" spans="1:16" ht="24" hidden="1" x14ac:dyDescent="0.25">
      <c r="A280" s="565">
        <v>7260</v>
      </c>
      <c r="B280" s="52" t="s">
        <v>255</v>
      </c>
      <c r="C280" s="53">
        <f t="shared" si="368"/>
        <v>0</v>
      </c>
      <c r="D280" s="230">
        <v>0</v>
      </c>
      <c r="E280" s="55"/>
      <c r="F280" s="287">
        <f t="shared" si="369"/>
        <v>0</v>
      </c>
      <c r="G280" s="230"/>
      <c r="H280" s="262"/>
      <c r="I280" s="120">
        <f t="shared" si="370"/>
        <v>0</v>
      </c>
      <c r="J280" s="262"/>
      <c r="K280" s="55"/>
      <c r="L280" s="140">
        <f t="shared" si="371"/>
        <v>0</v>
      </c>
      <c r="M280" s="324"/>
      <c r="N280" s="55"/>
      <c r="O280" s="120">
        <f t="shared" si="372"/>
        <v>0</v>
      </c>
      <c r="P280" s="110"/>
    </row>
    <row r="281" spans="1:16" hidden="1" x14ac:dyDescent="0.25">
      <c r="A281" s="73">
        <v>7700</v>
      </c>
      <c r="B281" s="165" t="s">
        <v>284</v>
      </c>
      <c r="C281" s="166">
        <f t="shared" si="368"/>
        <v>0</v>
      </c>
      <c r="D281" s="239">
        <f t="shared" ref="D281:O281" si="373">D282</f>
        <v>0</v>
      </c>
      <c r="E281" s="167">
        <f t="shared" si="373"/>
        <v>0</v>
      </c>
      <c r="F281" s="290">
        <f t="shared" si="373"/>
        <v>0</v>
      </c>
      <c r="G281" s="239">
        <f t="shared" si="373"/>
        <v>0</v>
      </c>
      <c r="H281" s="270">
        <f t="shared" si="373"/>
        <v>0</v>
      </c>
      <c r="I281" s="168">
        <f t="shared" si="373"/>
        <v>0</v>
      </c>
      <c r="J281" s="270">
        <f t="shared" si="373"/>
        <v>0</v>
      </c>
      <c r="K281" s="167">
        <f t="shared" si="373"/>
        <v>0</v>
      </c>
      <c r="L281" s="202">
        <f t="shared" si="373"/>
        <v>0</v>
      </c>
      <c r="M281" s="166">
        <f t="shared" si="373"/>
        <v>0</v>
      </c>
      <c r="N281" s="167">
        <f t="shared" si="373"/>
        <v>0</v>
      </c>
      <c r="O281" s="168">
        <f t="shared" si="373"/>
        <v>0</v>
      </c>
      <c r="P281" s="349"/>
    </row>
    <row r="282" spans="1:16" hidden="1" x14ac:dyDescent="0.25">
      <c r="A282" s="107">
        <v>7720</v>
      </c>
      <c r="B282" s="52" t="s">
        <v>285</v>
      </c>
      <c r="C282" s="64">
        <f t="shared" si="368"/>
        <v>0</v>
      </c>
      <c r="D282" s="240">
        <v>0</v>
      </c>
      <c r="E282" s="66"/>
      <c r="F282" s="145">
        <f>D282+E282</f>
        <v>0</v>
      </c>
      <c r="G282" s="240"/>
      <c r="H282" s="271"/>
      <c r="I282" s="309">
        <f>G282+H282</f>
        <v>0</v>
      </c>
      <c r="J282" s="271"/>
      <c r="K282" s="66"/>
      <c r="L282" s="201">
        <f>J282+K282</f>
        <v>0</v>
      </c>
      <c r="M282" s="331"/>
      <c r="N282" s="66"/>
      <c r="O282" s="309">
        <f>M282+N282</f>
        <v>0</v>
      </c>
      <c r="P282" s="155"/>
    </row>
    <row r="283" spans="1:16" hidden="1" x14ac:dyDescent="0.25">
      <c r="A283" s="146"/>
      <c r="B283" s="57" t="s">
        <v>256</v>
      </c>
      <c r="C283" s="58">
        <f t="shared" si="368"/>
        <v>0</v>
      </c>
      <c r="D283" s="232">
        <f>SUM(D284:D285)</f>
        <v>0</v>
      </c>
      <c r="E283" s="113">
        <f t="shared" ref="E283:F283" si="374">SUM(E284:E285)</f>
        <v>0</v>
      </c>
      <c r="F283" s="147">
        <f t="shared" si="374"/>
        <v>0</v>
      </c>
      <c r="G283" s="232">
        <f>SUM(G284:G285)</f>
        <v>0</v>
      </c>
      <c r="H283" s="121">
        <f t="shared" ref="H283:I283" si="375">SUM(H284:H285)</f>
        <v>0</v>
      </c>
      <c r="I283" s="114">
        <f t="shared" si="375"/>
        <v>0</v>
      </c>
      <c r="J283" s="121">
        <f>SUM(J284:J285)</f>
        <v>0</v>
      </c>
      <c r="K283" s="113">
        <f t="shared" ref="K283:L283" si="376">SUM(K284:K285)</f>
        <v>0</v>
      </c>
      <c r="L283" s="136">
        <f t="shared" si="376"/>
        <v>0</v>
      </c>
      <c r="M283" s="58">
        <f>SUM(M284:M285)</f>
        <v>0</v>
      </c>
      <c r="N283" s="113">
        <f t="shared" ref="N283:O283" si="377">SUM(N284:N285)</f>
        <v>0</v>
      </c>
      <c r="O283" s="114">
        <f t="shared" si="377"/>
        <v>0</v>
      </c>
      <c r="P283" s="111"/>
    </row>
    <row r="284" spans="1:16" hidden="1" x14ac:dyDescent="0.25">
      <c r="A284" s="146" t="s">
        <v>257</v>
      </c>
      <c r="B284" s="38" t="s">
        <v>258</v>
      </c>
      <c r="C284" s="58">
        <f t="shared" si="368"/>
        <v>0</v>
      </c>
      <c r="D284" s="231">
        <v>0</v>
      </c>
      <c r="E284" s="60"/>
      <c r="F284" s="147">
        <f t="shared" ref="F284:F285" si="378">D284+E284</f>
        <v>0</v>
      </c>
      <c r="G284" s="231"/>
      <c r="H284" s="263"/>
      <c r="I284" s="114">
        <f t="shared" ref="I284:I285" si="379">G284+H284</f>
        <v>0</v>
      </c>
      <c r="J284" s="263"/>
      <c r="K284" s="60"/>
      <c r="L284" s="136">
        <f t="shared" ref="L284:L285" si="380">J284+K284</f>
        <v>0</v>
      </c>
      <c r="M284" s="325"/>
      <c r="N284" s="60"/>
      <c r="O284" s="114">
        <f t="shared" ref="O284:O285" si="381">M284+N284</f>
        <v>0</v>
      </c>
      <c r="P284" s="111"/>
    </row>
    <row r="285" spans="1:16" ht="24" hidden="1" x14ac:dyDescent="0.25">
      <c r="A285" s="146" t="s">
        <v>259</v>
      </c>
      <c r="B285" s="153" t="s">
        <v>260</v>
      </c>
      <c r="C285" s="53">
        <f t="shared" si="368"/>
        <v>0</v>
      </c>
      <c r="D285" s="230">
        <v>0</v>
      </c>
      <c r="E285" s="55"/>
      <c r="F285" s="287">
        <f t="shared" si="378"/>
        <v>0</v>
      </c>
      <c r="G285" s="230"/>
      <c r="H285" s="262"/>
      <c r="I285" s="120">
        <f t="shared" si="379"/>
        <v>0</v>
      </c>
      <c r="J285" s="262"/>
      <c r="K285" s="55"/>
      <c r="L285" s="140">
        <f t="shared" si="380"/>
        <v>0</v>
      </c>
      <c r="M285" s="324"/>
      <c r="N285" s="55"/>
      <c r="O285" s="120">
        <f t="shared" si="381"/>
        <v>0</v>
      </c>
      <c r="P285" s="110"/>
    </row>
    <row r="286" spans="1:16" ht="12.75" thickBot="1" x14ac:dyDescent="0.3">
      <c r="A286" s="174"/>
      <c r="B286" s="174" t="s">
        <v>261</v>
      </c>
      <c r="C286" s="542">
        <f t="shared" si="368"/>
        <v>2420148</v>
      </c>
      <c r="D286" s="241">
        <f t="shared" ref="D286:O286" si="382">SUM(D283,D269,D230,D195,D187,D173,D75,D53)</f>
        <v>2421468</v>
      </c>
      <c r="E286" s="175">
        <f t="shared" si="382"/>
        <v>-1320</v>
      </c>
      <c r="F286" s="669">
        <f t="shared" si="382"/>
        <v>2420148</v>
      </c>
      <c r="G286" s="241">
        <f t="shared" si="382"/>
        <v>0</v>
      </c>
      <c r="H286" s="176">
        <f t="shared" si="382"/>
        <v>0</v>
      </c>
      <c r="I286" s="296">
        <f t="shared" si="382"/>
        <v>0</v>
      </c>
      <c r="J286" s="176">
        <f t="shared" si="382"/>
        <v>0</v>
      </c>
      <c r="K286" s="175">
        <f t="shared" si="382"/>
        <v>0</v>
      </c>
      <c r="L286" s="669">
        <f t="shared" si="382"/>
        <v>0</v>
      </c>
      <c r="M286" s="313">
        <f t="shared" si="382"/>
        <v>0</v>
      </c>
      <c r="N286" s="175">
        <f t="shared" si="382"/>
        <v>0</v>
      </c>
      <c r="O286" s="296">
        <f t="shared" si="382"/>
        <v>0</v>
      </c>
      <c r="P286" s="352"/>
    </row>
    <row r="287" spans="1:16" s="21" customFormat="1" ht="13.5" hidden="1" thickTop="1" thickBot="1" x14ac:dyDescent="0.3">
      <c r="A287" s="989" t="s">
        <v>262</v>
      </c>
      <c r="B287" s="990"/>
      <c r="C287" s="183">
        <f t="shared" si="368"/>
        <v>0</v>
      </c>
      <c r="D287" s="242">
        <f>SUM(D24,D25,D41)-D51</f>
        <v>0</v>
      </c>
      <c r="E287" s="178">
        <f t="shared" ref="E287:F287" si="383">SUM(E24,E25,E41)-E51</f>
        <v>0</v>
      </c>
      <c r="F287" s="179">
        <f t="shared" si="383"/>
        <v>0</v>
      </c>
      <c r="G287" s="242">
        <f>SUM(G24,G25,G41)-G51</f>
        <v>0</v>
      </c>
      <c r="H287" s="272">
        <f t="shared" ref="H287:I287" si="384">SUM(H24,H25,H41)-H51</f>
        <v>0</v>
      </c>
      <c r="I287" s="297">
        <f t="shared" si="384"/>
        <v>0</v>
      </c>
      <c r="J287" s="272">
        <f>(J26+J43)-J51</f>
        <v>0</v>
      </c>
      <c r="K287" s="178">
        <f t="shared" ref="K287:L287" si="385">(K26+K43)-K51</f>
        <v>0</v>
      </c>
      <c r="L287" s="177">
        <f t="shared" si="385"/>
        <v>0</v>
      </c>
      <c r="M287" s="183">
        <f>M45-M51</f>
        <v>0</v>
      </c>
      <c r="N287" s="178">
        <f t="shared" ref="N287:O287" si="386">N45-N51</f>
        <v>0</v>
      </c>
      <c r="O287" s="297">
        <f t="shared" si="386"/>
        <v>0</v>
      </c>
      <c r="P287" s="185"/>
    </row>
    <row r="288" spans="1:16" s="21" customFormat="1" ht="12.75" hidden="1" thickTop="1" x14ac:dyDescent="0.25">
      <c r="A288" s="991" t="s">
        <v>263</v>
      </c>
      <c r="B288" s="992"/>
      <c r="C288" s="163">
        <f t="shared" si="368"/>
        <v>0</v>
      </c>
      <c r="D288" s="243">
        <f t="shared" ref="D288:O288" si="387">SUM(D289,D290)-D297+D298</f>
        <v>0</v>
      </c>
      <c r="E288" s="160">
        <f t="shared" si="387"/>
        <v>0</v>
      </c>
      <c r="F288" s="173">
        <f t="shared" si="387"/>
        <v>0</v>
      </c>
      <c r="G288" s="243">
        <f t="shared" si="387"/>
        <v>0</v>
      </c>
      <c r="H288" s="273">
        <f t="shared" si="387"/>
        <v>0</v>
      </c>
      <c r="I288" s="161">
        <f t="shared" si="387"/>
        <v>0</v>
      </c>
      <c r="J288" s="273">
        <f t="shared" si="387"/>
        <v>0</v>
      </c>
      <c r="K288" s="160">
        <f t="shared" si="387"/>
        <v>0</v>
      </c>
      <c r="L288" s="159">
        <f t="shared" si="387"/>
        <v>0</v>
      </c>
      <c r="M288" s="163">
        <f t="shared" si="387"/>
        <v>0</v>
      </c>
      <c r="N288" s="160">
        <f t="shared" si="387"/>
        <v>0</v>
      </c>
      <c r="O288" s="161">
        <f t="shared" si="387"/>
        <v>0</v>
      </c>
      <c r="P288" s="353"/>
    </row>
    <row r="289" spans="1:16" s="21" customFormat="1" ht="13.5" hidden="1" thickTop="1" thickBot="1" x14ac:dyDescent="0.3">
      <c r="A289" s="88" t="s">
        <v>264</v>
      </c>
      <c r="B289" s="88" t="s">
        <v>265</v>
      </c>
      <c r="C289" s="89">
        <f t="shared" si="368"/>
        <v>0</v>
      </c>
      <c r="D289" s="225">
        <f t="shared" ref="D289:O289" si="388">D21-D283</f>
        <v>0</v>
      </c>
      <c r="E289" s="90">
        <f t="shared" si="388"/>
        <v>0</v>
      </c>
      <c r="F289" s="283">
        <f t="shared" si="388"/>
        <v>0</v>
      </c>
      <c r="G289" s="225">
        <f t="shared" si="388"/>
        <v>0</v>
      </c>
      <c r="H289" s="258">
        <f t="shared" si="388"/>
        <v>0</v>
      </c>
      <c r="I289" s="91">
        <f t="shared" si="388"/>
        <v>0</v>
      </c>
      <c r="J289" s="258">
        <f t="shared" si="388"/>
        <v>0</v>
      </c>
      <c r="K289" s="90">
        <f t="shared" si="388"/>
        <v>0</v>
      </c>
      <c r="L289" s="181">
        <f t="shared" si="388"/>
        <v>0</v>
      </c>
      <c r="M289" s="89">
        <f t="shared" si="388"/>
        <v>0</v>
      </c>
      <c r="N289" s="90">
        <f t="shared" si="388"/>
        <v>0</v>
      </c>
      <c r="O289" s="91">
        <f t="shared" si="388"/>
        <v>0</v>
      </c>
      <c r="P289" s="344"/>
    </row>
    <row r="290" spans="1:16" s="21" customFormat="1" ht="12.75" hidden="1" thickTop="1" x14ac:dyDescent="0.25">
      <c r="A290" s="180" t="s">
        <v>266</v>
      </c>
      <c r="B290" s="180" t="s">
        <v>267</v>
      </c>
      <c r="C290" s="163">
        <f t="shared" si="368"/>
        <v>0</v>
      </c>
      <c r="D290" s="243">
        <f t="shared" ref="D290:O290" si="389">SUM(D291,D293,D295)-SUM(D292,D294,D296)</f>
        <v>0</v>
      </c>
      <c r="E290" s="160">
        <f t="shared" si="389"/>
        <v>0</v>
      </c>
      <c r="F290" s="173">
        <f t="shared" si="389"/>
        <v>0</v>
      </c>
      <c r="G290" s="243">
        <f t="shared" si="389"/>
        <v>0</v>
      </c>
      <c r="H290" s="273">
        <f t="shared" si="389"/>
        <v>0</v>
      </c>
      <c r="I290" s="161">
        <f t="shared" si="389"/>
        <v>0</v>
      </c>
      <c r="J290" s="273">
        <f t="shared" si="389"/>
        <v>0</v>
      </c>
      <c r="K290" s="160">
        <f t="shared" si="389"/>
        <v>0</v>
      </c>
      <c r="L290" s="159">
        <f t="shared" si="389"/>
        <v>0</v>
      </c>
      <c r="M290" s="163">
        <f t="shared" si="389"/>
        <v>0</v>
      </c>
      <c r="N290" s="160">
        <f t="shared" si="389"/>
        <v>0</v>
      </c>
      <c r="O290" s="161">
        <f t="shared" si="389"/>
        <v>0</v>
      </c>
      <c r="P290" s="353"/>
    </row>
    <row r="291" spans="1:16" ht="12.75" hidden="1" thickTop="1" x14ac:dyDescent="0.25">
      <c r="A291" s="154" t="s">
        <v>268</v>
      </c>
      <c r="B291" s="83" t="s">
        <v>269</v>
      </c>
      <c r="C291" s="64">
        <f t="shared" si="368"/>
        <v>0</v>
      </c>
      <c r="D291" s="240"/>
      <c r="E291" s="66"/>
      <c r="F291" s="145">
        <f t="shared" ref="F291:F298" si="390">D291+E291</f>
        <v>0</v>
      </c>
      <c r="G291" s="240"/>
      <c r="H291" s="271"/>
      <c r="I291" s="309">
        <f t="shared" ref="I291:I298" si="391">G291+H291</f>
        <v>0</v>
      </c>
      <c r="J291" s="271"/>
      <c r="K291" s="66"/>
      <c r="L291" s="201">
        <f t="shared" ref="L291:L298" si="392">J291+K291</f>
        <v>0</v>
      </c>
      <c r="M291" s="331"/>
      <c r="N291" s="66"/>
      <c r="O291" s="309">
        <f t="shared" ref="O291:O298" si="393">M291+N291</f>
        <v>0</v>
      </c>
      <c r="P291" s="155"/>
    </row>
    <row r="292" spans="1:16" ht="24.75" hidden="1" thickTop="1" x14ac:dyDescent="0.25">
      <c r="A292" s="146" t="s">
        <v>270</v>
      </c>
      <c r="B292" s="37" t="s">
        <v>271</v>
      </c>
      <c r="C292" s="58">
        <f t="shared" si="368"/>
        <v>0</v>
      </c>
      <c r="D292" s="231"/>
      <c r="E292" s="60"/>
      <c r="F292" s="147">
        <f t="shared" si="390"/>
        <v>0</v>
      </c>
      <c r="G292" s="231"/>
      <c r="H292" s="263"/>
      <c r="I292" s="114">
        <f t="shared" si="391"/>
        <v>0</v>
      </c>
      <c r="J292" s="263"/>
      <c r="K292" s="60"/>
      <c r="L292" s="136">
        <f t="shared" si="392"/>
        <v>0</v>
      </c>
      <c r="M292" s="325"/>
      <c r="N292" s="60"/>
      <c r="O292" s="114">
        <f t="shared" si="393"/>
        <v>0</v>
      </c>
      <c r="P292" s="111"/>
    </row>
    <row r="293" spans="1:16" ht="12.75" hidden="1" thickTop="1" x14ac:dyDescent="0.25">
      <c r="A293" s="146" t="s">
        <v>272</v>
      </c>
      <c r="B293" s="37" t="s">
        <v>273</v>
      </c>
      <c r="C293" s="58">
        <f t="shared" si="368"/>
        <v>0</v>
      </c>
      <c r="D293" s="231"/>
      <c r="E293" s="60"/>
      <c r="F293" s="147">
        <f t="shared" si="390"/>
        <v>0</v>
      </c>
      <c r="G293" s="231"/>
      <c r="H293" s="263"/>
      <c r="I293" s="114">
        <f t="shared" si="391"/>
        <v>0</v>
      </c>
      <c r="J293" s="263"/>
      <c r="K293" s="60"/>
      <c r="L293" s="136">
        <f t="shared" si="392"/>
        <v>0</v>
      </c>
      <c r="M293" s="325"/>
      <c r="N293" s="60"/>
      <c r="O293" s="114">
        <f t="shared" si="393"/>
        <v>0</v>
      </c>
      <c r="P293" s="111"/>
    </row>
    <row r="294" spans="1:16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60"/>
      <c r="F294" s="147">
        <f t="shared" si="390"/>
        <v>0</v>
      </c>
      <c r="G294" s="231"/>
      <c r="H294" s="263"/>
      <c r="I294" s="114">
        <f t="shared" si="391"/>
        <v>0</v>
      </c>
      <c r="J294" s="263"/>
      <c r="K294" s="60"/>
      <c r="L294" s="136">
        <f t="shared" si="392"/>
        <v>0</v>
      </c>
      <c r="M294" s="325"/>
      <c r="N294" s="60"/>
      <c r="O294" s="114">
        <f t="shared" si="393"/>
        <v>0</v>
      </c>
      <c r="P294" s="111"/>
    </row>
    <row r="295" spans="1:16" ht="12.75" hidden="1" thickTop="1" x14ac:dyDescent="0.25">
      <c r="A295" s="146" t="s">
        <v>276</v>
      </c>
      <c r="B295" s="37" t="s">
        <v>277</v>
      </c>
      <c r="C295" s="58">
        <f t="shared" si="368"/>
        <v>0</v>
      </c>
      <c r="D295" s="231"/>
      <c r="E295" s="60"/>
      <c r="F295" s="147">
        <f t="shared" si="390"/>
        <v>0</v>
      </c>
      <c r="G295" s="231"/>
      <c r="H295" s="263"/>
      <c r="I295" s="114">
        <f t="shared" si="391"/>
        <v>0</v>
      </c>
      <c r="J295" s="263"/>
      <c r="K295" s="60"/>
      <c r="L295" s="136">
        <f t="shared" si="392"/>
        <v>0</v>
      </c>
      <c r="M295" s="325"/>
      <c r="N295" s="60"/>
      <c r="O295" s="114">
        <f t="shared" si="393"/>
        <v>0</v>
      </c>
      <c r="P295" s="111"/>
    </row>
    <row r="296" spans="1:16" ht="24.75" hidden="1" thickTop="1" x14ac:dyDescent="0.25">
      <c r="A296" s="156" t="s">
        <v>278</v>
      </c>
      <c r="B296" s="157" t="s">
        <v>279</v>
      </c>
      <c r="C296" s="127">
        <f t="shared" si="368"/>
        <v>0</v>
      </c>
      <c r="D296" s="236"/>
      <c r="E296" s="129"/>
      <c r="F296" s="142">
        <f t="shared" si="390"/>
        <v>0</v>
      </c>
      <c r="G296" s="236"/>
      <c r="H296" s="267"/>
      <c r="I296" s="310">
        <f t="shared" si="391"/>
        <v>0</v>
      </c>
      <c r="J296" s="267"/>
      <c r="K296" s="129"/>
      <c r="L296" s="141">
        <f t="shared" si="392"/>
        <v>0</v>
      </c>
      <c r="M296" s="328"/>
      <c r="N296" s="129"/>
      <c r="O296" s="310">
        <f t="shared" si="393"/>
        <v>0</v>
      </c>
      <c r="P296" s="158"/>
    </row>
    <row r="297" spans="1:16" s="21" customFormat="1" ht="13.5" hidden="1" thickTop="1" thickBot="1" x14ac:dyDescent="0.3">
      <c r="A297" s="182" t="s">
        <v>280</v>
      </c>
      <c r="B297" s="182" t="s">
        <v>281</v>
      </c>
      <c r="C297" s="183">
        <f t="shared" si="368"/>
        <v>0</v>
      </c>
      <c r="D297" s="244"/>
      <c r="E297" s="184"/>
      <c r="F297" s="179">
        <f t="shared" si="390"/>
        <v>0</v>
      </c>
      <c r="G297" s="244"/>
      <c r="H297" s="274"/>
      <c r="I297" s="297">
        <f t="shared" si="391"/>
        <v>0</v>
      </c>
      <c r="J297" s="274"/>
      <c r="K297" s="184"/>
      <c r="L297" s="177">
        <f t="shared" si="392"/>
        <v>0</v>
      </c>
      <c r="M297" s="332"/>
      <c r="N297" s="184"/>
      <c r="O297" s="297">
        <f t="shared" si="393"/>
        <v>0</v>
      </c>
      <c r="P297" s="185"/>
    </row>
    <row r="298" spans="1:16" s="21" customFormat="1" ht="48.75" hidden="1" thickTop="1" x14ac:dyDescent="0.25">
      <c r="A298" s="180" t="s">
        <v>282</v>
      </c>
      <c r="B298" s="162" t="s">
        <v>283</v>
      </c>
      <c r="C298" s="163">
        <f t="shared" si="368"/>
        <v>0</v>
      </c>
      <c r="D298" s="235"/>
      <c r="E298" s="122"/>
      <c r="F298" s="285">
        <f t="shared" si="390"/>
        <v>0</v>
      </c>
      <c r="G298" s="235"/>
      <c r="H298" s="266"/>
      <c r="I298" s="117">
        <f t="shared" si="391"/>
        <v>0</v>
      </c>
      <c r="J298" s="266"/>
      <c r="K298" s="122"/>
      <c r="L298" s="126">
        <f t="shared" si="392"/>
        <v>0</v>
      </c>
      <c r="M298" s="327"/>
      <c r="N298" s="122"/>
      <c r="O298" s="117">
        <f t="shared" si="393"/>
        <v>0</v>
      </c>
      <c r="P298" s="123"/>
    </row>
    <row r="299" spans="1:16" ht="12.75" hidden="1" thickTop="1" x14ac:dyDescent="0.25">
      <c r="A299" s="670"/>
      <c r="B299" s="671"/>
      <c r="C299" s="671"/>
      <c r="D299" s="671"/>
      <c r="E299" s="671"/>
      <c r="F299" s="671"/>
      <c r="G299" s="671"/>
      <c r="H299" s="671"/>
      <c r="I299" s="671"/>
      <c r="J299" s="671"/>
      <c r="K299" s="671"/>
      <c r="L299" s="671"/>
      <c r="M299" s="671"/>
      <c r="N299" s="671"/>
      <c r="O299" s="671"/>
      <c r="P299" s="672"/>
    </row>
    <row r="300" spans="1:16" ht="12.75" hidden="1" thickTop="1" x14ac:dyDescent="0.25">
      <c r="A300" s="673"/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674"/>
    </row>
    <row r="301" spans="1:16" ht="12.75" hidden="1" thickTop="1" x14ac:dyDescent="0.25">
      <c r="A301" s="673"/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674"/>
    </row>
    <row r="302" spans="1:16" ht="12.75" hidden="1" thickTop="1" x14ac:dyDescent="0.25">
      <c r="A302" s="673"/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674"/>
    </row>
    <row r="303" spans="1:16" ht="12.75" hidden="1" customHeight="1" x14ac:dyDescent="0.25">
      <c r="A303" s="673"/>
      <c r="B303" s="675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674"/>
    </row>
    <row r="304" spans="1:16" ht="12.75" hidden="1" thickTop="1" x14ac:dyDescent="0.25">
      <c r="A304" s="673"/>
      <c r="B304" s="164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674"/>
    </row>
    <row r="305" spans="1:16" ht="12.75" hidden="1" thickTop="1" x14ac:dyDescent="0.25">
      <c r="A305" s="673"/>
      <c r="B305" s="675"/>
      <c r="C305" s="164"/>
      <c r="D305" s="164"/>
      <c r="E305" s="164"/>
      <c r="F305" s="164"/>
      <c r="G305" s="164"/>
      <c r="H305" s="164"/>
      <c r="I305" s="164"/>
      <c r="J305" s="164"/>
      <c r="K305" s="164"/>
      <c r="L305" s="164"/>
      <c r="M305" s="164"/>
      <c r="N305" s="164"/>
      <c r="O305" s="164"/>
      <c r="P305" s="674"/>
    </row>
    <row r="306" spans="1:16" ht="12.75" hidden="1" thickTop="1" x14ac:dyDescent="0.25">
      <c r="A306" s="673"/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674"/>
    </row>
    <row r="307" spans="1:16" ht="12.75" hidden="1" thickTop="1" x14ac:dyDescent="0.25">
      <c r="A307" s="676"/>
      <c r="B307" s="677"/>
      <c r="C307" s="677"/>
      <c r="D307" s="677"/>
      <c r="E307" s="677"/>
      <c r="F307" s="677"/>
      <c r="G307" s="677"/>
      <c r="H307" s="677"/>
      <c r="I307" s="677"/>
      <c r="J307" s="677"/>
      <c r="K307" s="677"/>
      <c r="L307" s="677"/>
      <c r="M307" s="677"/>
      <c r="N307" s="677"/>
      <c r="O307" s="677"/>
      <c r="P307" s="678"/>
    </row>
    <row r="308" spans="1:16" ht="12.75" thickTop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1:1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1:1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1:1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1:1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1:1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1:1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1:1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</sheetData>
  <sheetProtection algorithmName="SHA-512" hashValue="irHKCc3Bv6fxTlplctVyto+tFZjo3XXeEu8AQSw3nCROTq5LV/yXzjENlnit6vN29Bg07xOqyTOh0nwieShmgw==" saltValue="Czfvn4Zr9maF8+jLxCGl+Q==" spinCount="100000" sheet="1" objects="1" scenarios="1" formatCells="0" formatColumns="0" formatRows="0"/>
  <autoFilter ref="A18:P298">
    <filterColumn colId="2">
      <filters>
        <filter val="132 742"/>
        <filter val="2 261 702"/>
        <filter val="2 287 406"/>
        <filter val="2 420 148"/>
        <filter val="25 704"/>
      </filters>
    </filterColumn>
  </autoFilter>
  <mergeCells count="32">
    <mergeCell ref="A287:B287"/>
    <mergeCell ref="A288:B288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41.pielikums Jūrmalas pilsētas domes
2018.gada 26.jūlija saistošajiem noteikumiem Nr.27
(protokols Nr.10, 4.punkts)
 </firstHeader>
    <firstFooter>&amp;L&amp;9&amp;D; &amp;T&amp;R&amp;9&amp;P (&amp;N)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6"/>
  <sheetViews>
    <sheetView view="pageLayout" zoomScaleNormal="100" workbookViewId="0">
      <selection activeCell="T4" sqref="T4"/>
    </sheetView>
  </sheetViews>
  <sheetFormatPr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164"/>
      <c r="O1" s="369" t="s">
        <v>1147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443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 t="s">
        <v>444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445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1148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27" customHeight="1" x14ac:dyDescent="0.25">
      <c r="A7" s="2" t="s">
        <v>4</v>
      </c>
      <c r="B7" s="3"/>
      <c r="C7" s="956" t="s">
        <v>1149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25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 t="s">
        <v>448</v>
      </c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/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/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98" t="s">
        <v>13</v>
      </c>
      <c r="D16" s="972" t="s">
        <v>311</v>
      </c>
      <c r="E16" s="1000" t="s">
        <v>312</v>
      </c>
      <c r="F16" s="1002" t="s">
        <v>14</v>
      </c>
      <c r="G16" s="1003" t="s">
        <v>313</v>
      </c>
      <c r="H16" s="1004" t="s">
        <v>319</v>
      </c>
      <c r="I16" s="996" t="s">
        <v>308</v>
      </c>
      <c r="J16" s="997" t="s">
        <v>314</v>
      </c>
      <c r="K16" s="997" t="s">
        <v>317</v>
      </c>
      <c r="L16" s="980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16" s="11" customFormat="1" ht="71.25" customHeight="1" thickBot="1" x14ac:dyDescent="0.3">
      <c r="A17" s="964"/>
      <c r="B17" s="966"/>
      <c r="C17" s="999"/>
      <c r="D17" s="973"/>
      <c r="E17" s="1001"/>
      <c r="F17" s="971"/>
      <c r="G17" s="978"/>
      <c r="H17" s="979"/>
      <c r="I17" s="993"/>
      <c r="J17" s="995"/>
      <c r="K17" s="995"/>
      <c r="L17" s="981"/>
      <c r="M17" s="987"/>
      <c r="N17" s="975"/>
      <c r="O17" s="981"/>
      <c r="P17" s="983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210">
        <v>4</v>
      </c>
      <c r="E18" s="477">
        <v>5</v>
      </c>
      <c r="F18" s="12">
        <v>6</v>
      </c>
      <c r="G18" s="210">
        <v>7</v>
      </c>
      <c r="H18" s="245">
        <v>8</v>
      </c>
      <c r="I18" s="15">
        <v>9</v>
      </c>
      <c r="J18" s="245">
        <v>10</v>
      </c>
      <c r="K18" s="14">
        <v>11</v>
      </c>
      <c r="L18" s="15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21" customFormat="1" hidden="1" x14ac:dyDescent="0.25">
      <c r="A19" s="16"/>
      <c r="B19" s="17" t="s">
        <v>18</v>
      </c>
      <c r="C19" s="18"/>
      <c r="D19" s="211"/>
      <c r="E19" s="478"/>
      <c r="F19" s="97"/>
      <c r="G19" s="211"/>
      <c r="H19" s="246"/>
      <c r="I19" s="355"/>
      <c r="J19" s="246"/>
      <c r="K19" s="19"/>
      <c r="L19" s="355"/>
      <c r="M19" s="314"/>
      <c r="N19" s="19"/>
      <c r="O19" s="355"/>
      <c r="P19" s="20"/>
    </row>
    <row r="20" spans="1:16" s="21" customFormat="1" ht="12.75" thickBot="1" x14ac:dyDescent="0.3">
      <c r="A20" s="22"/>
      <c r="B20" s="23" t="s">
        <v>19</v>
      </c>
      <c r="C20" s="24">
        <f>F20+I20+L20+O20</f>
        <v>1114992</v>
      </c>
      <c r="D20" s="212">
        <f>SUM(D21,D24,D25,D41,D43)</f>
        <v>1113672</v>
      </c>
      <c r="E20" s="479">
        <f t="shared" ref="E20:F20" si="0">SUM(E21,E24,E25,E41,E43)</f>
        <v>1320</v>
      </c>
      <c r="F20" s="480">
        <f t="shared" si="0"/>
        <v>1114992</v>
      </c>
      <c r="G20" s="212">
        <f>SUM(G21,G24,G43)</f>
        <v>0</v>
      </c>
      <c r="H20" s="247">
        <f t="shared" ref="H20:I20" si="1">SUM(H21,H24,H43)</f>
        <v>0</v>
      </c>
      <c r="I20" s="26">
        <f t="shared" si="1"/>
        <v>0</v>
      </c>
      <c r="J20" s="247">
        <f>SUM(J21,J26,J43)</f>
        <v>0</v>
      </c>
      <c r="K20" s="25">
        <f t="shared" ref="K20:L20" si="2">SUM(K21,K26,K43)</f>
        <v>0</v>
      </c>
      <c r="L20" s="26">
        <f t="shared" si="2"/>
        <v>0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</row>
    <row r="21" spans="1:16" ht="12.75" hidden="1" thickTop="1" x14ac:dyDescent="0.25">
      <c r="A21" s="27"/>
      <c r="B21" s="28" t="s">
        <v>20</v>
      </c>
      <c r="C21" s="29">
        <f t="shared" ref="C21:C84" si="4">F21+I21+L21+O21</f>
        <v>0</v>
      </c>
      <c r="D21" s="213">
        <f>SUM(D22:D23)</f>
        <v>0</v>
      </c>
      <c r="E21" s="481">
        <f t="shared" ref="E21" si="5">SUM(E22:E23)</f>
        <v>0</v>
      </c>
      <c r="F21" s="482">
        <f>SUM(F22:F23)</f>
        <v>0</v>
      </c>
      <c r="G21" s="213">
        <f>SUM(G22:G23)</f>
        <v>0</v>
      </c>
      <c r="H21" s="248">
        <f t="shared" ref="H21:I21" si="6">SUM(H22:H23)</f>
        <v>0</v>
      </c>
      <c r="I21" s="31">
        <f t="shared" si="6"/>
        <v>0</v>
      </c>
      <c r="J21" s="248">
        <f>SUM(J22:J23)</f>
        <v>0</v>
      </c>
      <c r="K21" s="30">
        <f t="shared" ref="K21:L21" si="7">SUM(K22:K23)</f>
        <v>0</v>
      </c>
      <c r="L21" s="31">
        <f t="shared" si="7"/>
        <v>0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</row>
    <row r="22" spans="1:16" ht="12.75" hidden="1" thickTop="1" x14ac:dyDescent="0.25">
      <c r="A22" s="32"/>
      <c r="B22" s="33" t="s">
        <v>21</v>
      </c>
      <c r="C22" s="34">
        <f t="shared" si="4"/>
        <v>0</v>
      </c>
      <c r="D22" s="214"/>
      <c r="E22" s="483"/>
      <c r="F22" s="484">
        <f>D22+E22</f>
        <v>0</v>
      </c>
      <c r="G22" s="214"/>
      <c r="H22" s="249"/>
      <c r="I22" s="356">
        <f>G22+H22</f>
        <v>0</v>
      </c>
      <c r="J22" s="249"/>
      <c r="K22" s="35"/>
      <c r="L22" s="356">
        <f>J22+K22</f>
        <v>0</v>
      </c>
      <c r="M22" s="315"/>
      <c r="N22" s="35"/>
      <c r="O22" s="356">
        <f>M22+N22</f>
        <v>0</v>
      </c>
      <c r="P22" s="36"/>
    </row>
    <row r="23" spans="1:16" ht="12.75" hidden="1" thickTop="1" x14ac:dyDescent="0.25">
      <c r="A23" s="37"/>
      <c r="B23" s="38" t="s">
        <v>22</v>
      </c>
      <c r="C23" s="39">
        <f t="shared" si="4"/>
        <v>0</v>
      </c>
      <c r="D23" s="215"/>
      <c r="E23" s="485"/>
      <c r="F23" s="486">
        <f>D23+E23</f>
        <v>0</v>
      </c>
      <c r="G23" s="215"/>
      <c r="H23" s="250"/>
      <c r="I23" s="308">
        <f>G23+H23</f>
        <v>0</v>
      </c>
      <c r="J23" s="250"/>
      <c r="K23" s="40"/>
      <c r="L23" s="308">
        <f>J23+K23</f>
        <v>0</v>
      </c>
      <c r="M23" s="367"/>
      <c r="N23" s="40"/>
      <c r="O23" s="308">
        <f>M23+N23</f>
        <v>0</v>
      </c>
      <c r="P23" s="169"/>
    </row>
    <row r="24" spans="1:16" s="21" customFormat="1" ht="25.5" thickTop="1" thickBot="1" x14ac:dyDescent="0.3">
      <c r="A24" s="41">
        <v>19300</v>
      </c>
      <c r="B24" s="41" t="s">
        <v>304</v>
      </c>
      <c r="C24" s="42">
        <f>F24+I24</f>
        <v>1114992</v>
      </c>
      <c r="D24" s="216">
        <v>1113672</v>
      </c>
      <c r="E24" s="487">
        <v>1320</v>
      </c>
      <c r="F24" s="488">
        <f>D24+E24</f>
        <v>1114992</v>
      </c>
      <c r="G24" s="216"/>
      <c r="H24" s="251"/>
      <c r="I24" s="357">
        <f>G24+H24</f>
        <v>0</v>
      </c>
      <c r="J24" s="291" t="s">
        <v>23</v>
      </c>
      <c r="K24" s="43" t="s">
        <v>23</v>
      </c>
      <c r="L24" s="44" t="s">
        <v>23</v>
      </c>
      <c r="M24" s="316" t="s">
        <v>23</v>
      </c>
      <c r="N24" s="43" t="s">
        <v>23</v>
      </c>
      <c r="O24" s="44" t="s">
        <v>23</v>
      </c>
      <c r="P24" s="442"/>
    </row>
    <row r="25" spans="1:16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89"/>
      <c r="F25" s="490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49" t="s">
        <v>23</v>
      </c>
      <c r="M25" s="317" t="s">
        <v>23</v>
      </c>
      <c r="N25" s="48" t="s">
        <v>23</v>
      </c>
      <c r="O25" s="49" t="s">
        <v>23</v>
      </c>
      <c r="P25" s="336"/>
    </row>
    <row r="26" spans="1:16" s="21" customFormat="1" ht="36.75" hidden="1" thickTop="1" x14ac:dyDescent="0.25">
      <c r="A26" s="45">
        <v>21300</v>
      </c>
      <c r="B26" s="45" t="s">
        <v>305</v>
      </c>
      <c r="C26" s="46">
        <f>L26</f>
        <v>0</v>
      </c>
      <c r="D26" s="218" t="s">
        <v>23</v>
      </c>
      <c r="E26" s="491" t="s">
        <v>23</v>
      </c>
      <c r="F26" s="492" t="s">
        <v>23</v>
      </c>
      <c r="G26" s="218" t="s">
        <v>23</v>
      </c>
      <c r="H26" s="252" t="s">
        <v>23</v>
      </c>
      <c r="I26" s="49" t="s">
        <v>23</v>
      </c>
      <c r="J26" s="106">
        <f>SUM(J27,J31,J33,J36)</f>
        <v>0</v>
      </c>
      <c r="K26" s="50">
        <f t="shared" ref="K26:L26" si="9">SUM(K27,K31,K33,K36)</f>
        <v>0</v>
      </c>
      <c r="L26" s="117">
        <f t="shared" si="9"/>
        <v>0</v>
      </c>
      <c r="M26" s="317" t="s">
        <v>23</v>
      </c>
      <c r="N26" s="48" t="s">
        <v>23</v>
      </c>
      <c r="O26" s="49" t="s">
        <v>23</v>
      </c>
      <c r="P26" s="336"/>
    </row>
    <row r="27" spans="1:16" s="21" customFormat="1" ht="24.75" hidden="1" thickTop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91" t="s">
        <v>23</v>
      </c>
      <c r="F27" s="492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17">
        <f t="shared" si="11"/>
        <v>0</v>
      </c>
      <c r="M27" s="317" t="s">
        <v>23</v>
      </c>
      <c r="N27" s="48" t="s">
        <v>23</v>
      </c>
      <c r="O27" s="49" t="s">
        <v>23</v>
      </c>
      <c r="P27" s="336"/>
    </row>
    <row r="28" spans="1:16" ht="12.75" hidden="1" thickTop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493" t="s">
        <v>23</v>
      </c>
      <c r="F28" s="494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356">
        <f>J28+K28</f>
        <v>0</v>
      </c>
      <c r="M28" s="318" t="s">
        <v>23</v>
      </c>
      <c r="N28" s="54" t="s">
        <v>23</v>
      </c>
      <c r="O28" s="56" t="s">
        <v>23</v>
      </c>
      <c r="P28" s="337"/>
    </row>
    <row r="29" spans="1:16" ht="12.75" hidden="1" thickTop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495" t="s">
        <v>23</v>
      </c>
      <c r="F29" s="496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308">
        <f>J29+K29</f>
        <v>0</v>
      </c>
      <c r="M29" s="319" t="s">
        <v>23</v>
      </c>
      <c r="N29" s="59" t="s">
        <v>23</v>
      </c>
      <c r="O29" s="61" t="s">
        <v>23</v>
      </c>
      <c r="P29" s="338"/>
    </row>
    <row r="30" spans="1:16" ht="24.75" hidden="1" thickTop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495" t="s">
        <v>23</v>
      </c>
      <c r="F30" s="496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308">
        <f>J30+K30</f>
        <v>0</v>
      </c>
      <c r="M30" s="319" t="s">
        <v>23</v>
      </c>
      <c r="N30" s="59" t="s">
        <v>23</v>
      </c>
      <c r="O30" s="61" t="s">
        <v>23</v>
      </c>
      <c r="P30" s="338"/>
    </row>
    <row r="31" spans="1:16" s="21" customFormat="1" ht="36.75" hidden="1" thickTop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91" t="s">
        <v>23</v>
      </c>
      <c r="F31" s="492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17">
        <f t="shared" si="12"/>
        <v>0</v>
      </c>
      <c r="M31" s="317" t="s">
        <v>23</v>
      </c>
      <c r="N31" s="48" t="s">
        <v>23</v>
      </c>
      <c r="O31" s="49" t="s">
        <v>23</v>
      </c>
      <c r="P31" s="336"/>
    </row>
    <row r="32" spans="1:16" ht="36.75" hidden="1" thickTop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497" t="s">
        <v>23</v>
      </c>
      <c r="F32" s="498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8">
        <f>J32+K32</f>
        <v>0</v>
      </c>
      <c r="M32" s="320" t="s">
        <v>23</v>
      </c>
      <c r="N32" s="65" t="s">
        <v>23</v>
      </c>
      <c r="O32" s="67" t="s">
        <v>23</v>
      </c>
      <c r="P32" s="339"/>
    </row>
    <row r="33" spans="1:16" s="21" customFormat="1" ht="12.75" hidden="1" thickTop="1" x14ac:dyDescent="0.25">
      <c r="A33" s="51">
        <v>21380</v>
      </c>
      <c r="B33" s="45" t="s">
        <v>31</v>
      </c>
      <c r="C33" s="46">
        <f t="shared" si="10"/>
        <v>0</v>
      </c>
      <c r="D33" s="218" t="s">
        <v>23</v>
      </c>
      <c r="E33" s="491" t="s">
        <v>23</v>
      </c>
      <c r="F33" s="492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0</v>
      </c>
      <c r="K33" s="50">
        <f t="shared" ref="K33:L33" si="13">SUM(K34:K35)</f>
        <v>0</v>
      </c>
      <c r="L33" s="117">
        <f t="shared" si="13"/>
        <v>0</v>
      </c>
      <c r="M33" s="317" t="s">
        <v>23</v>
      </c>
      <c r="N33" s="48" t="s">
        <v>23</v>
      </c>
      <c r="O33" s="49" t="s">
        <v>23</v>
      </c>
      <c r="P33" s="336"/>
    </row>
    <row r="34" spans="1:16" ht="12.75" hidden="1" thickTop="1" x14ac:dyDescent="0.25">
      <c r="A34" s="33">
        <v>21381</v>
      </c>
      <c r="B34" s="52" t="s">
        <v>306</v>
      </c>
      <c r="C34" s="53">
        <f t="shared" si="10"/>
        <v>0</v>
      </c>
      <c r="D34" s="219" t="s">
        <v>23</v>
      </c>
      <c r="E34" s="493" t="s">
        <v>23</v>
      </c>
      <c r="F34" s="494" t="s">
        <v>23</v>
      </c>
      <c r="G34" s="219" t="s">
        <v>23</v>
      </c>
      <c r="H34" s="253" t="s">
        <v>23</v>
      </c>
      <c r="I34" s="56" t="s">
        <v>23</v>
      </c>
      <c r="J34" s="262"/>
      <c r="K34" s="55"/>
      <c r="L34" s="356">
        <f>J34+K34</f>
        <v>0</v>
      </c>
      <c r="M34" s="318" t="s">
        <v>23</v>
      </c>
      <c r="N34" s="54" t="s">
        <v>23</v>
      </c>
      <c r="O34" s="56" t="s">
        <v>23</v>
      </c>
      <c r="P34" s="337"/>
    </row>
    <row r="35" spans="1:16" ht="24.75" hidden="1" thickTop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495" t="s">
        <v>23</v>
      </c>
      <c r="F35" s="496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308">
        <f>J35+K35</f>
        <v>0</v>
      </c>
      <c r="M35" s="319" t="s">
        <v>23</v>
      </c>
      <c r="N35" s="59" t="s">
        <v>23</v>
      </c>
      <c r="O35" s="61" t="s">
        <v>23</v>
      </c>
      <c r="P35" s="338"/>
    </row>
    <row r="36" spans="1:16" s="21" customFormat="1" ht="25.5" hidden="1" customHeight="1" x14ac:dyDescent="0.25">
      <c r="A36" s="51">
        <v>21390</v>
      </c>
      <c r="B36" s="45" t="s">
        <v>307</v>
      </c>
      <c r="C36" s="46">
        <f t="shared" si="10"/>
        <v>0</v>
      </c>
      <c r="D36" s="218" t="s">
        <v>23</v>
      </c>
      <c r="E36" s="491" t="s">
        <v>23</v>
      </c>
      <c r="F36" s="492" t="s">
        <v>23</v>
      </c>
      <c r="G36" s="218" t="s">
        <v>23</v>
      </c>
      <c r="H36" s="252" t="s">
        <v>23</v>
      </c>
      <c r="I36" s="49" t="s">
        <v>23</v>
      </c>
      <c r="J36" s="106">
        <f>SUM(J37:J40)</f>
        <v>0</v>
      </c>
      <c r="K36" s="50">
        <f t="shared" ref="K36:L36" si="14">SUM(K37:K40)</f>
        <v>0</v>
      </c>
      <c r="L36" s="117">
        <f t="shared" si="14"/>
        <v>0</v>
      </c>
      <c r="M36" s="317" t="s">
        <v>23</v>
      </c>
      <c r="N36" s="48" t="s">
        <v>23</v>
      </c>
      <c r="O36" s="49" t="s">
        <v>23</v>
      </c>
      <c r="P36" s="336"/>
    </row>
    <row r="37" spans="1:16" ht="24.75" hidden="1" thickTop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493" t="s">
        <v>23</v>
      </c>
      <c r="F37" s="494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356">
        <f>J37+K37</f>
        <v>0</v>
      </c>
      <c r="M37" s="318" t="s">
        <v>23</v>
      </c>
      <c r="N37" s="54" t="s">
        <v>23</v>
      </c>
      <c r="O37" s="56" t="s">
        <v>23</v>
      </c>
      <c r="P37" s="337"/>
    </row>
    <row r="38" spans="1:16" ht="12.75" hidden="1" thickTop="1" x14ac:dyDescent="0.25">
      <c r="A38" s="38">
        <v>21393</v>
      </c>
      <c r="B38" s="57" t="s">
        <v>34</v>
      </c>
      <c r="C38" s="58">
        <f t="shared" si="10"/>
        <v>0</v>
      </c>
      <c r="D38" s="220" t="s">
        <v>23</v>
      </c>
      <c r="E38" s="495" t="s">
        <v>23</v>
      </c>
      <c r="F38" s="496" t="s">
        <v>23</v>
      </c>
      <c r="G38" s="220" t="s">
        <v>23</v>
      </c>
      <c r="H38" s="254" t="s">
        <v>23</v>
      </c>
      <c r="I38" s="61" t="s">
        <v>23</v>
      </c>
      <c r="J38" s="263"/>
      <c r="K38" s="60"/>
      <c r="L38" s="308">
        <f>J38+K38</f>
        <v>0</v>
      </c>
      <c r="M38" s="319" t="s">
        <v>23</v>
      </c>
      <c r="N38" s="59" t="s">
        <v>23</v>
      </c>
      <c r="O38" s="61" t="s">
        <v>23</v>
      </c>
      <c r="P38" s="338"/>
    </row>
    <row r="39" spans="1:16" ht="12.75" hidden="1" thickTop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495" t="s">
        <v>23</v>
      </c>
      <c r="F39" s="496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308">
        <f>J39+K39</f>
        <v>0</v>
      </c>
      <c r="M39" s="319" t="s">
        <v>23</v>
      </c>
      <c r="N39" s="59" t="s">
        <v>23</v>
      </c>
      <c r="O39" s="61" t="s">
        <v>23</v>
      </c>
      <c r="P39" s="338"/>
    </row>
    <row r="40" spans="1:16" ht="24.75" hidden="1" thickTop="1" x14ac:dyDescent="0.25">
      <c r="A40" s="190">
        <v>21399</v>
      </c>
      <c r="B40" s="165" t="s">
        <v>36</v>
      </c>
      <c r="C40" s="166">
        <f t="shared" si="10"/>
        <v>0</v>
      </c>
      <c r="D40" s="222" t="s">
        <v>23</v>
      </c>
      <c r="E40" s="499" t="s">
        <v>23</v>
      </c>
      <c r="F40" s="500" t="s">
        <v>23</v>
      </c>
      <c r="G40" s="222" t="s">
        <v>23</v>
      </c>
      <c r="H40" s="256" t="s">
        <v>23</v>
      </c>
      <c r="I40" s="192" t="s">
        <v>23</v>
      </c>
      <c r="J40" s="292"/>
      <c r="K40" s="191"/>
      <c r="L40" s="501">
        <f>J40+K40</f>
        <v>0</v>
      </c>
      <c r="M40" s="321" t="s">
        <v>23</v>
      </c>
      <c r="N40" s="76" t="s">
        <v>23</v>
      </c>
      <c r="O40" s="192" t="s">
        <v>23</v>
      </c>
      <c r="P40" s="340"/>
    </row>
    <row r="41" spans="1:16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502">
        <f t="shared" ref="E41:F41" si="15">SUM(E42)</f>
        <v>0</v>
      </c>
      <c r="F41" s="503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189" t="s">
        <v>23</v>
      </c>
      <c r="M41" s="322" t="s">
        <v>23</v>
      </c>
      <c r="N41" s="80" t="s">
        <v>23</v>
      </c>
      <c r="O41" s="189" t="s">
        <v>23</v>
      </c>
      <c r="P41" s="341"/>
    </row>
    <row r="42" spans="1:16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504"/>
      <c r="F42" s="505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192" t="s">
        <v>23</v>
      </c>
      <c r="M42" s="321" t="s">
        <v>23</v>
      </c>
      <c r="N42" s="76" t="s">
        <v>23</v>
      </c>
      <c r="O42" s="192" t="s">
        <v>23</v>
      </c>
      <c r="P42" s="340"/>
    </row>
    <row r="43" spans="1:16" s="21" customFormat="1" ht="24.75" hidden="1" thickTop="1" x14ac:dyDescent="0.25">
      <c r="A43" s="51">
        <v>21490</v>
      </c>
      <c r="B43" s="45" t="s">
        <v>38</v>
      </c>
      <c r="C43" s="68">
        <f>F43+I43+L43</f>
        <v>0</v>
      </c>
      <c r="D43" s="74">
        <f>D44</f>
        <v>0</v>
      </c>
      <c r="E43" s="506">
        <f t="shared" ref="E43:L43" si="16">E44</f>
        <v>0</v>
      </c>
      <c r="F43" s="507">
        <f t="shared" si="16"/>
        <v>0</v>
      </c>
      <c r="G43" s="74">
        <f t="shared" si="16"/>
        <v>0</v>
      </c>
      <c r="H43" s="204">
        <f t="shared" si="16"/>
        <v>0</v>
      </c>
      <c r="I43" s="293">
        <f t="shared" si="16"/>
        <v>0</v>
      </c>
      <c r="J43" s="204">
        <f t="shared" si="16"/>
        <v>0</v>
      </c>
      <c r="K43" s="75">
        <f t="shared" si="16"/>
        <v>0</v>
      </c>
      <c r="L43" s="293">
        <f t="shared" si="16"/>
        <v>0</v>
      </c>
      <c r="M43" s="317" t="s">
        <v>23</v>
      </c>
      <c r="N43" s="48" t="s">
        <v>23</v>
      </c>
      <c r="O43" s="49" t="s">
        <v>23</v>
      </c>
      <c r="P43" s="336"/>
    </row>
    <row r="44" spans="1:16" s="21" customFormat="1" ht="24.75" hidden="1" thickTop="1" x14ac:dyDescent="0.25">
      <c r="A44" s="38">
        <v>21499</v>
      </c>
      <c r="B44" s="57" t="s">
        <v>39</v>
      </c>
      <c r="C44" s="208">
        <f>F44+I44+L44</f>
        <v>0</v>
      </c>
      <c r="D44" s="301"/>
      <c r="E44" s="508"/>
      <c r="F44" s="509">
        <f>D44+E44</f>
        <v>0</v>
      </c>
      <c r="G44" s="301"/>
      <c r="H44" s="302"/>
      <c r="I44" s="358">
        <f>G44+H44</f>
        <v>0</v>
      </c>
      <c r="J44" s="302"/>
      <c r="K44" s="70"/>
      <c r="L44" s="358">
        <f>J44+K44</f>
        <v>0</v>
      </c>
      <c r="M44" s="320" t="s">
        <v>23</v>
      </c>
      <c r="N44" s="65" t="s">
        <v>23</v>
      </c>
      <c r="O44" s="67" t="s">
        <v>23</v>
      </c>
      <c r="P44" s="339"/>
    </row>
    <row r="45" spans="1:16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91" t="s">
        <v>23</v>
      </c>
      <c r="F45" s="492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49" t="s">
        <v>23</v>
      </c>
      <c r="M45" s="68">
        <f>SUM(M46:M47)</f>
        <v>0</v>
      </c>
      <c r="N45" s="75">
        <f t="shared" ref="N45:O45" si="17">SUM(N46:N47)</f>
        <v>0</v>
      </c>
      <c r="O45" s="293">
        <f t="shared" si="17"/>
        <v>0</v>
      </c>
      <c r="P45" s="342"/>
    </row>
    <row r="46" spans="1:16" ht="24.75" hidden="1" thickTop="1" x14ac:dyDescent="0.25">
      <c r="A46" s="77">
        <v>23410</v>
      </c>
      <c r="B46" s="78" t="s">
        <v>41</v>
      </c>
      <c r="C46" s="82">
        <f t="shared" ref="C46:C47" si="18">O46</f>
        <v>0</v>
      </c>
      <c r="D46" s="224" t="s">
        <v>23</v>
      </c>
      <c r="E46" s="510" t="s">
        <v>23</v>
      </c>
      <c r="F46" s="511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189" t="s">
        <v>23</v>
      </c>
      <c r="M46" s="323"/>
      <c r="N46" s="303"/>
      <c r="O46" s="171">
        <f>M46+N46</f>
        <v>0</v>
      </c>
      <c r="P46" s="81"/>
    </row>
    <row r="47" spans="1:16" ht="24.75" hidden="1" thickTop="1" x14ac:dyDescent="0.25">
      <c r="A47" s="77">
        <v>23510</v>
      </c>
      <c r="B47" s="78" t="s">
        <v>42</v>
      </c>
      <c r="C47" s="82">
        <f t="shared" si="18"/>
        <v>0</v>
      </c>
      <c r="D47" s="224" t="s">
        <v>23</v>
      </c>
      <c r="E47" s="510" t="s">
        <v>23</v>
      </c>
      <c r="F47" s="511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189" t="s">
        <v>23</v>
      </c>
      <c r="M47" s="323"/>
      <c r="N47" s="303"/>
      <c r="O47" s="171">
        <f>M47+N47</f>
        <v>0</v>
      </c>
      <c r="P47" s="81"/>
    </row>
    <row r="48" spans="1:16" ht="12.75" hidden="1" thickTop="1" x14ac:dyDescent="0.25">
      <c r="A48" s="83"/>
      <c r="B48" s="78"/>
      <c r="C48" s="84"/>
      <c r="D48" s="361"/>
      <c r="E48" s="512"/>
      <c r="F48" s="511"/>
      <c r="G48" s="361"/>
      <c r="H48" s="364"/>
      <c r="I48" s="308"/>
      <c r="J48" s="366"/>
      <c r="K48" s="303"/>
      <c r="L48" s="171"/>
      <c r="M48" s="323"/>
      <c r="N48" s="303"/>
      <c r="O48" s="171"/>
      <c r="P48" s="81"/>
    </row>
    <row r="49" spans="1:16" s="21" customFormat="1" ht="12.75" hidden="1" thickTop="1" x14ac:dyDescent="0.25">
      <c r="A49" s="85"/>
      <c r="B49" s="86" t="s">
        <v>43</v>
      </c>
      <c r="C49" s="87"/>
      <c r="D49" s="362"/>
      <c r="E49" s="513"/>
      <c r="F49" s="514"/>
      <c r="G49" s="362"/>
      <c r="H49" s="365"/>
      <c r="I49" s="172"/>
      <c r="J49" s="365"/>
      <c r="K49" s="363"/>
      <c r="L49" s="172"/>
      <c r="M49" s="368"/>
      <c r="N49" s="363"/>
      <c r="O49" s="172"/>
      <c r="P49" s="343"/>
    </row>
    <row r="50" spans="1:16" s="21" customFormat="1" ht="13.5" thickTop="1" thickBot="1" x14ac:dyDescent="0.3">
      <c r="A50" s="88"/>
      <c r="B50" s="22" t="s">
        <v>44</v>
      </c>
      <c r="C50" s="89">
        <f t="shared" si="4"/>
        <v>1114992</v>
      </c>
      <c r="D50" s="225">
        <f>SUM(D51,D283)</f>
        <v>1113672</v>
      </c>
      <c r="E50" s="515">
        <f t="shared" ref="E50:F50" si="19">SUM(E51,E283)</f>
        <v>1320</v>
      </c>
      <c r="F50" s="516">
        <f t="shared" si="19"/>
        <v>1114992</v>
      </c>
      <c r="G50" s="225">
        <f>SUM(G51,G283)</f>
        <v>0</v>
      </c>
      <c r="H50" s="258">
        <f t="shared" ref="H50:I50" si="20">SUM(H51,H283)</f>
        <v>0</v>
      </c>
      <c r="I50" s="91">
        <f t="shared" si="20"/>
        <v>0</v>
      </c>
      <c r="J50" s="258">
        <f>SUM(J51,J283)</f>
        <v>0</v>
      </c>
      <c r="K50" s="90">
        <f t="shared" ref="K50:L50" si="21">SUM(K51,K283)</f>
        <v>0</v>
      </c>
      <c r="L50" s="91">
        <f t="shared" si="21"/>
        <v>0</v>
      </c>
      <c r="M50" s="89">
        <f>SUM(M51,M283)</f>
        <v>0</v>
      </c>
      <c r="N50" s="90">
        <f t="shared" ref="N50:O50" si="22">SUM(N51,N283)</f>
        <v>0</v>
      </c>
      <c r="O50" s="91">
        <f t="shared" si="22"/>
        <v>0</v>
      </c>
      <c r="P50" s="344"/>
    </row>
    <row r="51" spans="1:16" s="21" customFormat="1" ht="36.75" thickTop="1" x14ac:dyDescent="0.25">
      <c r="A51" s="92"/>
      <c r="B51" s="93" t="s">
        <v>45</v>
      </c>
      <c r="C51" s="94">
        <f t="shared" si="4"/>
        <v>1114992</v>
      </c>
      <c r="D51" s="226">
        <f>SUM(D52,D194)</f>
        <v>1113672</v>
      </c>
      <c r="E51" s="517">
        <f t="shared" ref="E51:F51" si="23">SUM(E52,E194)</f>
        <v>1320</v>
      </c>
      <c r="F51" s="518">
        <f t="shared" si="23"/>
        <v>1114992</v>
      </c>
      <c r="G51" s="226">
        <f>SUM(G52,G194)</f>
        <v>0</v>
      </c>
      <c r="H51" s="259">
        <f t="shared" ref="H51:I51" si="24">SUM(H52,H194)</f>
        <v>0</v>
      </c>
      <c r="I51" s="96">
        <f t="shared" si="24"/>
        <v>0</v>
      </c>
      <c r="J51" s="259">
        <f>SUM(J52,J194)</f>
        <v>0</v>
      </c>
      <c r="K51" s="95">
        <f t="shared" ref="K51:L51" si="25">SUM(K52,K194)</f>
        <v>0</v>
      </c>
      <c r="L51" s="96">
        <f t="shared" si="25"/>
        <v>0</v>
      </c>
      <c r="M51" s="94">
        <f>SUM(M52,M194)</f>
        <v>0</v>
      </c>
      <c r="N51" s="95">
        <f t="shared" ref="N51:O51" si="26">SUM(N52,N194)</f>
        <v>0</v>
      </c>
      <c r="O51" s="96">
        <f t="shared" si="26"/>
        <v>0</v>
      </c>
      <c r="P51" s="345"/>
    </row>
    <row r="52" spans="1:16" s="21" customFormat="1" ht="24" x14ac:dyDescent="0.25">
      <c r="A52" s="97"/>
      <c r="B52" s="16" t="s">
        <v>46</v>
      </c>
      <c r="C52" s="98">
        <f t="shared" si="4"/>
        <v>47213</v>
      </c>
      <c r="D52" s="227">
        <f>SUM(D53,D75,D173,D187)</f>
        <v>47213</v>
      </c>
      <c r="E52" s="519">
        <f t="shared" ref="E52:F52" si="27">SUM(E53,E75,E173,E187)</f>
        <v>0</v>
      </c>
      <c r="F52" s="520">
        <f t="shared" si="27"/>
        <v>47213</v>
      </c>
      <c r="G52" s="227">
        <f>SUM(G53,G75,G173,G187)</f>
        <v>0</v>
      </c>
      <c r="H52" s="260">
        <f t="shared" ref="H52:I52" si="28">SUM(H53,H75,H173,H187)</f>
        <v>0</v>
      </c>
      <c r="I52" s="100">
        <f t="shared" si="28"/>
        <v>0</v>
      </c>
      <c r="J52" s="260">
        <f>SUM(J53,J75,J173,J187)</f>
        <v>0</v>
      </c>
      <c r="K52" s="99">
        <f t="shared" ref="K52:L52" si="29">SUM(K53,K75,K173,K187)</f>
        <v>0</v>
      </c>
      <c r="L52" s="100">
        <f t="shared" si="29"/>
        <v>0</v>
      </c>
      <c r="M52" s="98">
        <f>SUM(M53,M75,M173,M187)</f>
        <v>0</v>
      </c>
      <c r="N52" s="99">
        <f t="shared" ref="N52:O52" si="30">SUM(N53,N75,N173,N187)</f>
        <v>0</v>
      </c>
      <c r="O52" s="100">
        <f t="shared" si="30"/>
        <v>0</v>
      </c>
      <c r="P52" s="346"/>
    </row>
    <row r="53" spans="1:16" s="21" customFormat="1" hidden="1" x14ac:dyDescent="0.25">
      <c r="A53" s="101">
        <v>1000</v>
      </c>
      <c r="B53" s="101" t="s">
        <v>47</v>
      </c>
      <c r="C53" s="102">
        <f t="shared" si="4"/>
        <v>0</v>
      </c>
      <c r="D53" s="228">
        <f>SUM(D54,D67)</f>
        <v>0</v>
      </c>
      <c r="E53" s="521">
        <f t="shared" ref="E53:F53" si="31">SUM(E54,E67)</f>
        <v>0</v>
      </c>
      <c r="F53" s="522">
        <f t="shared" si="31"/>
        <v>0</v>
      </c>
      <c r="G53" s="228">
        <f>SUM(G54,G67)</f>
        <v>0</v>
      </c>
      <c r="H53" s="261">
        <f t="shared" ref="H53:I53" si="32">SUM(H54,H67)</f>
        <v>0</v>
      </c>
      <c r="I53" s="104">
        <f t="shared" si="32"/>
        <v>0</v>
      </c>
      <c r="J53" s="261">
        <f>SUM(J54,J67)</f>
        <v>0</v>
      </c>
      <c r="K53" s="103">
        <f t="shared" ref="K53:L53" si="33">SUM(K54,K67)</f>
        <v>0</v>
      </c>
      <c r="L53" s="104">
        <f t="shared" si="33"/>
        <v>0</v>
      </c>
      <c r="M53" s="102">
        <f>SUM(M54,M67)</f>
        <v>0</v>
      </c>
      <c r="N53" s="103">
        <f t="shared" ref="N53:O53" si="34">SUM(N54,N67)</f>
        <v>0</v>
      </c>
      <c r="O53" s="104">
        <f t="shared" si="34"/>
        <v>0</v>
      </c>
      <c r="P53" s="347"/>
    </row>
    <row r="54" spans="1:16" hidden="1" x14ac:dyDescent="0.25">
      <c r="A54" s="45">
        <v>1100</v>
      </c>
      <c r="B54" s="105" t="s">
        <v>48</v>
      </c>
      <c r="C54" s="46">
        <f t="shared" si="4"/>
        <v>0</v>
      </c>
      <c r="D54" s="229">
        <f>SUM(D55,D58,D66)</f>
        <v>0</v>
      </c>
      <c r="E54" s="523">
        <f t="shared" ref="E54:F54" si="35">SUM(E55,E58,E66)</f>
        <v>0</v>
      </c>
      <c r="F54" s="490">
        <f t="shared" si="35"/>
        <v>0</v>
      </c>
      <c r="G54" s="229">
        <f>SUM(G55,G58,G66)</f>
        <v>0</v>
      </c>
      <c r="H54" s="106">
        <f t="shared" ref="H54:I54" si="36">SUM(H55,H58,H66)</f>
        <v>0</v>
      </c>
      <c r="I54" s="117">
        <f t="shared" si="36"/>
        <v>0</v>
      </c>
      <c r="J54" s="106">
        <f>SUM(J55,J58,J66)</f>
        <v>0</v>
      </c>
      <c r="K54" s="50">
        <f t="shared" ref="K54:L54" si="37">SUM(K55,K58,K66)</f>
        <v>0</v>
      </c>
      <c r="L54" s="117">
        <f t="shared" si="37"/>
        <v>0</v>
      </c>
      <c r="M54" s="130">
        <f>SUM(M55,M58,M66)</f>
        <v>0</v>
      </c>
      <c r="N54" s="131">
        <f t="shared" ref="N54:O54" si="38">SUM(N55,N58,N66)</f>
        <v>0</v>
      </c>
      <c r="O54" s="294">
        <f t="shared" si="38"/>
        <v>0</v>
      </c>
      <c r="P54" s="348"/>
    </row>
    <row r="55" spans="1:16" hidden="1" x14ac:dyDescent="0.25">
      <c r="A55" s="107">
        <v>1110</v>
      </c>
      <c r="B55" s="78" t="s">
        <v>49</v>
      </c>
      <c r="C55" s="84">
        <f t="shared" si="4"/>
        <v>0</v>
      </c>
      <c r="D55" s="132">
        <f>SUM(D56:D57)</f>
        <v>0</v>
      </c>
      <c r="E55" s="524">
        <f t="shared" ref="E55:F55" si="39">SUM(E56:E57)</f>
        <v>0</v>
      </c>
      <c r="F55" s="525">
        <f t="shared" si="39"/>
        <v>0</v>
      </c>
      <c r="G55" s="132">
        <f>SUM(G56:G57)</f>
        <v>0</v>
      </c>
      <c r="H55" s="207">
        <f t="shared" ref="H55:I55" si="40">SUM(H56:H57)</f>
        <v>0</v>
      </c>
      <c r="I55" s="109">
        <f t="shared" si="40"/>
        <v>0</v>
      </c>
      <c r="J55" s="207">
        <f>SUM(J56:J57)</f>
        <v>0</v>
      </c>
      <c r="K55" s="108">
        <f t="shared" ref="K55:L55" si="41">SUM(K56:K57)</f>
        <v>0</v>
      </c>
      <c r="L55" s="109">
        <f t="shared" si="41"/>
        <v>0</v>
      </c>
      <c r="M55" s="84">
        <f>SUM(M56:M57)</f>
        <v>0</v>
      </c>
      <c r="N55" s="108">
        <f t="shared" ref="N55:O55" si="42">SUM(N56:N57)</f>
        <v>0</v>
      </c>
      <c r="O55" s="109">
        <f t="shared" si="42"/>
        <v>0</v>
      </c>
      <c r="P55" s="116"/>
    </row>
    <row r="56" spans="1:16" hidden="1" x14ac:dyDescent="0.25">
      <c r="A56" s="33">
        <v>1111</v>
      </c>
      <c r="B56" s="52" t="s">
        <v>50</v>
      </c>
      <c r="C56" s="53">
        <f t="shared" si="4"/>
        <v>0</v>
      </c>
      <c r="D56" s="230">
        <v>0</v>
      </c>
      <c r="E56" s="526"/>
      <c r="F56" s="527">
        <f t="shared" ref="F56:F57" si="43">D56+E56</f>
        <v>0</v>
      </c>
      <c r="G56" s="230"/>
      <c r="H56" s="262"/>
      <c r="I56" s="120">
        <f t="shared" ref="I56:I57" si="44">G56+H56</f>
        <v>0</v>
      </c>
      <c r="J56" s="262"/>
      <c r="K56" s="55"/>
      <c r="L56" s="120">
        <f t="shared" ref="L56:L57" si="45">J56+K56</f>
        <v>0</v>
      </c>
      <c r="M56" s="324"/>
      <c r="N56" s="55"/>
      <c r="O56" s="120">
        <f>M56+N56</f>
        <v>0</v>
      </c>
      <c r="P56" s="110"/>
    </row>
    <row r="57" spans="1:16" ht="24" hidden="1" customHeight="1" x14ac:dyDescent="0.25">
      <c r="A57" s="38">
        <v>1119</v>
      </c>
      <c r="B57" s="57" t="s">
        <v>51</v>
      </c>
      <c r="C57" s="58">
        <f t="shared" si="4"/>
        <v>0</v>
      </c>
      <c r="D57" s="231">
        <v>0</v>
      </c>
      <c r="E57" s="528"/>
      <c r="F57" s="486">
        <f t="shared" si="43"/>
        <v>0</v>
      </c>
      <c r="G57" s="231"/>
      <c r="H57" s="263"/>
      <c r="I57" s="114">
        <f t="shared" si="44"/>
        <v>0</v>
      </c>
      <c r="J57" s="263"/>
      <c r="K57" s="60"/>
      <c r="L57" s="114">
        <f t="shared" si="45"/>
        <v>0</v>
      </c>
      <c r="M57" s="325"/>
      <c r="N57" s="60"/>
      <c r="O57" s="114">
        <f>M57+N57</f>
        <v>0</v>
      </c>
      <c r="P57" s="111"/>
    </row>
    <row r="58" spans="1:16" hidden="1" x14ac:dyDescent="0.25">
      <c r="A58" s="112">
        <v>1140</v>
      </c>
      <c r="B58" s="57" t="s">
        <v>295</v>
      </c>
      <c r="C58" s="58">
        <f t="shared" si="4"/>
        <v>0</v>
      </c>
      <c r="D58" s="232">
        <f>SUM(D59:D65)</f>
        <v>0</v>
      </c>
      <c r="E58" s="529">
        <f t="shared" ref="E58:F58" si="46">SUM(E59:E65)</f>
        <v>0</v>
      </c>
      <c r="F58" s="486">
        <f t="shared" si="46"/>
        <v>0</v>
      </c>
      <c r="G58" s="232">
        <f>SUM(G59:G65)</f>
        <v>0</v>
      </c>
      <c r="H58" s="121">
        <f t="shared" ref="H58:I58" si="47">SUM(H59:H65)</f>
        <v>0</v>
      </c>
      <c r="I58" s="114">
        <f t="shared" si="47"/>
        <v>0</v>
      </c>
      <c r="J58" s="121">
        <f>SUM(J59:J65)</f>
        <v>0</v>
      </c>
      <c r="K58" s="113">
        <f t="shared" ref="K58:L58" si="48">SUM(K59:K65)</f>
        <v>0</v>
      </c>
      <c r="L58" s="114">
        <f t="shared" si="48"/>
        <v>0</v>
      </c>
      <c r="M58" s="58">
        <f>SUM(M59:M65)</f>
        <v>0</v>
      </c>
      <c r="N58" s="113">
        <f t="shared" ref="N58:O58" si="49">SUM(N59:N65)</f>
        <v>0</v>
      </c>
      <c r="O58" s="114">
        <f t="shared" si="49"/>
        <v>0</v>
      </c>
      <c r="P58" s="111"/>
    </row>
    <row r="59" spans="1:16" hidden="1" x14ac:dyDescent="0.25">
      <c r="A59" s="38">
        <v>1141</v>
      </c>
      <c r="B59" s="57" t="s">
        <v>52</v>
      </c>
      <c r="C59" s="58">
        <f t="shared" si="4"/>
        <v>0</v>
      </c>
      <c r="D59" s="231">
        <v>0</v>
      </c>
      <c r="E59" s="528"/>
      <c r="F59" s="486">
        <f t="shared" ref="F59:F66" si="50">D59+E59</f>
        <v>0</v>
      </c>
      <c r="G59" s="231"/>
      <c r="H59" s="263"/>
      <c r="I59" s="114">
        <f t="shared" ref="I59:I66" si="51">G59+H59</f>
        <v>0</v>
      </c>
      <c r="J59" s="263"/>
      <c r="K59" s="60"/>
      <c r="L59" s="114">
        <f t="shared" ref="L59:L66" si="52">J59+K59</f>
        <v>0</v>
      </c>
      <c r="M59" s="325"/>
      <c r="N59" s="60"/>
      <c r="O59" s="114">
        <f t="shared" ref="O59:O66" si="53">M59+N59</f>
        <v>0</v>
      </c>
      <c r="P59" s="111"/>
    </row>
    <row r="60" spans="1:16" ht="24.75" hidden="1" customHeight="1" x14ac:dyDescent="0.25">
      <c r="A60" s="38">
        <v>1142</v>
      </c>
      <c r="B60" s="57" t="s">
        <v>53</v>
      </c>
      <c r="C60" s="58">
        <f t="shared" si="4"/>
        <v>0</v>
      </c>
      <c r="D60" s="231">
        <v>0</v>
      </c>
      <c r="E60" s="528"/>
      <c r="F60" s="486">
        <f t="shared" si="50"/>
        <v>0</v>
      </c>
      <c r="G60" s="231"/>
      <c r="H60" s="263"/>
      <c r="I60" s="114">
        <f t="shared" si="51"/>
        <v>0</v>
      </c>
      <c r="J60" s="263"/>
      <c r="K60" s="60"/>
      <c r="L60" s="114">
        <f>J60+K60</f>
        <v>0</v>
      </c>
      <c r="M60" s="325"/>
      <c r="N60" s="60"/>
      <c r="O60" s="114">
        <f t="shared" si="53"/>
        <v>0</v>
      </c>
      <c r="P60" s="111"/>
    </row>
    <row r="61" spans="1:16" ht="24" hidden="1" x14ac:dyDescent="0.25">
      <c r="A61" s="38">
        <v>1145</v>
      </c>
      <c r="B61" s="57" t="s">
        <v>54</v>
      </c>
      <c r="C61" s="58">
        <f t="shared" si="4"/>
        <v>0</v>
      </c>
      <c r="D61" s="231">
        <v>0</v>
      </c>
      <c r="E61" s="528"/>
      <c r="F61" s="486">
        <f t="shared" si="50"/>
        <v>0</v>
      </c>
      <c r="G61" s="231"/>
      <c r="H61" s="263"/>
      <c r="I61" s="114">
        <f t="shared" si="51"/>
        <v>0</v>
      </c>
      <c r="J61" s="263"/>
      <c r="K61" s="60"/>
      <c r="L61" s="114">
        <f t="shared" si="52"/>
        <v>0</v>
      </c>
      <c r="M61" s="325"/>
      <c r="N61" s="60"/>
      <c r="O61" s="114">
        <f>M61+N61</f>
        <v>0</v>
      </c>
      <c r="P61" s="111"/>
    </row>
    <row r="62" spans="1:16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>
        <v>0</v>
      </c>
      <c r="E62" s="528"/>
      <c r="F62" s="486">
        <f t="shared" si="50"/>
        <v>0</v>
      </c>
      <c r="G62" s="231"/>
      <c r="H62" s="263"/>
      <c r="I62" s="114">
        <f t="shared" si="51"/>
        <v>0</v>
      </c>
      <c r="J62" s="263"/>
      <c r="K62" s="60"/>
      <c r="L62" s="114">
        <f t="shared" si="52"/>
        <v>0</v>
      </c>
      <c r="M62" s="325"/>
      <c r="N62" s="60"/>
      <c r="O62" s="114">
        <f t="shared" si="53"/>
        <v>0</v>
      </c>
      <c r="P62" s="111"/>
    </row>
    <row r="63" spans="1:16" hidden="1" x14ac:dyDescent="0.25">
      <c r="A63" s="38">
        <v>1147</v>
      </c>
      <c r="B63" s="57" t="s">
        <v>56</v>
      </c>
      <c r="C63" s="58">
        <f t="shared" si="4"/>
        <v>0</v>
      </c>
      <c r="D63" s="231">
        <v>0</v>
      </c>
      <c r="E63" s="528"/>
      <c r="F63" s="486">
        <f t="shared" si="50"/>
        <v>0</v>
      </c>
      <c r="G63" s="231"/>
      <c r="H63" s="263"/>
      <c r="I63" s="114">
        <f t="shared" si="51"/>
        <v>0</v>
      </c>
      <c r="J63" s="263"/>
      <c r="K63" s="60"/>
      <c r="L63" s="114">
        <f t="shared" si="52"/>
        <v>0</v>
      </c>
      <c r="M63" s="325"/>
      <c r="N63" s="60"/>
      <c r="O63" s="114">
        <f t="shared" si="53"/>
        <v>0</v>
      </c>
      <c r="P63" s="111"/>
    </row>
    <row r="64" spans="1:16" hidden="1" x14ac:dyDescent="0.25">
      <c r="A64" s="38">
        <v>1148</v>
      </c>
      <c r="B64" s="57" t="s">
        <v>57</v>
      </c>
      <c r="C64" s="58">
        <f t="shared" si="4"/>
        <v>0</v>
      </c>
      <c r="D64" s="231">
        <v>0</v>
      </c>
      <c r="E64" s="528"/>
      <c r="F64" s="486">
        <f t="shared" si="50"/>
        <v>0</v>
      </c>
      <c r="G64" s="231"/>
      <c r="H64" s="263"/>
      <c r="I64" s="114">
        <f t="shared" si="51"/>
        <v>0</v>
      </c>
      <c r="J64" s="263"/>
      <c r="K64" s="60"/>
      <c r="L64" s="114">
        <f t="shared" si="52"/>
        <v>0</v>
      </c>
      <c r="M64" s="325"/>
      <c r="N64" s="60"/>
      <c r="O64" s="114">
        <f t="shared" si="53"/>
        <v>0</v>
      </c>
      <c r="P64" s="111"/>
    </row>
    <row r="65" spans="1:16" ht="24" hidden="1" customHeight="1" x14ac:dyDescent="0.25">
      <c r="A65" s="38">
        <v>1149</v>
      </c>
      <c r="B65" s="57" t="s">
        <v>58</v>
      </c>
      <c r="C65" s="58">
        <f>F65+I65+L65+O65</f>
        <v>0</v>
      </c>
      <c r="D65" s="231">
        <v>0</v>
      </c>
      <c r="E65" s="528"/>
      <c r="F65" s="486">
        <f t="shared" si="50"/>
        <v>0</v>
      </c>
      <c r="G65" s="231"/>
      <c r="H65" s="263"/>
      <c r="I65" s="114">
        <f t="shared" si="51"/>
        <v>0</v>
      </c>
      <c r="J65" s="263"/>
      <c r="K65" s="60"/>
      <c r="L65" s="114">
        <f t="shared" si="52"/>
        <v>0</v>
      </c>
      <c r="M65" s="325"/>
      <c r="N65" s="60"/>
      <c r="O65" s="114">
        <f t="shared" si="53"/>
        <v>0</v>
      </c>
      <c r="P65" s="111"/>
    </row>
    <row r="66" spans="1:16" ht="36" hidden="1" x14ac:dyDescent="0.25">
      <c r="A66" s="107">
        <v>1150</v>
      </c>
      <c r="B66" s="78" t="s">
        <v>59</v>
      </c>
      <c r="C66" s="84">
        <f>F66+I66+L66+O66</f>
        <v>0</v>
      </c>
      <c r="D66" s="233">
        <v>0</v>
      </c>
      <c r="E66" s="530"/>
      <c r="F66" s="525">
        <f t="shared" si="50"/>
        <v>0</v>
      </c>
      <c r="G66" s="233"/>
      <c r="H66" s="264"/>
      <c r="I66" s="109">
        <f t="shared" si="51"/>
        <v>0</v>
      </c>
      <c r="J66" s="264"/>
      <c r="K66" s="115"/>
      <c r="L66" s="109">
        <f t="shared" si="52"/>
        <v>0</v>
      </c>
      <c r="M66" s="326"/>
      <c r="N66" s="115"/>
      <c r="O66" s="109">
        <f t="shared" si="53"/>
        <v>0</v>
      </c>
      <c r="P66" s="116"/>
    </row>
    <row r="67" spans="1:16" ht="24" hidden="1" x14ac:dyDescent="0.25">
      <c r="A67" s="45">
        <v>1200</v>
      </c>
      <c r="B67" s="105" t="s">
        <v>296</v>
      </c>
      <c r="C67" s="46">
        <f t="shared" si="4"/>
        <v>0</v>
      </c>
      <c r="D67" s="229">
        <f>SUM(D68:D69)</f>
        <v>0</v>
      </c>
      <c r="E67" s="523">
        <f t="shared" ref="E67:F67" si="54">SUM(E68:E69)</f>
        <v>0</v>
      </c>
      <c r="F67" s="490">
        <f t="shared" si="54"/>
        <v>0</v>
      </c>
      <c r="G67" s="229">
        <f>SUM(G68:G69)</f>
        <v>0</v>
      </c>
      <c r="H67" s="106">
        <f t="shared" ref="H67:I67" si="55">SUM(H68:H69)</f>
        <v>0</v>
      </c>
      <c r="I67" s="117">
        <f t="shared" si="55"/>
        <v>0</v>
      </c>
      <c r="J67" s="106">
        <f>SUM(J68:J69)</f>
        <v>0</v>
      </c>
      <c r="K67" s="50">
        <f t="shared" ref="K67:L67" si="56">SUM(K68:K69)</f>
        <v>0</v>
      </c>
      <c r="L67" s="117">
        <f t="shared" si="56"/>
        <v>0</v>
      </c>
      <c r="M67" s="46">
        <f>SUM(M68:M69)</f>
        <v>0</v>
      </c>
      <c r="N67" s="50">
        <f t="shared" ref="N67:O67" si="57">SUM(N68:N69)</f>
        <v>0</v>
      </c>
      <c r="O67" s="117">
        <f t="shared" si="57"/>
        <v>0</v>
      </c>
      <c r="P67" s="123"/>
    </row>
    <row r="68" spans="1:16" ht="24" hidden="1" x14ac:dyDescent="0.25">
      <c r="A68" s="565">
        <v>1210</v>
      </c>
      <c r="B68" s="52" t="s">
        <v>60</v>
      </c>
      <c r="C68" s="53">
        <f t="shared" si="4"/>
        <v>0</v>
      </c>
      <c r="D68" s="230">
        <v>0</v>
      </c>
      <c r="E68" s="526"/>
      <c r="F68" s="527">
        <f>D68+E68</f>
        <v>0</v>
      </c>
      <c r="G68" s="230"/>
      <c r="H68" s="262"/>
      <c r="I68" s="120">
        <f>G68+H68</f>
        <v>0</v>
      </c>
      <c r="J68" s="262"/>
      <c r="K68" s="55"/>
      <c r="L68" s="120">
        <f>J68+K68</f>
        <v>0</v>
      </c>
      <c r="M68" s="324"/>
      <c r="N68" s="55"/>
      <c r="O68" s="120">
        <f>M68+N68</f>
        <v>0</v>
      </c>
      <c r="P68" s="110"/>
    </row>
    <row r="69" spans="1:16" ht="24" hidden="1" x14ac:dyDescent="0.25">
      <c r="A69" s="112">
        <v>1220</v>
      </c>
      <c r="B69" s="57" t="s">
        <v>61</v>
      </c>
      <c r="C69" s="58">
        <f t="shared" si="4"/>
        <v>0</v>
      </c>
      <c r="D69" s="232">
        <f>SUM(D70:D74)</f>
        <v>0</v>
      </c>
      <c r="E69" s="529">
        <f t="shared" ref="E69:F69" si="58">SUM(E70:E74)</f>
        <v>0</v>
      </c>
      <c r="F69" s="486">
        <f t="shared" si="58"/>
        <v>0</v>
      </c>
      <c r="G69" s="232">
        <f>SUM(G70:G74)</f>
        <v>0</v>
      </c>
      <c r="H69" s="121">
        <f t="shared" ref="H69:I69" si="59">SUM(H70:H74)</f>
        <v>0</v>
      </c>
      <c r="I69" s="114">
        <f t="shared" si="59"/>
        <v>0</v>
      </c>
      <c r="J69" s="121">
        <f>SUM(J70:J74)</f>
        <v>0</v>
      </c>
      <c r="K69" s="113">
        <f t="shared" ref="K69:L69" si="60">SUM(K70:K74)</f>
        <v>0</v>
      </c>
      <c r="L69" s="114">
        <f t="shared" si="60"/>
        <v>0</v>
      </c>
      <c r="M69" s="58">
        <f>SUM(M70:M74)</f>
        <v>0</v>
      </c>
      <c r="N69" s="113">
        <f t="shared" ref="N69:O69" si="61">SUM(N70:N74)</f>
        <v>0</v>
      </c>
      <c r="O69" s="114">
        <f t="shared" si="61"/>
        <v>0</v>
      </c>
      <c r="P69" s="111"/>
    </row>
    <row r="70" spans="1:16" ht="48" hidden="1" x14ac:dyDescent="0.25">
      <c r="A70" s="38">
        <v>1221</v>
      </c>
      <c r="B70" s="57" t="s">
        <v>297</v>
      </c>
      <c r="C70" s="58">
        <f t="shared" si="4"/>
        <v>0</v>
      </c>
      <c r="D70" s="231">
        <v>0</v>
      </c>
      <c r="E70" s="528"/>
      <c r="F70" s="486">
        <f t="shared" ref="F70:F74" si="62">D70+E70</f>
        <v>0</v>
      </c>
      <c r="G70" s="231"/>
      <c r="H70" s="263"/>
      <c r="I70" s="114">
        <f t="shared" ref="I70:I74" si="63">G70+H70</f>
        <v>0</v>
      </c>
      <c r="J70" s="263"/>
      <c r="K70" s="60"/>
      <c r="L70" s="114">
        <f t="shared" ref="L70:L74" si="64">J70+K70</f>
        <v>0</v>
      </c>
      <c r="M70" s="325"/>
      <c r="N70" s="60"/>
      <c r="O70" s="114">
        <f t="shared" ref="O70:O74" si="65">M70+N70</f>
        <v>0</v>
      </c>
      <c r="P70" s="111"/>
    </row>
    <row r="71" spans="1:16" hidden="1" x14ac:dyDescent="0.25">
      <c r="A71" s="38">
        <v>1223</v>
      </c>
      <c r="B71" s="57" t="s">
        <v>62</v>
      </c>
      <c r="C71" s="58">
        <f t="shared" si="4"/>
        <v>0</v>
      </c>
      <c r="D71" s="231">
        <v>0</v>
      </c>
      <c r="E71" s="528"/>
      <c r="F71" s="486">
        <f t="shared" si="62"/>
        <v>0</v>
      </c>
      <c r="G71" s="231"/>
      <c r="H71" s="263"/>
      <c r="I71" s="114">
        <f t="shared" si="63"/>
        <v>0</v>
      </c>
      <c r="J71" s="263"/>
      <c r="K71" s="60"/>
      <c r="L71" s="114">
        <f t="shared" si="64"/>
        <v>0</v>
      </c>
      <c r="M71" s="325"/>
      <c r="N71" s="60"/>
      <c r="O71" s="114">
        <f t="shared" si="65"/>
        <v>0</v>
      </c>
      <c r="P71" s="111"/>
    </row>
    <row r="72" spans="1:16" hidden="1" x14ac:dyDescent="0.25">
      <c r="A72" s="38">
        <v>1225</v>
      </c>
      <c r="B72" s="57" t="s">
        <v>63</v>
      </c>
      <c r="C72" s="58">
        <f t="shared" si="4"/>
        <v>0</v>
      </c>
      <c r="D72" s="231">
        <v>0</v>
      </c>
      <c r="E72" s="528"/>
      <c r="F72" s="486">
        <f t="shared" si="62"/>
        <v>0</v>
      </c>
      <c r="G72" s="231"/>
      <c r="H72" s="263"/>
      <c r="I72" s="114">
        <f t="shared" si="63"/>
        <v>0</v>
      </c>
      <c r="J72" s="263"/>
      <c r="K72" s="60"/>
      <c r="L72" s="114">
        <f t="shared" si="64"/>
        <v>0</v>
      </c>
      <c r="M72" s="325"/>
      <c r="N72" s="60"/>
      <c r="O72" s="114">
        <f t="shared" si="65"/>
        <v>0</v>
      </c>
      <c r="P72" s="111"/>
    </row>
    <row r="73" spans="1:16" ht="36" hidden="1" x14ac:dyDescent="0.25">
      <c r="A73" s="38">
        <v>1227</v>
      </c>
      <c r="B73" s="57" t="s">
        <v>64</v>
      </c>
      <c r="C73" s="58">
        <f t="shared" si="4"/>
        <v>0</v>
      </c>
      <c r="D73" s="231">
        <v>0</v>
      </c>
      <c r="E73" s="528"/>
      <c r="F73" s="486">
        <f t="shared" si="62"/>
        <v>0</v>
      </c>
      <c r="G73" s="231"/>
      <c r="H73" s="263"/>
      <c r="I73" s="114">
        <f t="shared" si="63"/>
        <v>0</v>
      </c>
      <c r="J73" s="263"/>
      <c r="K73" s="60"/>
      <c r="L73" s="114">
        <f t="shared" si="64"/>
        <v>0</v>
      </c>
      <c r="M73" s="325"/>
      <c r="N73" s="60"/>
      <c r="O73" s="114">
        <f t="shared" si="65"/>
        <v>0</v>
      </c>
      <c r="P73" s="111"/>
    </row>
    <row r="74" spans="1:16" ht="48" hidden="1" x14ac:dyDescent="0.25">
      <c r="A74" s="38">
        <v>1228</v>
      </c>
      <c r="B74" s="57" t="s">
        <v>298</v>
      </c>
      <c r="C74" s="58">
        <f t="shared" si="4"/>
        <v>0</v>
      </c>
      <c r="D74" s="231">
        <v>0</v>
      </c>
      <c r="E74" s="528"/>
      <c r="F74" s="486">
        <f t="shared" si="62"/>
        <v>0</v>
      </c>
      <c r="G74" s="231"/>
      <c r="H74" s="263"/>
      <c r="I74" s="114">
        <f t="shared" si="63"/>
        <v>0</v>
      </c>
      <c r="J74" s="263"/>
      <c r="K74" s="60"/>
      <c r="L74" s="114">
        <f t="shared" si="64"/>
        <v>0</v>
      </c>
      <c r="M74" s="325"/>
      <c r="N74" s="60"/>
      <c r="O74" s="114">
        <f t="shared" si="65"/>
        <v>0</v>
      </c>
      <c r="P74" s="111"/>
    </row>
    <row r="75" spans="1:16" x14ac:dyDescent="0.25">
      <c r="A75" s="101">
        <v>2000</v>
      </c>
      <c r="B75" s="101" t="s">
        <v>65</v>
      </c>
      <c r="C75" s="102">
        <f t="shared" si="4"/>
        <v>47213</v>
      </c>
      <c r="D75" s="228">
        <f>SUM(D76,D83,D130,D164,D165,D172)</f>
        <v>47213</v>
      </c>
      <c r="E75" s="521">
        <f t="shared" ref="E75:F75" si="66">SUM(E76,E83,E130,E164,E165,E172)</f>
        <v>0</v>
      </c>
      <c r="F75" s="522">
        <f t="shared" si="66"/>
        <v>47213</v>
      </c>
      <c r="G75" s="228">
        <f>SUM(G76,G83,G130,G164,G165,G172)</f>
        <v>0</v>
      </c>
      <c r="H75" s="261">
        <f t="shared" ref="H75:I75" si="67">SUM(H76,H83,H130,H164,H165,H172)</f>
        <v>0</v>
      </c>
      <c r="I75" s="104">
        <f t="shared" si="67"/>
        <v>0</v>
      </c>
      <c r="J75" s="261">
        <f>SUM(J76,J83,J130,J164,J165,J172)</f>
        <v>0</v>
      </c>
      <c r="K75" s="103">
        <f t="shared" ref="K75:L75" si="68">SUM(K76,K83,K130,K164,K165,K172)</f>
        <v>0</v>
      </c>
      <c r="L75" s="104">
        <f t="shared" si="68"/>
        <v>0</v>
      </c>
      <c r="M75" s="102">
        <f>SUM(M76,M83,M130,M164,M165,M172)</f>
        <v>0</v>
      </c>
      <c r="N75" s="103">
        <f t="shared" ref="N75:O75" si="69">SUM(N76,N83,N130,N164,N165,N172)</f>
        <v>0</v>
      </c>
      <c r="O75" s="104">
        <f t="shared" si="69"/>
        <v>0</v>
      </c>
      <c r="P75" s="347"/>
    </row>
    <row r="76" spans="1:16" ht="24" hidden="1" x14ac:dyDescent="0.25">
      <c r="A76" s="45">
        <v>2100</v>
      </c>
      <c r="B76" s="105" t="s">
        <v>66</v>
      </c>
      <c r="C76" s="46">
        <f t="shared" si="4"/>
        <v>0</v>
      </c>
      <c r="D76" s="229">
        <f>SUM(D77,D80)</f>
        <v>0</v>
      </c>
      <c r="E76" s="523">
        <f t="shared" ref="E76:F76" si="70">SUM(E77,E80)</f>
        <v>0</v>
      </c>
      <c r="F76" s="490">
        <f t="shared" si="70"/>
        <v>0</v>
      </c>
      <c r="G76" s="229">
        <f>SUM(G77,G80)</f>
        <v>0</v>
      </c>
      <c r="H76" s="106">
        <f t="shared" ref="H76:I76" si="71">SUM(H77,H80)</f>
        <v>0</v>
      </c>
      <c r="I76" s="117">
        <f t="shared" si="71"/>
        <v>0</v>
      </c>
      <c r="J76" s="106">
        <f>SUM(J77,J80)</f>
        <v>0</v>
      </c>
      <c r="K76" s="50">
        <f t="shared" ref="K76:L76" si="72">SUM(K77,K80)</f>
        <v>0</v>
      </c>
      <c r="L76" s="117">
        <f t="shared" si="72"/>
        <v>0</v>
      </c>
      <c r="M76" s="46">
        <f>SUM(M77,M80)</f>
        <v>0</v>
      </c>
      <c r="N76" s="50">
        <f t="shared" ref="N76:O76" si="73">SUM(N77,N80)</f>
        <v>0</v>
      </c>
      <c r="O76" s="117">
        <f t="shared" si="73"/>
        <v>0</v>
      </c>
      <c r="P76" s="123"/>
    </row>
    <row r="77" spans="1:16" ht="24" hidden="1" x14ac:dyDescent="0.25">
      <c r="A77" s="565">
        <v>2110</v>
      </c>
      <c r="B77" s="52" t="s">
        <v>67</v>
      </c>
      <c r="C77" s="53">
        <f t="shared" si="4"/>
        <v>0</v>
      </c>
      <c r="D77" s="234">
        <f>SUM(D78:D79)</f>
        <v>0</v>
      </c>
      <c r="E77" s="531">
        <f t="shared" ref="E77:F77" si="74">SUM(E78:E79)</f>
        <v>0</v>
      </c>
      <c r="F77" s="527">
        <f t="shared" si="74"/>
        <v>0</v>
      </c>
      <c r="G77" s="234">
        <f>SUM(G78:G79)</f>
        <v>0</v>
      </c>
      <c r="H77" s="265">
        <f t="shared" ref="H77:I77" si="75">SUM(H78:H79)</f>
        <v>0</v>
      </c>
      <c r="I77" s="120">
        <f t="shared" si="75"/>
        <v>0</v>
      </c>
      <c r="J77" s="265">
        <f>SUM(J78:J79)</f>
        <v>0</v>
      </c>
      <c r="K77" s="119">
        <f t="shared" ref="K77:L77" si="76">SUM(K78:K79)</f>
        <v>0</v>
      </c>
      <c r="L77" s="120">
        <f t="shared" si="76"/>
        <v>0</v>
      </c>
      <c r="M77" s="53">
        <f>SUM(M78:M79)</f>
        <v>0</v>
      </c>
      <c r="N77" s="119">
        <f t="shared" ref="N77:O77" si="77">SUM(N78:N79)</f>
        <v>0</v>
      </c>
      <c r="O77" s="120">
        <f t="shared" si="77"/>
        <v>0</v>
      </c>
      <c r="P77" s="110"/>
    </row>
    <row r="78" spans="1:16" hidden="1" x14ac:dyDescent="0.25">
      <c r="A78" s="38">
        <v>2111</v>
      </c>
      <c r="B78" s="57" t="s">
        <v>68</v>
      </c>
      <c r="C78" s="58">
        <f t="shared" si="4"/>
        <v>0</v>
      </c>
      <c r="D78" s="231">
        <v>0</v>
      </c>
      <c r="E78" s="528"/>
      <c r="F78" s="486">
        <f t="shared" ref="F78:F79" si="78">D78+E78</f>
        <v>0</v>
      </c>
      <c r="G78" s="231"/>
      <c r="H78" s="263"/>
      <c r="I78" s="114">
        <f t="shared" ref="I78:I79" si="79">G78+H78</f>
        <v>0</v>
      </c>
      <c r="J78" s="263"/>
      <c r="K78" s="60"/>
      <c r="L78" s="114">
        <f t="shared" ref="L78:L79" si="80">J78+K78</f>
        <v>0</v>
      </c>
      <c r="M78" s="325"/>
      <c r="N78" s="60"/>
      <c r="O78" s="114">
        <f t="shared" ref="O78:O79" si="81">M78+N78</f>
        <v>0</v>
      </c>
      <c r="P78" s="111"/>
    </row>
    <row r="79" spans="1:16" ht="24" hidden="1" x14ac:dyDescent="0.25">
      <c r="A79" s="38">
        <v>2112</v>
      </c>
      <c r="B79" s="57" t="s">
        <v>69</v>
      </c>
      <c r="C79" s="58">
        <f t="shared" si="4"/>
        <v>0</v>
      </c>
      <c r="D79" s="231">
        <v>0</v>
      </c>
      <c r="E79" s="528"/>
      <c r="F79" s="486">
        <f t="shared" si="78"/>
        <v>0</v>
      </c>
      <c r="G79" s="231"/>
      <c r="H79" s="263"/>
      <c r="I79" s="114">
        <f t="shared" si="79"/>
        <v>0</v>
      </c>
      <c r="J79" s="263"/>
      <c r="K79" s="60"/>
      <c r="L79" s="114">
        <f t="shared" si="80"/>
        <v>0</v>
      </c>
      <c r="M79" s="325"/>
      <c r="N79" s="60"/>
      <c r="O79" s="114">
        <f t="shared" si="81"/>
        <v>0</v>
      </c>
      <c r="P79" s="111"/>
    </row>
    <row r="80" spans="1:16" ht="24" hidden="1" x14ac:dyDescent="0.25">
      <c r="A80" s="112">
        <v>2120</v>
      </c>
      <c r="B80" s="57" t="s">
        <v>70</v>
      </c>
      <c r="C80" s="58">
        <f t="shared" si="4"/>
        <v>0</v>
      </c>
      <c r="D80" s="232">
        <f>SUM(D81:D82)</f>
        <v>0</v>
      </c>
      <c r="E80" s="529">
        <f t="shared" ref="E80:F80" si="82">SUM(E81:E82)</f>
        <v>0</v>
      </c>
      <c r="F80" s="486">
        <f t="shared" si="82"/>
        <v>0</v>
      </c>
      <c r="G80" s="232">
        <f>SUM(G81:G82)</f>
        <v>0</v>
      </c>
      <c r="H80" s="121">
        <f t="shared" ref="H80:I80" si="83">SUM(H81:H82)</f>
        <v>0</v>
      </c>
      <c r="I80" s="114">
        <f t="shared" si="83"/>
        <v>0</v>
      </c>
      <c r="J80" s="121">
        <f>SUM(J81:J82)</f>
        <v>0</v>
      </c>
      <c r="K80" s="113">
        <f t="shared" ref="K80:L80" si="84">SUM(K81:K82)</f>
        <v>0</v>
      </c>
      <c r="L80" s="114">
        <f t="shared" si="84"/>
        <v>0</v>
      </c>
      <c r="M80" s="58">
        <f>SUM(M81:M82)</f>
        <v>0</v>
      </c>
      <c r="N80" s="113">
        <f t="shared" ref="N80:O80" si="85">SUM(N81:N82)</f>
        <v>0</v>
      </c>
      <c r="O80" s="114">
        <f t="shared" si="85"/>
        <v>0</v>
      </c>
      <c r="P80" s="111"/>
    </row>
    <row r="81" spans="1:16" hidden="1" x14ac:dyDescent="0.25">
      <c r="A81" s="38">
        <v>2121</v>
      </c>
      <c r="B81" s="57" t="s">
        <v>68</v>
      </c>
      <c r="C81" s="58">
        <f t="shared" si="4"/>
        <v>0</v>
      </c>
      <c r="D81" s="231">
        <v>0</v>
      </c>
      <c r="E81" s="528"/>
      <c r="F81" s="486">
        <f t="shared" ref="F81:F82" si="86">D81+E81</f>
        <v>0</v>
      </c>
      <c r="G81" s="231"/>
      <c r="H81" s="263"/>
      <c r="I81" s="114">
        <f t="shared" ref="I81:I82" si="87">G81+H81</f>
        <v>0</v>
      </c>
      <c r="J81" s="263"/>
      <c r="K81" s="60"/>
      <c r="L81" s="114">
        <f t="shared" ref="L81:L82" si="88">J81+K81</f>
        <v>0</v>
      </c>
      <c r="M81" s="325"/>
      <c r="N81" s="60"/>
      <c r="O81" s="114">
        <f t="shared" ref="O81:O82" si="89">M81+N81</f>
        <v>0</v>
      </c>
      <c r="P81" s="111"/>
    </row>
    <row r="82" spans="1:16" ht="24" hidden="1" x14ac:dyDescent="0.25">
      <c r="A82" s="38">
        <v>2122</v>
      </c>
      <c r="B82" s="57" t="s">
        <v>69</v>
      </c>
      <c r="C82" s="58">
        <f t="shared" si="4"/>
        <v>0</v>
      </c>
      <c r="D82" s="231">
        <v>0</v>
      </c>
      <c r="E82" s="528"/>
      <c r="F82" s="486">
        <f t="shared" si="86"/>
        <v>0</v>
      </c>
      <c r="G82" s="231"/>
      <c r="H82" s="263"/>
      <c r="I82" s="114">
        <f t="shared" si="87"/>
        <v>0</v>
      </c>
      <c r="J82" s="263"/>
      <c r="K82" s="60"/>
      <c r="L82" s="114">
        <f t="shared" si="88"/>
        <v>0</v>
      </c>
      <c r="M82" s="325"/>
      <c r="N82" s="60"/>
      <c r="O82" s="114">
        <f t="shared" si="89"/>
        <v>0</v>
      </c>
      <c r="P82" s="111"/>
    </row>
    <row r="83" spans="1:16" x14ac:dyDescent="0.25">
      <c r="A83" s="45">
        <v>2200</v>
      </c>
      <c r="B83" s="105" t="s">
        <v>71</v>
      </c>
      <c r="C83" s="46">
        <f t="shared" si="4"/>
        <v>41613</v>
      </c>
      <c r="D83" s="229">
        <f>SUM(D84,D89,D95,D103,D112,D116,D122,D128)</f>
        <v>41613</v>
      </c>
      <c r="E83" s="523">
        <f t="shared" ref="E83:F83" si="90">SUM(E84,E89,E95,E103,E112,E116,E122,E128)</f>
        <v>0</v>
      </c>
      <c r="F83" s="490">
        <f t="shared" si="90"/>
        <v>41613</v>
      </c>
      <c r="G83" s="229">
        <f>SUM(G84,G89,G95,G103,G112,G116,G122,G128)</f>
        <v>0</v>
      </c>
      <c r="H83" s="106">
        <f t="shared" ref="H83:I83" si="91">SUM(H84,H89,H95,H103,H112,H116,H122,H128)</f>
        <v>0</v>
      </c>
      <c r="I83" s="117">
        <f t="shared" si="91"/>
        <v>0</v>
      </c>
      <c r="J83" s="106">
        <f>SUM(J84,J89,J95,J103,J112,J116,J122,J128)</f>
        <v>0</v>
      </c>
      <c r="K83" s="50">
        <f t="shared" ref="K83:L83" si="92">SUM(K84,K89,K95,K103,K112,K116,K122,K128)</f>
        <v>0</v>
      </c>
      <c r="L83" s="117">
        <f t="shared" si="92"/>
        <v>0</v>
      </c>
      <c r="M83" s="166">
        <f>SUM(M84,M89,M95,M103,M112,M116,M122,M128)</f>
        <v>0</v>
      </c>
      <c r="N83" s="167">
        <f t="shared" ref="N83:O83" si="93">SUM(N84,N89,N95,N103,N112,N116,N122,N128)</f>
        <v>0</v>
      </c>
      <c r="O83" s="168">
        <f t="shared" si="93"/>
        <v>0</v>
      </c>
      <c r="P83" s="349"/>
    </row>
    <row r="84" spans="1:16" ht="24" hidden="1" x14ac:dyDescent="0.25">
      <c r="A84" s="107">
        <v>2210</v>
      </c>
      <c r="B84" s="78" t="s">
        <v>72</v>
      </c>
      <c r="C84" s="84">
        <f t="shared" si="4"/>
        <v>0</v>
      </c>
      <c r="D84" s="132">
        <f>SUM(D85:D88)</f>
        <v>0</v>
      </c>
      <c r="E84" s="524">
        <f t="shared" ref="E84:F84" si="94">SUM(E85:E88)</f>
        <v>0</v>
      </c>
      <c r="F84" s="525">
        <f t="shared" si="94"/>
        <v>0</v>
      </c>
      <c r="G84" s="132">
        <f>SUM(G85:G88)</f>
        <v>0</v>
      </c>
      <c r="H84" s="207">
        <f t="shared" ref="H84:I84" si="95">SUM(H85:H88)</f>
        <v>0</v>
      </c>
      <c r="I84" s="109">
        <f t="shared" si="95"/>
        <v>0</v>
      </c>
      <c r="J84" s="207">
        <f>SUM(J85:J88)</f>
        <v>0</v>
      </c>
      <c r="K84" s="108">
        <f t="shared" ref="K84:L84" si="96">SUM(K85:K88)</f>
        <v>0</v>
      </c>
      <c r="L84" s="109">
        <f t="shared" si="96"/>
        <v>0</v>
      </c>
      <c r="M84" s="84">
        <f>SUM(M85:M88)</f>
        <v>0</v>
      </c>
      <c r="N84" s="108">
        <f t="shared" ref="N84:O84" si="97">SUM(N85:N88)</f>
        <v>0</v>
      </c>
      <c r="O84" s="109">
        <f t="shared" si="97"/>
        <v>0</v>
      </c>
      <c r="P84" s="116"/>
    </row>
    <row r="85" spans="1:16" ht="24" hidden="1" x14ac:dyDescent="0.25">
      <c r="A85" s="33">
        <v>2211</v>
      </c>
      <c r="B85" s="52" t="s">
        <v>73</v>
      </c>
      <c r="C85" s="53">
        <f t="shared" ref="C85:C148" si="98">F85+I85+L85+O85</f>
        <v>0</v>
      </c>
      <c r="D85" s="230">
        <v>0</v>
      </c>
      <c r="E85" s="526"/>
      <c r="F85" s="527">
        <f t="shared" ref="F85:F88" si="99">D85+E85</f>
        <v>0</v>
      </c>
      <c r="G85" s="230"/>
      <c r="H85" s="262"/>
      <c r="I85" s="120">
        <f t="shared" ref="I85:I88" si="100">G85+H85</f>
        <v>0</v>
      </c>
      <c r="J85" s="262"/>
      <c r="K85" s="55"/>
      <c r="L85" s="120">
        <f t="shared" ref="L85:L88" si="101">J85+K85</f>
        <v>0</v>
      </c>
      <c r="M85" s="324"/>
      <c r="N85" s="55"/>
      <c r="O85" s="120">
        <f t="shared" ref="O85:O88" si="102">M85+N85</f>
        <v>0</v>
      </c>
      <c r="P85" s="110"/>
    </row>
    <row r="86" spans="1:16" ht="36" hidden="1" x14ac:dyDescent="0.25">
      <c r="A86" s="38">
        <v>2212</v>
      </c>
      <c r="B86" s="57" t="s">
        <v>74</v>
      </c>
      <c r="C86" s="58">
        <f t="shared" si="98"/>
        <v>0</v>
      </c>
      <c r="D86" s="231">
        <v>0</v>
      </c>
      <c r="E86" s="528"/>
      <c r="F86" s="486">
        <f t="shared" si="99"/>
        <v>0</v>
      </c>
      <c r="G86" s="231"/>
      <c r="H86" s="263"/>
      <c r="I86" s="114">
        <f t="shared" si="100"/>
        <v>0</v>
      </c>
      <c r="J86" s="263"/>
      <c r="K86" s="60"/>
      <c r="L86" s="114">
        <f t="shared" si="101"/>
        <v>0</v>
      </c>
      <c r="M86" s="325"/>
      <c r="N86" s="60"/>
      <c r="O86" s="114">
        <f t="shared" si="102"/>
        <v>0</v>
      </c>
      <c r="P86" s="111"/>
    </row>
    <row r="87" spans="1:16" ht="24" hidden="1" x14ac:dyDescent="0.25">
      <c r="A87" s="38">
        <v>2214</v>
      </c>
      <c r="B87" s="57" t="s">
        <v>75</v>
      </c>
      <c r="C87" s="58">
        <f t="shared" si="98"/>
        <v>0</v>
      </c>
      <c r="D87" s="231">
        <v>0</v>
      </c>
      <c r="E87" s="528"/>
      <c r="F87" s="486">
        <f t="shared" si="99"/>
        <v>0</v>
      </c>
      <c r="G87" s="231"/>
      <c r="H87" s="263"/>
      <c r="I87" s="114">
        <f t="shared" si="100"/>
        <v>0</v>
      </c>
      <c r="J87" s="263"/>
      <c r="K87" s="60"/>
      <c r="L87" s="114">
        <f t="shared" si="101"/>
        <v>0</v>
      </c>
      <c r="M87" s="325"/>
      <c r="N87" s="60"/>
      <c r="O87" s="114">
        <f t="shared" si="102"/>
        <v>0</v>
      </c>
      <c r="P87" s="111"/>
    </row>
    <row r="88" spans="1:16" hidden="1" x14ac:dyDescent="0.25">
      <c r="A88" s="38">
        <v>2219</v>
      </c>
      <c r="B88" s="57" t="s">
        <v>76</v>
      </c>
      <c r="C88" s="58">
        <f t="shared" si="98"/>
        <v>0</v>
      </c>
      <c r="D88" s="231">
        <v>0</v>
      </c>
      <c r="E88" s="528"/>
      <c r="F88" s="486">
        <f t="shared" si="99"/>
        <v>0</v>
      </c>
      <c r="G88" s="231"/>
      <c r="H88" s="263"/>
      <c r="I88" s="114">
        <f t="shared" si="100"/>
        <v>0</v>
      </c>
      <c r="J88" s="263"/>
      <c r="K88" s="60"/>
      <c r="L88" s="114">
        <f t="shared" si="101"/>
        <v>0</v>
      </c>
      <c r="M88" s="325"/>
      <c r="N88" s="60"/>
      <c r="O88" s="114">
        <f t="shared" si="102"/>
        <v>0</v>
      </c>
      <c r="P88" s="111"/>
    </row>
    <row r="89" spans="1:16" ht="24" hidden="1" x14ac:dyDescent="0.25">
      <c r="A89" s="112">
        <v>2220</v>
      </c>
      <c r="B89" s="57" t="s">
        <v>77</v>
      </c>
      <c r="C89" s="58">
        <f t="shared" si="98"/>
        <v>0</v>
      </c>
      <c r="D89" s="232">
        <f>SUM(D90:D94)</f>
        <v>0</v>
      </c>
      <c r="E89" s="529">
        <f t="shared" ref="E89:F89" si="103">SUM(E90:E94)</f>
        <v>0</v>
      </c>
      <c r="F89" s="486">
        <f t="shared" si="103"/>
        <v>0</v>
      </c>
      <c r="G89" s="232">
        <f>SUM(G90:G94)</f>
        <v>0</v>
      </c>
      <c r="H89" s="121">
        <f t="shared" ref="H89:I89" si="104">SUM(H90:H94)</f>
        <v>0</v>
      </c>
      <c r="I89" s="114">
        <f t="shared" si="104"/>
        <v>0</v>
      </c>
      <c r="J89" s="121">
        <f>SUM(J90:J94)</f>
        <v>0</v>
      </c>
      <c r="K89" s="113">
        <f t="shared" ref="K89:L89" si="105">SUM(K90:K94)</f>
        <v>0</v>
      </c>
      <c r="L89" s="114">
        <f t="shared" si="105"/>
        <v>0</v>
      </c>
      <c r="M89" s="58">
        <f>SUM(M90:M94)</f>
        <v>0</v>
      </c>
      <c r="N89" s="113">
        <f t="shared" ref="N89:O89" si="106">SUM(N90:N94)</f>
        <v>0</v>
      </c>
      <c r="O89" s="114">
        <f t="shared" si="106"/>
        <v>0</v>
      </c>
      <c r="P89" s="111"/>
    </row>
    <row r="90" spans="1:16" ht="24" hidden="1" x14ac:dyDescent="0.25">
      <c r="A90" s="38">
        <v>2221</v>
      </c>
      <c r="B90" s="57" t="s">
        <v>289</v>
      </c>
      <c r="C90" s="58">
        <f t="shared" si="98"/>
        <v>0</v>
      </c>
      <c r="D90" s="231">
        <v>0</v>
      </c>
      <c r="E90" s="528"/>
      <c r="F90" s="486">
        <f t="shared" ref="F90:F94" si="107">D90+E90</f>
        <v>0</v>
      </c>
      <c r="G90" s="231"/>
      <c r="H90" s="263"/>
      <c r="I90" s="114">
        <f t="shared" ref="I90:I94" si="108">G90+H90</f>
        <v>0</v>
      </c>
      <c r="J90" s="263"/>
      <c r="K90" s="60"/>
      <c r="L90" s="114">
        <f t="shared" ref="L90:L94" si="109">J90+K90</f>
        <v>0</v>
      </c>
      <c r="M90" s="325"/>
      <c r="N90" s="60"/>
      <c r="O90" s="114">
        <f t="shared" ref="O90:O94" si="110">M90+N90</f>
        <v>0</v>
      </c>
      <c r="P90" s="111"/>
    </row>
    <row r="91" spans="1:16" hidden="1" x14ac:dyDescent="0.25">
      <c r="A91" s="38">
        <v>2222</v>
      </c>
      <c r="B91" s="57" t="s">
        <v>78</v>
      </c>
      <c r="C91" s="58">
        <f t="shared" si="98"/>
        <v>0</v>
      </c>
      <c r="D91" s="231">
        <v>0</v>
      </c>
      <c r="E91" s="528"/>
      <c r="F91" s="486">
        <f t="shared" si="107"/>
        <v>0</v>
      </c>
      <c r="G91" s="231"/>
      <c r="H91" s="263"/>
      <c r="I91" s="114">
        <f t="shared" si="108"/>
        <v>0</v>
      </c>
      <c r="J91" s="263"/>
      <c r="K91" s="60"/>
      <c r="L91" s="114">
        <f t="shared" si="109"/>
        <v>0</v>
      </c>
      <c r="M91" s="325"/>
      <c r="N91" s="60"/>
      <c r="O91" s="114">
        <f t="shared" si="110"/>
        <v>0</v>
      </c>
      <c r="P91" s="111"/>
    </row>
    <row r="92" spans="1:16" hidden="1" x14ac:dyDescent="0.25">
      <c r="A92" s="38">
        <v>2223</v>
      </c>
      <c r="B92" s="57" t="s">
        <v>79</v>
      </c>
      <c r="C92" s="58">
        <f t="shared" si="98"/>
        <v>0</v>
      </c>
      <c r="D92" s="231">
        <v>0</v>
      </c>
      <c r="E92" s="528"/>
      <c r="F92" s="486">
        <f t="shared" si="107"/>
        <v>0</v>
      </c>
      <c r="G92" s="231"/>
      <c r="H92" s="263"/>
      <c r="I92" s="114">
        <f t="shared" si="108"/>
        <v>0</v>
      </c>
      <c r="J92" s="263"/>
      <c r="K92" s="60"/>
      <c r="L92" s="114">
        <f t="shared" si="109"/>
        <v>0</v>
      </c>
      <c r="M92" s="325"/>
      <c r="N92" s="60"/>
      <c r="O92" s="114">
        <f t="shared" si="110"/>
        <v>0</v>
      </c>
      <c r="P92" s="111"/>
    </row>
    <row r="93" spans="1:16" ht="48" hidden="1" x14ac:dyDescent="0.25">
      <c r="A93" s="38">
        <v>2224</v>
      </c>
      <c r="B93" s="57" t="s">
        <v>299</v>
      </c>
      <c r="C93" s="58">
        <f t="shared" si="98"/>
        <v>0</v>
      </c>
      <c r="D93" s="231">
        <v>0</v>
      </c>
      <c r="E93" s="528"/>
      <c r="F93" s="486">
        <f t="shared" si="107"/>
        <v>0</v>
      </c>
      <c r="G93" s="231"/>
      <c r="H93" s="263"/>
      <c r="I93" s="114">
        <f t="shared" si="108"/>
        <v>0</v>
      </c>
      <c r="J93" s="263"/>
      <c r="K93" s="60"/>
      <c r="L93" s="114">
        <f t="shared" si="109"/>
        <v>0</v>
      </c>
      <c r="M93" s="325"/>
      <c r="N93" s="60"/>
      <c r="O93" s="114">
        <f t="shared" si="110"/>
        <v>0</v>
      </c>
      <c r="P93" s="111"/>
    </row>
    <row r="94" spans="1:16" ht="24" hidden="1" x14ac:dyDescent="0.25">
      <c r="A94" s="38">
        <v>2229</v>
      </c>
      <c r="B94" s="57" t="s">
        <v>80</v>
      </c>
      <c r="C94" s="58">
        <f t="shared" si="98"/>
        <v>0</v>
      </c>
      <c r="D94" s="231">
        <v>0</v>
      </c>
      <c r="E94" s="528"/>
      <c r="F94" s="486">
        <f t="shared" si="107"/>
        <v>0</v>
      </c>
      <c r="G94" s="231"/>
      <c r="H94" s="263"/>
      <c r="I94" s="114">
        <f t="shared" si="108"/>
        <v>0</v>
      </c>
      <c r="J94" s="263"/>
      <c r="K94" s="60"/>
      <c r="L94" s="114">
        <f t="shared" si="109"/>
        <v>0</v>
      </c>
      <c r="M94" s="325"/>
      <c r="N94" s="60"/>
      <c r="O94" s="114">
        <f t="shared" si="110"/>
        <v>0</v>
      </c>
      <c r="P94" s="111"/>
    </row>
    <row r="95" spans="1:16" ht="36" hidden="1" x14ac:dyDescent="0.25">
      <c r="A95" s="112">
        <v>2230</v>
      </c>
      <c r="B95" s="57" t="s">
        <v>81</v>
      </c>
      <c r="C95" s="58">
        <f t="shared" si="98"/>
        <v>0</v>
      </c>
      <c r="D95" s="232">
        <f>SUM(D96:D102)</f>
        <v>0</v>
      </c>
      <c r="E95" s="529">
        <f t="shared" ref="E95:F95" si="111">SUM(E96:E102)</f>
        <v>0</v>
      </c>
      <c r="F95" s="486">
        <f t="shared" si="111"/>
        <v>0</v>
      </c>
      <c r="G95" s="232">
        <f>SUM(G96:G102)</f>
        <v>0</v>
      </c>
      <c r="H95" s="121">
        <f t="shared" ref="H95:I95" si="112">SUM(H96:H102)</f>
        <v>0</v>
      </c>
      <c r="I95" s="114">
        <f t="shared" si="112"/>
        <v>0</v>
      </c>
      <c r="J95" s="121">
        <f>SUM(J96:J102)</f>
        <v>0</v>
      </c>
      <c r="K95" s="113">
        <f t="shared" ref="K95:L95" si="113">SUM(K96:K102)</f>
        <v>0</v>
      </c>
      <c r="L95" s="114">
        <f t="shared" si="113"/>
        <v>0</v>
      </c>
      <c r="M95" s="58">
        <f>SUM(M96:M102)</f>
        <v>0</v>
      </c>
      <c r="N95" s="113">
        <f t="shared" ref="N95:O95" si="114">SUM(N96:N102)</f>
        <v>0</v>
      </c>
      <c r="O95" s="114">
        <f t="shared" si="114"/>
        <v>0</v>
      </c>
      <c r="P95" s="111"/>
    </row>
    <row r="96" spans="1:16" ht="24" hidden="1" x14ac:dyDescent="0.25">
      <c r="A96" s="38">
        <v>2231</v>
      </c>
      <c r="B96" s="57" t="s">
        <v>82</v>
      </c>
      <c r="C96" s="58">
        <f t="shared" si="98"/>
        <v>0</v>
      </c>
      <c r="D96" s="231">
        <v>0</v>
      </c>
      <c r="E96" s="528"/>
      <c r="F96" s="486">
        <f t="shared" ref="F96:F102" si="115">D96+E96</f>
        <v>0</v>
      </c>
      <c r="G96" s="231"/>
      <c r="H96" s="263"/>
      <c r="I96" s="114">
        <f t="shared" ref="I96:I102" si="116">G96+H96</f>
        <v>0</v>
      </c>
      <c r="J96" s="263"/>
      <c r="K96" s="60"/>
      <c r="L96" s="114">
        <f t="shared" ref="L96:L102" si="117">J96+K96</f>
        <v>0</v>
      </c>
      <c r="M96" s="325"/>
      <c r="N96" s="60"/>
      <c r="O96" s="114">
        <f t="shared" ref="O96:O102" si="118">M96+N96</f>
        <v>0</v>
      </c>
      <c r="P96" s="111"/>
    </row>
    <row r="97" spans="1:16" ht="24.75" hidden="1" customHeight="1" x14ac:dyDescent="0.25">
      <c r="A97" s="38">
        <v>2232</v>
      </c>
      <c r="B97" s="57" t="s">
        <v>83</v>
      </c>
      <c r="C97" s="58">
        <f t="shared" si="98"/>
        <v>0</v>
      </c>
      <c r="D97" s="231">
        <v>0</v>
      </c>
      <c r="E97" s="528"/>
      <c r="F97" s="486">
        <f t="shared" si="115"/>
        <v>0</v>
      </c>
      <c r="G97" s="231"/>
      <c r="H97" s="263"/>
      <c r="I97" s="114">
        <f t="shared" si="116"/>
        <v>0</v>
      </c>
      <c r="J97" s="263"/>
      <c r="K97" s="60"/>
      <c r="L97" s="114">
        <f t="shared" si="117"/>
        <v>0</v>
      </c>
      <c r="M97" s="325"/>
      <c r="N97" s="60"/>
      <c r="O97" s="114">
        <f t="shared" si="118"/>
        <v>0</v>
      </c>
      <c r="P97" s="111"/>
    </row>
    <row r="98" spans="1:16" ht="24" hidden="1" x14ac:dyDescent="0.25">
      <c r="A98" s="33">
        <v>2233</v>
      </c>
      <c r="B98" s="52" t="s">
        <v>84</v>
      </c>
      <c r="C98" s="53">
        <f t="shared" si="98"/>
        <v>0</v>
      </c>
      <c r="D98" s="230">
        <v>0</v>
      </c>
      <c r="E98" s="526"/>
      <c r="F98" s="527">
        <f t="shared" si="115"/>
        <v>0</v>
      </c>
      <c r="G98" s="230"/>
      <c r="H98" s="262"/>
      <c r="I98" s="120">
        <f t="shared" si="116"/>
        <v>0</v>
      </c>
      <c r="J98" s="262"/>
      <c r="K98" s="55"/>
      <c r="L98" s="120">
        <f t="shared" si="117"/>
        <v>0</v>
      </c>
      <c r="M98" s="324"/>
      <c r="N98" s="55"/>
      <c r="O98" s="120">
        <f t="shared" si="118"/>
        <v>0</v>
      </c>
      <c r="P98" s="110"/>
    </row>
    <row r="99" spans="1:16" ht="36" hidden="1" x14ac:dyDescent="0.25">
      <c r="A99" s="38">
        <v>2234</v>
      </c>
      <c r="B99" s="57" t="s">
        <v>85</v>
      </c>
      <c r="C99" s="58">
        <f t="shared" si="98"/>
        <v>0</v>
      </c>
      <c r="D99" s="231">
        <v>0</v>
      </c>
      <c r="E99" s="528"/>
      <c r="F99" s="486">
        <f t="shared" si="115"/>
        <v>0</v>
      </c>
      <c r="G99" s="231"/>
      <c r="H99" s="263"/>
      <c r="I99" s="114">
        <f t="shared" si="116"/>
        <v>0</v>
      </c>
      <c r="J99" s="263"/>
      <c r="K99" s="60"/>
      <c r="L99" s="114">
        <f t="shared" si="117"/>
        <v>0</v>
      </c>
      <c r="M99" s="325"/>
      <c r="N99" s="60"/>
      <c r="O99" s="114">
        <f t="shared" si="118"/>
        <v>0</v>
      </c>
      <c r="P99" s="111"/>
    </row>
    <row r="100" spans="1:16" ht="24" hidden="1" x14ac:dyDescent="0.25">
      <c r="A100" s="38">
        <v>2235</v>
      </c>
      <c r="B100" s="57" t="s">
        <v>86</v>
      </c>
      <c r="C100" s="58">
        <f t="shared" si="98"/>
        <v>0</v>
      </c>
      <c r="D100" s="231">
        <v>0</v>
      </c>
      <c r="E100" s="528"/>
      <c r="F100" s="486">
        <f t="shared" si="115"/>
        <v>0</v>
      </c>
      <c r="G100" s="231"/>
      <c r="H100" s="263"/>
      <c r="I100" s="114">
        <f t="shared" si="116"/>
        <v>0</v>
      </c>
      <c r="J100" s="263"/>
      <c r="K100" s="60"/>
      <c r="L100" s="114">
        <f t="shared" si="117"/>
        <v>0</v>
      </c>
      <c r="M100" s="325"/>
      <c r="N100" s="60"/>
      <c r="O100" s="114">
        <f t="shared" si="118"/>
        <v>0</v>
      </c>
      <c r="P100" s="111"/>
    </row>
    <row r="101" spans="1:16" hidden="1" x14ac:dyDescent="0.25">
      <c r="A101" s="38">
        <v>2236</v>
      </c>
      <c r="B101" s="57" t="s">
        <v>87</v>
      </c>
      <c r="C101" s="58">
        <f t="shared" si="98"/>
        <v>0</v>
      </c>
      <c r="D101" s="231">
        <v>0</v>
      </c>
      <c r="E101" s="528"/>
      <c r="F101" s="486">
        <f t="shared" si="115"/>
        <v>0</v>
      </c>
      <c r="G101" s="231"/>
      <c r="H101" s="263"/>
      <c r="I101" s="114">
        <f t="shared" si="116"/>
        <v>0</v>
      </c>
      <c r="J101" s="263"/>
      <c r="K101" s="60"/>
      <c r="L101" s="114">
        <f t="shared" si="117"/>
        <v>0</v>
      </c>
      <c r="M101" s="325"/>
      <c r="N101" s="60"/>
      <c r="O101" s="114">
        <f t="shared" si="118"/>
        <v>0</v>
      </c>
      <c r="P101" s="111"/>
    </row>
    <row r="102" spans="1:16" ht="24" hidden="1" x14ac:dyDescent="0.25">
      <c r="A102" s="38">
        <v>2239</v>
      </c>
      <c r="B102" s="57" t="s">
        <v>88</v>
      </c>
      <c r="C102" s="58">
        <f t="shared" si="98"/>
        <v>0</v>
      </c>
      <c r="D102" s="231">
        <v>0</v>
      </c>
      <c r="E102" s="528"/>
      <c r="F102" s="486">
        <f t="shared" si="115"/>
        <v>0</v>
      </c>
      <c r="G102" s="231"/>
      <c r="H102" s="263"/>
      <c r="I102" s="114">
        <f t="shared" si="116"/>
        <v>0</v>
      </c>
      <c r="J102" s="263"/>
      <c r="K102" s="60"/>
      <c r="L102" s="114">
        <f t="shared" si="117"/>
        <v>0</v>
      </c>
      <c r="M102" s="325"/>
      <c r="N102" s="60"/>
      <c r="O102" s="114">
        <f t="shared" si="118"/>
        <v>0</v>
      </c>
      <c r="P102" s="111"/>
    </row>
    <row r="103" spans="1:16" ht="36" x14ac:dyDescent="0.25">
      <c r="A103" s="112">
        <v>2240</v>
      </c>
      <c r="B103" s="57" t="s">
        <v>89</v>
      </c>
      <c r="C103" s="58">
        <f t="shared" si="98"/>
        <v>39410</v>
      </c>
      <c r="D103" s="232">
        <f>SUM(D104:D111)</f>
        <v>39410</v>
      </c>
      <c r="E103" s="529">
        <f t="shared" ref="E103:F103" si="119">SUM(E104:E111)</f>
        <v>0</v>
      </c>
      <c r="F103" s="486">
        <f t="shared" si="119"/>
        <v>39410</v>
      </c>
      <c r="G103" s="232">
        <f>SUM(G104:G111)</f>
        <v>0</v>
      </c>
      <c r="H103" s="121">
        <f t="shared" ref="H103:I103" si="120">SUM(H104:H111)</f>
        <v>0</v>
      </c>
      <c r="I103" s="114">
        <f t="shared" si="120"/>
        <v>0</v>
      </c>
      <c r="J103" s="121">
        <f>SUM(J104:J111)</f>
        <v>0</v>
      </c>
      <c r="K103" s="113">
        <f t="shared" ref="K103:L103" si="121">SUM(K104:K111)</f>
        <v>0</v>
      </c>
      <c r="L103" s="114">
        <f t="shared" si="121"/>
        <v>0</v>
      </c>
      <c r="M103" s="58">
        <f>SUM(M104:M111)</f>
        <v>0</v>
      </c>
      <c r="N103" s="113">
        <f t="shared" ref="N103:O103" si="122">SUM(N104:N111)</f>
        <v>0</v>
      </c>
      <c r="O103" s="114">
        <f t="shared" si="122"/>
        <v>0</v>
      </c>
      <c r="P103" s="111"/>
    </row>
    <row r="104" spans="1:16" x14ac:dyDescent="0.25">
      <c r="A104" s="38">
        <v>2241</v>
      </c>
      <c r="B104" s="57" t="s">
        <v>90</v>
      </c>
      <c r="C104" s="58">
        <f t="shared" si="98"/>
        <v>223</v>
      </c>
      <c r="D104" s="231">
        <v>223</v>
      </c>
      <c r="E104" s="528"/>
      <c r="F104" s="486">
        <f t="shared" ref="F104:F111" si="123">D104+E104</f>
        <v>223</v>
      </c>
      <c r="G104" s="231"/>
      <c r="H104" s="263"/>
      <c r="I104" s="114">
        <f t="shared" ref="I104:I111" si="124">G104+H104</f>
        <v>0</v>
      </c>
      <c r="J104" s="263"/>
      <c r="K104" s="60"/>
      <c r="L104" s="114">
        <f t="shared" ref="L104:L111" si="125">J104+K104</f>
        <v>0</v>
      </c>
      <c r="M104" s="325"/>
      <c r="N104" s="60"/>
      <c r="O104" s="114">
        <f t="shared" ref="O104:O111" si="126">M104+N104</f>
        <v>0</v>
      </c>
      <c r="P104" s="111"/>
    </row>
    <row r="105" spans="1:16" ht="24" hidden="1" x14ac:dyDescent="0.25">
      <c r="A105" s="38">
        <v>2242</v>
      </c>
      <c r="B105" s="57" t="s">
        <v>91</v>
      </c>
      <c r="C105" s="58">
        <f t="shared" si="98"/>
        <v>0</v>
      </c>
      <c r="D105" s="231">
        <v>0</v>
      </c>
      <c r="E105" s="528"/>
      <c r="F105" s="486">
        <f t="shared" si="123"/>
        <v>0</v>
      </c>
      <c r="G105" s="231"/>
      <c r="H105" s="263"/>
      <c r="I105" s="114">
        <f t="shared" si="124"/>
        <v>0</v>
      </c>
      <c r="J105" s="263"/>
      <c r="K105" s="60"/>
      <c r="L105" s="114">
        <f t="shared" si="125"/>
        <v>0</v>
      </c>
      <c r="M105" s="325"/>
      <c r="N105" s="60"/>
      <c r="O105" s="114">
        <f t="shared" si="126"/>
        <v>0</v>
      </c>
      <c r="P105" s="111"/>
    </row>
    <row r="106" spans="1:16" ht="24" x14ac:dyDescent="0.25">
      <c r="A106" s="38">
        <v>2243</v>
      </c>
      <c r="B106" s="57" t="s">
        <v>92</v>
      </c>
      <c r="C106" s="58">
        <f t="shared" si="98"/>
        <v>11637</v>
      </c>
      <c r="D106" s="231">
        <v>11637</v>
      </c>
      <c r="E106" s="528"/>
      <c r="F106" s="486">
        <f t="shared" si="123"/>
        <v>11637</v>
      </c>
      <c r="G106" s="231"/>
      <c r="H106" s="263"/>
      <c r="I106" s="114">
        <f t="shared" si="124"/>
        <v>0</v>
      </c>
      <c r="J106" s="263"/>
      <c r="K106" s="60"/>
      <c r="L106" s="114">
        <f t="shared" si="125"/>
        <v>0</v>
      </c>
      <c r="M106" s="325"/>
      <c r="N106" s="60"/>
      <c r="O106" s="114">
        <f t="shared" si="126"/>
        <v>0</v>
      </c>
      <c r="P106" s="111"/>
    </row>
    <row r="107" spans="1:16" x14ac:dyDescent="0.25">
      <c r="A107" s="38">
        <v>2244</v>
      </c>
      <c r="B107" s="57" t="s">
        <v>93</v>
      </c>
      <c r="C107" s="58">
        <f t="shared" si="98"/>
        <v>27550</v>
      </c>
      <c r="D107" s="231">
        <v>27550</v>
      </c>
      <c r="E107" s="528"/>
      <c r="F107" s="486">
        <f t="shared" si="123"/>
        <v>27550</v>
      </c>
      <c r="G107" s="231"/>
      <c r="H107" s="263"/>
      <c r="I107" s="114">
        <f t="shared" si="124"/>
        <v>0</v>
      </c>
      <c r="J107" s="263"/>
      <c r="K107" s="60"/>
      <c r="L107" s="114">
        <f t="shared" si="125"/>
        <v>0</v>
      </c>
      <c r="M107" s="325"/>
      <c r="N107" s="60"/>
      <c r="O107" s="114">
        <f t="shared" si="126"/>
        <v>0</v>
      </c>
      <c r="P107" s="111"/>
    </row>
    <row r="108" spans="1:16" ht="24" hidden="1" x14ac:dyDescent="0.25">
      <c r="A108" s="38">
        <v>2246</v>
      </c>
      <c r="B108" s="57" t="s">
        <v>94</v>
      </c>
      <c r="C108" s="58">
        <f t="shared" si="98"/>
        <v>0</v>
      </c>
      <c r="D108" s="231">
        <v>0</v>
      </c>
      <c r="E108" s="528"/>
      <c r="F108" s="486">
        <f t="shared" si="123"/>
        <v>0</v>
      </c>
      <c r="G108" s="231"/>
      <c r="H108" s="263"/>
      <c r="I108" s="114">
        <f t="shared" si="124"/>
        <v>0</v>
      </c>
      <c r="J108" s="263"/>
      <c r="K108" s="60"/>
      <c r="L108" s="114">
        <f t="shared" si="125"/>
        <v>0</v>
      </c>
      <c r="M108" s="325"/>
      <c r="N108" s="60"/>
      <c r="O108" s="114">
        <f t="shared" si="126"/>
        <v>0</v>
      </c>
      <c r="P108" s="111"/>
    </row>
    <row r="109" spans="1:16" hidden="1" x14ac:dyDescent="0.25">
      <c r="A109" s="38">
        <v>2247</v>
      </c>
      <c r="B109" s="57" t="s">
        <v>95</v>
      </c>
      <c r="C109" s="58">
        <f t="shared" si="98"/>
        <v>0</v>
      </c>
      <c r="D109" s="231">
        <v>0</v>
      </c>
      <c r="E109" s="528"/>
      <c r="F109" s="486">
        <f t="shared" si="123"/>
        <v>0</v>
      </c>
      <c r="G109" s="231"/>
      <c r="H109" s="263"/>
      <c r="I109" s="114">
        <f t="shared" si="124"/>
        <v>0</v>
      </c>
      <c r="J109" s="263"/>
      <c r="K109" s="60"/>
      <c r="L109" s="114">
        <f t="shared" si="125"/>
        <v>0</v>
      </c>
      <c r="M109" s="325"/>
      <c r="N109" s="60"/>
      <c r="O109" s="114">
        <f t="shared" si="126"/>
        <v>0</v>
      </c>
      <c r="P109" s="111"/>
    </row>
    <row r="110" spans="1:16" ht="24" hidden="1" x14ac:dyDescent="0.25">
      <c r="A110" s="38">
        <v>2248</v>
      </c>
      <c r="B110" s="57" t="s">
        <v>300</v>
      </c>
      <c r="C110" s="58">
        <f t="shared" si="98"/>
        <v>0</v>
      </c>
      <c r="D110" s="231">
        <v>0</v>
      </c>
      <c r="E110" s="528"/>
      <c r="F110" s="486">
        <f t="shared" si="123"/>
        <v>0</v>
      </c>
      <c r="G110" s="231"/>
      <c r="H110" s="263"/>
      <c r="I110" s="114">
        <f t="shared" si="124"/>
        <v>0</v>
      </c>
      <c r="J110" s="263"/>
      <c r="K110" s="60"/>
      <c r="L110" s="114">
        <f t="shared" si="125"/>
        <v>0</v>
      </c>
      <c r="M110" s="325"/>
      <c r="N110" s="60"/>
      <c r="O110" s="114">
        <f t="shared" si="126"/>
        <v>0</v>
      </c>
      <c r="P110" s="111"/>
    </row>
    <row r="111" spans="1:16" ht="24" hidden="1" x14ac:dyDescent="0.25">
      <c r="A111" s="38">
        <v>2249</v>
      </c>
      <c r="B111" s="57" t="s">
        <v>96</v>
      </c>
      <c r="C111" s="58">
        <f t="shared" si="98"/>
        <v>0</v>
      </c>
      <c r="D111" s="231">
        <v>0</v>
      </c>
      <c r="E111" s="528"/>
      <c r="F111" s="486">
        <f t="shared" si="123"/>
        <v>0</v>
      </c>
      <c r="G111" s="231"/>
      <c r="H111" s="263"/>
      <c r="I111" s="114">
        <f t="shared" si="124"/>
        <v>0</v>
      </c>
      <c r="J111" s="263"/>
      <c r="K111" s="60"/>
      <c r="L111" s="114">
        <f t="shared" si="125"/>
        <v>0</v>
      </c>
      <c r="M111" s="325"/>
      <c r="N111" s="60"/>
      <c r="O111" s="114">
        <f t="shared" si="126"/>
        <v>0</v>
      </c>
      <c r="P111" s="111"/>
    </row>
    <row r="112" spans="1:16" hidden="1" x14ac:dyDescent="0.25">
      <c r="A112" s="112">
        <v>2250</v>
      </c>
      <c r="B112" s="57" t="s">
        <v>97</v>
      </c>
      <c r="C112" s="58">
        <f t="shared" si="98"/>
        <v>0</v>
      </c>
      <c r="D112" s="232">
        <f>SUM(D113:D115)</f>
        <v>0</v>
      </c>
      <c r="E112" s="529">
        <f t="shared" ref="E112:F112" si="127">SUM(E113:E115)</f>
        <v>0</v>
      </c>
      <c r="F112" s="486">
        <f t="shared" si="127"/>
        <v>0</v>
      </c>
      <c r="G112" s="232">
        <f>SUM(G113:G115)</f>
        <v>0</v>
      </c>
      <c r="H112" s="121">
        <f t="shared" ref="H112:I112" si="128">SUM(H113:H115)</f>
        <v>0</v>
      </c>
      <c r="I112" s="114">
        <f t="shared" si="128"/>
        <v>0</v>
      </c>
      <c r="J112" s="121">
        <f>SUM(J113:J115)</f>
        <v>0</v>
      </c>
      <c r="K112" s="113">
        <f t="shared" ref="K112:L112" si="129">SUM(K113:K115)</f>
        <v>0</v>
      </c>
      <c r="L112" s="114">
        <f t="shared" si="129"/>
        <v>0</v>
      </c>
      <c r="M112" s="58">
        <f>SUM(M113:M115)</f>
        <v>0</v>
      </c>
      <c r="N112" s="113">
        <f t="shared" ref="N112:O112" si="130">SUM(N113:N115)</f>
        <v>0</v>
      </c>
      <c r="O112" s="114">
        <f t="shared" si="130"/>
        <v>0</v>
      </c>
      <c r="P112" s="111"/>
    </row>
    <row r="113" spans="1:16" hidden="1" x14ac:dyDescent="0.25">
      <c r="A113" s="38">
        <v>2251</v>
      </c>
      <c r="B113" s="57" t="s">
        <v>98</v>
      </c>
      <c r="C113" s="58">
        <f t="shared" si="98"/>
        <v>0</v>
      </c>
      <c r="D113" s="231">
        <v>0</v>
      </c>
      <c r="E113" s="528"/>
      <c r="F113" s="486">
        <f t="shared" ref="F113:F115" si="131">D113+E113</f>
        <v>0</v>
      </c>
      <c r="G113" s="231"/>
      <c r="H113" s="263"/>
      <c r="I113" s="114">
        <f t="shared" ref="I113:I115" si="132">G113+H113</f>
        <v>0</v>
      </c>
      <c r="J113" s="263"/>
      <c r="K113" s="60"/>
      <c r="L113" s="114">
        <f t="shared" ref="L113:L115" si="133">J113+K113</f>
        <v>0</v>
      </c>
      <c r="M113" s="325"/>
      <c r="N113" s="60"/>
      <c r="O113" s="114">
        <f t="shared" ref="O113:O115" si="134">M113+N113</f>
        <v>0</v>
      </c>
      <c r="P113" s="111"/>
    </row>
    <row r="114" spans="1:16" ht="24" hidden="1" x14ac:dyDescent="0.25">
      <c r="A114" s="38">
        <v>2252</v>
      </c>
      <c r="B114" s="57" t="s">
        <v>99</v>
      </c>
      <c r="C114" s="58">
        <f t="shared" si="98"/>
        <v>0</v>
      </c>
      <c r="D114" s="231">
        <v>0</v>
      </c>
      <c r="E114" s="528"/>
      <c r="F114" s="486">
        <f t="shared" si="131"/>
        <v>0</v>
      </c>
      <c r="G114" s="231"/>
      <c r="H114" s="263"/>
      <c r="I114" s="114">
        <f t="shared" si="132"/>
        <v>0</v>
      </c>
      <c r="J114" s="263"/>
      <c r="K114" s="60"/>
      <c r="L114" s="114">
        <f t="shared" si="133"/>
        <v>0</v>
      </c>
      <c r="M114" s="325"/>
      <c r="N114" s="60"/>
      <c r="O114" s="114">
        <f t="shared" si="134"/>
        <v>0</v>
      </c>
      <c r="P114" s="111"/>
    </row>
    <row r="115" spans="1:16" ht="24" hidden="1" x14ac:dyDescent="0.25">
      <c r="A115" s="38">
        <v>2259</v>
      </c>
      <c r="B115" s="57" t="s">
        <v>100</v>
      </c>
      <c r="C115" s="58">
        <f t="shared" si="98"/>
        <v>0</v>
      </c>
      <c r="D115" s="231">
        <v>0</v>
      </c>
      <c r="E115" s="528"/>
      <c r="F115" s="486">
        <f t="shared" si="131"/>
        <v>0</v>
      </c>
      <c r="G115" s="231"/>
      <c r="H115" s="263"/>
      <c r="I115" s="114">
        <f t="shared" si="132"/>
        <v>0</v>
      </c>
      <c r="J115" s="263"/>
      <c r="K115" s="60"/>
      <c r="L115" s="114">
        <f t="shared" si="133"/>
        <v>0</v>
      </c>
      <c r="M115" s="325"/>
      <c r="N115" s="60"/>
      <c r="O115" s="114">
        <f t="shared" si="134"/>
        <v>0</v>
      </c>
      <c r="P115" s="111"/>
    </row>
    <row r="116" spans="1:16" hidden="1" x14ac:dyDescent="0.25">
      <c r="A116" s="112">
        <v>2260</v>
      </c>
      <c r="B116" s="57" t="s">
        <v>101</v>
      </c>
      <c r="C116" s="58">
        <f t="shared" si="98"/>
        <v>0</v>
      </c>
      <c r="D116" s="232">
        <f>SUM(D117:D121)</f>
        <v>0</v>
      </c>
      <c r="E116" s="529">
        <f t="shared" ref="E116:F116" si="135">SUM(E117:E121)</f>
        <v>0</v>
      </c>
      <c r="F116" s="486">
        <f t="shared" si="135"/>
        <v>0</v>
      </c>
      <c r="G116" s="232">
        <f>SUM(G117:G121)</f>
        <v>0</v>
      </c>
      <c r="H116" s="121">
        <f t="shared" ref="H116:I116" si="136">SUM(H117:H121)</f>
        <v>0</v>
      </c>
      <c r="I116" s="114">
        <f t="shared" si="136"/>
        <v>0</v>
      </c>
      <c r="J116" s="121">
        <f>SUM(J117:J121)</f>
        <v>0</v>
      </c>
      <c r="K116" s="113">
        <f t="shared" ref="K116:L116" si="137">SUM(K117:K121)</f>
        <v>0</v>
      </c>
      <c r="L116" s="114">
        <f t="shared" si="137"/>
        <v>0</v>
      </c>
      <c r="M116" s="58">
        <f>SUM(M117:M121)</f>
        <v>0</v>
      </c>
      <c r="N116" s="113">
        <f t="shared" ref="N116:O116" si="138">SUM(N117:N121)</f>
        <v>0</v>
      </c>
      <c r="O116" s="114">
        <f t="shared" si="138"/>
        <v>0</v>
      </c>
      <c r="P116" s="111"/>
    </row>
    <row r="117" spans="1:16" hidden="1" x14ac:dyDescent="0.25">
      <c r="A117" s="38">
        <v>2261</v>
      </c>
      <c r="B117" s="57" t="s">
        <v>102</v>
      </c>
      <c r="C117" s="58">
        <f t="shared" si="98"/>
        <v>0</v>
      </c>
      <c r="D117" s="231">
        <v>0</v>
      </c>
      <c r="E117" s="528"/>
      <c r="F117" s="486">
        <f t="shared" ref="F117:F121" si="139">D117+E117</f>
        <v>0</v>
      </c>
      <c r="G117" s="231"/>
      <c r="H117" s="263"/>
      <c r="I117" s="114">
        <f t="shared" ref="I117:I121" si="140">G117+H117</f>
        <v>0</v>
      </c>
      <c r="J117" s="263"/>
      <c r="K117" s="60"/>
      <c r="L117" s="114">
        <f t="shared" ref="L117:L121" si="141">J117+K117</f>
        <v>0</v>
      </c>
      <c r="M117" s="325"/>
      <c r="N117" s="60"/>
      <c r="O117" s="114">
        <f t="shared" ref="O117:O121" si="142">M117+N117</f>
        <v>0</v>
      </c>
      <c r="P117" s="111"/>
    </row>
    <row r="118" spans="1:16" hidden="1" x14ac:dyDescent="0.25">
      <c r="A118" s="38">
        <v>2262</v>
      </c>
      <c r="B118" s="57" t="s">
        <v>103</v>
      </c>
      <c r="C118" s="58">
        <f t="shared" si="98"/>
        <v>0</v>
      </c>
      <c r="D118" s="231">
        <v>0</v>
      </c>
      <c r="E118" s="528"/>
      <c r="F118" s="486">
        <f t="shared" si="139"/>
        <v>0</v>
      </c>
      <c r="G118" s="231"/>
      <c r="H118" s="263"/>
      <c r="I118" s="114">
        <f t="shared" si="140"/>
        <v>0</v>
      </c>
      <c r="J118" s="263"/>
      <c r="K118" s="60"/>
      <c r="L118" s="114">
        <f t="shared" si="141"/>
        <v>0</v>
      </c>
      <c r="M118" s="325"/>
      <c r="N118" s="60"/>
      <c r="O118" s="114">
        <f t="shared" si="142"/>
        <v>0</v>
      </c>
      <c r="P118" s="111"/>
    </row>
    <row r="119" spans="1:16" hidden="1" x14ac:dyDescent="0.25">
      <c r="A119" s="38">
        <v>2263</v>
      </c>
      <c r="B119" s="57" t="s">
        <v>104</v>
      </c>
      <c r="C119" s="58">
        <f t="shared" si="98"/>
        <v>0</v>
      </c>
      <c r="D119" s="231">
        <v>0</v>
      </c>
      <c r="E119" s="528"/>
      <c r="F119" s="486">
        <f t="shared" si="139"/>
        <v>0</v>
      </c>
      <c r="G119" s="231"/>
      <c r="H119" s="263"/>
      <c r="I119" s="114">
        <f t="shared" si="140"/>
        <v>0</v>
      </c>
      <c r="J119" s="263"/>
      <c r="K119" s="60"/>
      <c r="L119" s="114">
        <f t="shared" si="141"/>
        <v>0</v>
      </c>
      <c r="M119" s="325"/>
      <c r="N119" s="60"/>
      <c r="O119" s="114">
        <f t="shared" si="142"/>
        <v>0</v>
      </c>
      <c r="P119" s="111"/>
    </row>
    <row r="120" spans="1:16" ht="24" hidden="1" x14ac:dyDescent="0.25">
      <c r="A120" s="38">
        <v>2264</v>
      </c>
      <c r="B120" s="57" t="s">
        <v>105</v>
      </c>
      <c r="C120" s="58">
        <f t="shared" si="98"/>
        <v>0</v>
      </c>
      <c r="D120" s="231">
        <v>0</v>
      </c>
      <c r="E120" s="528"/>
      <c r="F120" s="486">
        <f t="shared" si="139"/>
        <v>0</v>
      </c>
      <c r="G120" s="231"/>
      <c r="H120" s="263"/>
      <c r="I120" s="114">
        <f t="shared" si="140"/>
        <v>0</v>
      </c>
      <c r="J120" s="263"/>
      <c r="K120" s="60"/>
      <c r="L120" s="114">
        <f t="shared" si="141"/>
        <v>0</v>
      </c>
      <c r="M120" s="325"/>
      <c r="N120" s="60"/>
      <c r="O120" s="114">
        <f t="shared" si="142"/>
        <v>0</v>
      </c>
      <c r="P120" s="111"/>
    </row>
    <row r="121" spans="1:16" hidden="1" x14ac:dyDescent="0.25">
      <c r="A121" s="38">
        <v>2269</v>
      </c>
      <c r="B121" s="57" t="s">
        <v>106</v>
      </c>
      <c r="C121" s="58">
        <f t="shared" si="98"/>
        <v>0</v>
      </c>
      <c r="D121" s="231">
        <v>0</v>
      </c>
      <c r="E121" s="528"/>
      <c r="F121" s="486">
        <f t="shared" si="139"/>
        <v>0</v>
      </c>
      <c r="G121" s="231"/>
      <c r="H121" s="263"/>
      <c r="I121" s="114">
        <f t="shared" si="140"/>
        <v>0</v>
      </c>
      <c r="J121" s="263"/>
      <c r="K121" s="60"/>
      <c r="L121" s="114">
        <f t="shared" si="141"/>
        <v>0</v>
      </c>
      <c r="M121" s="325"/>
      <c r="N121" s="60"/>
      <c r="O121" s="114">
        <f t="shared" si="142"/>
        <v>0</v>
      </c>
      <c r="P121" s="111"/>
    </row>
    <row r="122" spans="1:16" x14ac:dyDescent="0.25">
      <c r="A122" s="112">
        <v>2270</v>
      </c>
      <c r="B122" s="57" t="s">
        <v>107</v>
      </c>
      <c r="C122" s="58">
        <f t="shared" si="98"/>
        <v>2203</v>
      </c>
      <c r="D122" s="232">
        <f>SUM(D123:D127)</f>
        <v>2203</v>
      </c>
      <c r="E122" s="529">
        <f t="shared" ref="E122:F122" si="143">SUM(E123:E127)</f>
        <v>0</v>
      </c>
      <c r="F122" s="486">
        <f t="shared" si="143"/>
        <v>2203</v>
      </c>
      <c r="G122" s="232">
        <f>SUM(G123:G127)</f>
        <v>0</v>
      </c>
      <c r="H122" s="121">
        <f t="shared" ref="H122:I122" si="144">SUM(H123:H127)</f>
        <v>0</v>
      </c>
      <c r="I122" s="114">
        <f t="shared" si="144"/>
        <v>0</v>
      </c>
      <c r="J122" s="121">
        <f>SUM(J123:J127)</f>
        <v>0</v>
      </c>
      <c r="K122" s="113">
        <f t="shared" ref="K122:L122" si="145">SUM(K123:K127)</f>
        <v>0</v>
      </c>
      <c r="L122" s="114">
        <f t="shared" si="145"/>
        <v>0</v>
      </c>
      <c r="M122" s="58">
        <f>SUM(M123:M127)</f>
        <v>0</v>
      </c>
      <c r="N122" s="113">
        <f t="shared" ref="N122:O122" si="146">SUM(N123:N127)</f>
        <v>0</v>
      </c>
      <c r="O122" s="114">
        <f t="shared" si="146"/>
        <v>0</v>
      </c>
      <c r="P122" s="111"/>
    </row>
    <row r="123" spans="1:16" hidden="1" x14ac:dyDescent="0.25">
      <c r="A123" s="38">
        <v>2272</v>
      </c>
      <c r="B123" s="146" t="s">
        <v>108</v>
      </c>
      <c r="C123" s="58">
        <f t="shared" si="98"/>
        <v>0</v>
      </c>
      <c r="D123" s="231">
        <v>0</v>
      </c>
      <c r="E123" s="528"/>
      <c r="F123" s="486">
        <f t="shared" ref="F123:F127" si="147">D123+E123</f>
        <v>0</v>
      </c>
      <c r="G123" s="231"/>
      <c r="H123" s="263"/>
      <c r="I123" s="114">
        <f t="shared" ref="I123:I127" si="148">G123+H123</f>
        <v>0</v>
      </c>
      <c r="J123" s="263"/>
      <c r="K123" s="60"/>
      <c r="L123" s="114">
        <f t="shared" ref="L123:L127" si="149">J123+K123</f>
        <v>0</v>
      </c>
      <c r="M123" s="325"/>
      <c r="N123" s="60"/>
      <c r="O123" s="114">
        <f t="shared" ref="O123:O127" si="150">M123+N123</f>
        <v>0</v>
      </c>
      <c r="P123" s="111"/>
    </row>
    <row r="124" spans="1:16" ht="24" hidden="1" x14ac:dyDescent="0.25">
      <c r="A124" s="38">
        <v>2274</v>
      </c>
      <c r="B124" s="186" t="s">
        <v>290</v>
      </c>
      <c r="C124" s="58">
        <f t="shared" si="98"/>
        <v>0</v>
      </c>
      <c r="D124" s="231">
        <v>0</v>
      </c>
      <c r="E124" s="528"/>
      <c r="F124" s="486">
        <f t="shared" si="147"/>
        <v>0</v>
      </c>
      <c r="G124" s="231"/>
      <c r="H124" s="263"/>
      <c r="I124" s="114">
        <f t="shared" si="148"/>
        <v>0</v>
      </c>
      <c r="J124" s="263"/>
      <c r="K124" s="60"/>
      <c r="L124" s="114">
        <f t="shared" si="149"/>
        <v>0</v>
      </c>
      <c r="M124" s="325"/>
      <c r="N124" s="60"/>
      <c r="O124" s="114">
        <f t="shared" si="150"/>
        <v>0</v>
      </c>
      <c r="P124" s="111"/>
    </row>
    <row r="125" spans="1:16" ht="24" hidden="1" x14ac:dyDescent="0.25">
      <c r="A125" s="38">
        <v>2275</v>
      </c>
      <c r="B125" s="57" t="s">
        <v>109</v>
      </c>
      <c r="C125" s="58">
        <f t="shared" si="98"/>
        <v>0</v>
      </c>
      <c r="D125" s="231">
        <v>0</v>
      </c>
      <c r="E125" s="528"/>
      <c r="F125" s="486">
        <f t="shared" si="147"/>
        <v>0</v>
      </c>
      <c r="G125" s="231"/>
      <c r="H125" s="263"/>
      <c r="I125" s="114">
        <f t="shared" si="148"/>
        <v>0</v>
      </c>
      <c r="J125" s="263"/>
      <c r="K125" s="60"/>
      <c r="L125" s="114">
        <f t="shared" si="149"/>
        <v>0</v>
      </c>
      <c r="M125" s="325"/>
      <c r="N125" s="60"/>
      <c r="O125" s="114">
        <f t="shared" si="150"/>
        <v>0</v>
      </c>
      <c r="P125" s="111"/>
    </row>
    <row r="126" spans="1:16" ht="36" hidden="1" x14ac:dyDescent="0.25">
      <c r="A126" s="38">
        <v>2276</v>
      </c>
      <c r="B126" s="57" t="s">
        <v>110</v>
      </c>
      <c r="C126" s="58">
        <f t="shared" si="98"/>
        <v>0</v>
      </c>
      <c r="D126" s="231">
        <v>0</v>
      </c>
      <c r="E126" s="528"/>
      <c r="F126" s="486">
        <f t="shared" si="147"/>
        <v>0</v>
      </c>
      <c r="G126" s="231"/>
      <c r="H126" s="263"/>
      <c r="I126" s="114">
        <f t="shared" si="148"/>
        <v>0</v>
      </c>
      <c r="J126" s="263"/>
      <c r="K126" s="60"/>
      <c r="L126" s="114">
        <f t="shared" si="149"/>
        <v>0</v>
      </c>
      <c r="M126" s="325"/>
      <c r="N126" s="60"/>
      <c r="O126" s="114">
        <f t="shared" si="150"/>
        <v>0</v>
      </c>
      <c r="P126" s="111"/>
    </row>
    <row r="127" spans="1:16" ht="24" x14ac:dyDescent="0.25">
      <c r="A127" s="38">
        <v>2279</v>
      </c>
      <c r="B127" s="57" t="s">
        <v>111</v>
      </c>
      <c r="C127" s="58">
        <f t="shared" si="98"/>
        <v>2203</v>
      </c>
      <c r="D127" s="231">
        <v>2203</v>
      </c>
      <c r="E127" s="528"/>
      <c r="F127" s="486">
        <f t="shared" si="147"/>
        <v>2203</v>
      </c>
      <c r="G127" s="231"/>
      <c r="H127" s="263"/>
      <c r="I127" s="114">
        <f t="shared" si="148"/>
        <v>0</v>
      </c>
      <c r="J127" s="263"/>
      <c r="K127" s="60"/>
      <c r="L127" s="114">
        <f t="shared" si="149"/>
        <v>0</v>
      </c>
      <c r="M127" s="325"/>
      <c r="N127" s="60"/>
      <c r="O127" s="114">
        <f t="shared" si="150"/>
        <v>0</v>
      </c>
      <c r="P127" s="111"/>
    </row>
    <row r="128" spans="1:16" ht="24" hidden="1" x14ac:dyDescent="0.25">
      <c r="A128" s="565">
        <v>2280</v>
      </c>
      <c r="B128" s="52" t="s">
        <v>301</v>
      </c>
      <c r="C128" s="53">
        <f t="shared" si="98"/>
        <v>0</v>
      </c>
      <c r="D128" s="234">
        <f t="shared" ref="D128:O128" si="151">SUM(D129)</f>
        <v>0</v>
      </c>
      <c r="E128" s="531">
        <f t="shared" si="151"/>
        <v>0</v>
      </c>
      <c r="F128" s="527">
        <f t="shared" si="151"/>
        <v>0</v>
      </c>
      <c r="G128" s="234">
        <f t="shared" si="151"/>
        <v>0</v>
      </c>
      <c r="H128" s="265">
        <f t="shared" si="151"/>
        <v>0</v>
      </c>
      <c r="I128" s="120">
        <f t="shared" si="151"/>
        <v>0</v>
      </c>
      <c r="J128" s="265">
        <f t="shared" si="151"/>
        <v>0</v>
      </c>
      <c r="K128" s="119">
        <f t="shared" si="151"/>
        <v>0</v>
      </c>
      <c r="L128" s="120">
        <f t="shared" si="151"/>
        <v>0</v>
      </c>
      <c r="M128" s="58">
        <f t="shared" si="151"/>
        <v>0</v>
      </c>
      <c r="N128" s="113">
        <f t="shared" si="151"/>
        <v>0</v>
      </c>
      <c r="O128" s="114">
        <f t="shared" si="151"/>
        <v>0</v>
      </c>
      <c r="P128" s="111"/>
    </row>
    <row r="129" spans="1:16" ht="24" hidden="1" x14ac:dyDescent="0.25">
      <c r="A129" s="38">
        <v>2283</v>
      </c>
      <c r="B129" s="57" t="s">
        <v>112</v>
      </c>
      <c r="C129" s="58">
        <f t="shared" si="98"/>
        <v>0</v>
      </c>
      <c r="D129" s="231">
        <v>0</v>
      </c>
      <c r="E129" s="528"/>
      <c r="F129" s="486">
        <f>D129+E129</f>
        <v>0</v>
      </c>
      <c r="G129" s="231"/>
      <c r="H129" s="263"/>
      <c r="I129" s="114">
        <f>G129+H129</f>
        <v>0</v>
      </c>
      <c r="J129" s="263"/>
      <c r="K129" s="60"/>
      <c r="L129" s="114">
        <f>J129+K129</f>
        <v>0</v>
      </c>
      <c r="M129" s="325"/>
      <c r="N129" s="60"/>
      <c r="O129" s="114">
        <f>M129+N129</f>
        <v>0</v>
      </c>
      <c r="P129" s="111"/>
    </row>
    <row r="130" spans="1:16" ht="38.25" customHeight="1" x14ac:dyDescent="0.25">
      <c r="A130" s="45">
        <v>2300</v>
      </c>
      <c r="B130" s="105" t="s">
        <v>113</v>
      </c>
      <c r="C130" s="46">
        <f t="shared" si="98"/>
        <v>5600</v>
      </c>
      <c r="D130" s="229">
        <f>SUM(D131,D136,D140,D141,D144,D151,D159,D160,D163)</f>
        <v>5600</v>
      </c>
      <c r="E130" s="523">
        <f t="shared" ref="E130:F130" si="152">SUM(E131,E136,E140,E141,E144,E151,E159,E160,E163)</f>
        <v>0</v>
      </c>
      <c r="F130" s="490">
        <f t="shared" si="152"/>
        <v>5600</v>
      </c>
      <c r="G130" s="229">
        <f>SUM(G131,G136,G140,G141,G144,G151,G159,G160,G163)</f>
        <v>0</v>
      </c>
      <c r="H130" s="106">
        <f t="shared" ref="H130:I130" si="153">SUM(H131,H136,H140,H141,H144,H151,H159,H160,H163)</f>
        <v>0</v>
      </c>
      <c r="I130" s="117">
        <f t="shared" si="153"/>
        <v>0</v>
      </c>
      <c r="J130" s="106">
        <f>SUM(J131,J136,J140,J141,J144,J151,J159,J160,J163)</f>
        <v>0</v>
      </c>
      <c r="K130" s="50">
        <f t="shared" ref="K130:L130" si="154">SUM(K131,K136,K140,K141,K144,K151,K159,K160,K163)</f>
        <v>0</v>
      </c>
      <c r="L130" s="117">
        <f t="shared" si="154"/>
        <v>0</v>
      </c>
      <c r="M130" s="46">
        <f>SUM(M131,M136,M140,M141,M144,M151,M159,M160,M163)</f>
        <v>0</v>
      </c>
      <c r="N130" s="50">
        <f t="shared" ref="N130:O130" si="155">SUM(N131,N136,N140,N141,N144,N151,N159,N160,N163)</f>
        <v>0</v>
      </c>
      <c r="O130" s="117">
        <f t="shared" si="155"/>
        <v>0</v>
      </c>
      <c r="P130" s="123"/>
    </row>
    <row r="131" spans="1:16" ht="24" x14ac:dyDescent="0.25">
      <c r="A131" s="565">
        <v>2310</v>
      </c>
      <c r="B131" s="52" t="s">
        <v>114</v>
      </c>
      <c r="C131" s="53">
        <f t="shared" si="98"/>
        <v>5000</v>
      </c>
      <c r="D131" s="234">
        <f t="shared" ref="D131:O131" si="156">SUM(D132:D135)</f>
        <v>5000</v>
      </c>
      <c r="E131" s="531">
        <f t="shared" si="156"/>
        <v>0</v>
      </c>
      <c r="F131" s="527">
        <f t="shared" si="156"/>
        <v>5000</v>
      </c>
      <c r="G131" s="234">
        <f t="shared" si="156"/>
        <v>0</v>
      </c>
      <c r="H131" s="265">
        <f t="shared" si="156"/>
        <v>0</v>
      </c>
      <c r="I131" s="120">
        <f t="shared" si="156"/>
        <v>0</v>
      </c>
      <c r="J131" s="265">
        <f t="shared" si="156"/>
        <v>0</v>
      </c>
      <c r="K131" s="119">
        <f t="shared" si="156"/>
        <v>0</v>
      </c>
      <c r="L131" s="120">
        <f t="shared" si="156"/>
        <v>0</v>
      </c>
      <c r="M131" s="53">
        <f t="shared" si="156"/>
        <v>0</v>
      </c>
      <c r="N131" s="119">
        <f t="shared" si="156"/>
        <v>0</v>
      </c>
      <c r="O131" s="120">
        <f t="shared" si="156"/>
        <v>0</v>
      </c>
      <c r="P131" s="110"/>
    </row>
    <row r="132" spans="1:16" hidden="1" x14ac:dyDescent="0.25">
      <c r="A132" s="38">
        <v>2311</v>
      </c>
      <c r="B132" s="57" t="s">
        <v>115</v>
      </c>
      <c r="C132" s="58">
        <f t="shared" si="98"/>
        <v>0</v>
      </c>
      <c r="D132" s="231">
        <v>0</v>
      </c>
      <c r="E132" s="528"/>
      <c r="F132" s="486">
        <f t="shared" ref="F132:F135" si="157">D132+E132</f>
        <v>0</v>
      </c>
      <c r="G132" s="231"/>
      <c r="H132" s="263"/>
      <c r="I132" s="114">
        <f t="shared" ref="I132:I135" si="158">G132+H132</f>
        <v>0</v>
      </c>
      <c r="J132" s="263"/>
      <c r="K132" s="60"/>
      <c r="L132" s="114">
        <f t="shared" ref="L132:L135" si="159">J132+K132</f>
        <v>0</v>
      </c>
      <c r="M132" s="325"/>
      <c r="N132" s="60"/>
      <c r="O132" s="114">
        <f t="shared" ref="O132:O135" si="160">M132+N132</f>
        <v>0</v>
      </c>
      <c r="P132" s="111"/>
    </row>
    <row r="133" spans="1:16" x14ac:dyDescent="0.25">
      <c r="A133" s="38">
        <v>2312</v>
      </c>
      <c r="B133" s="57" t="s">
        <v>116</v>
      </c>
      <c r="C133" s="58">
        <f t="shared" si="98"/>
        <v>5000</v>
      </c>
      <c r="D133" s="231">
        <v>5000</v>
      </c>
      <c r="E133" s="528"/>
      <c r="F133" s="486">
        <f t="shared" si="157"/>
        <v>5000</v>
      </c>
      <c r="G133" s="231"/>
      <c r="H133" s="263"/>
      <c r="I133" s="114">
        <f t="shared" si="158"/>
        <v>0</v>
      </c>
      <c r="J133" s="263"/>
      <c r="K133" s="60"/>
      <c r="L133" s="114">
        <f t="shared" si="159"/>
        <v>0</v>
      </c>
      <c r="M133" s="325"/>
      <c r="N133" s="60"/>
      <c r="O133" s="114">
        <f t="shared" si="160"/>
        <v>0</v>
      </c>
      <c r="P133" s="111"/>
    </row>
    <row r="134" spans="1:16" hidden="1" x14ac:dyDescent="0.25">
      <c r="A134" s="38">
        <v>2313</v>
      </c>
      <c r="B134" s="57" t="s">
        <v>117</v>
      </c>
      <c r="C134" s="58">
        <f t="shared" si="98"/>
        <v>0</v>
      </c>
      <c r="D134" s="231">
        <v>0</v>
      </c>
      <c r="E134" s="528"/>
      <c r="F134" s="486">
        <f t="shared" si="157"/>
        <v>0</v>
      </c>
      <c r="G134" s="231"/>
      <c r="H134" s="263"/>
      <c r="I134" s="114">
        <f t="shared" si="158"/>
        <v>0</v>
      </c>
      <c r="J134" s="263"/>
      <c r="K134" s="60"/>
      <c r="L134" s="114">
        <f t="shared" si="159"/>
        <v>0</v>
      </c>
      <c r="M134" s="325"/>
      <c r="N134" s="60"/>
      <c r="O134" s="114">
        <f t="shared" si="160"/>
        <v>0</v>
      </c>
      <c r="P134" s="111"/>
    </row>
    <row r="135" spans="1:16" ht="36" hidden="1" customHeight="1" x14ac:dyDescent="0.25">
      <c r="A135" s="38">
        <v>2314</v>
      </c>
      <c r="B135" s="57" t="s">
        <v>291</v>
      </c>
      <c r="C135" s="58">
        <f t="shared" si="98"/>
        <v>0</v>
      </c>
      <c r="D135" s="231">
        <v>0</v>
      </c>
      <c r="E135" s="528"/>
      <c r="F135" s="486">
        <f t="shared" si="157"/>
        <v>0</v>
      </c>
      <c r="G135" s="231"/>
      <c r="H135" s="263"/>
      <c r="I135" s="114">
        <f t="shared" si="158"/>
        <v>0</v>
      </c>
      <c r="J135" s="263"/>
      <c r="K135" s="60"/>
      <c r="L135" s="114">
        <f t="shared" si="159"/>
        <v>0</v>
      </c>
      <c r="M135" s="325"/>
      <c r="N135" s="60"/>
      <c r="O135" s="114">
        <f t="shared" si="160"/>
        <v>0</v>
      </c>
      <c r="P135" s="111"/>
    </row>
    <row r="136" spans="1:16" hidden="1" x14ac:dyDescent="0.25">
      <c r="A136" s="112">
        <v>2320</v>
      </c>
      <c r="B136" s="57" t="s">
        <v>118</v>
      </c>
      <c r="C136" s="58">
        <f t="shared" si="98"/>
        <v>0</v>
      </c>
      <c r="D136" s="232">
        <f>SUM(D137:D139)</f>
        <v>0</v>
      </c>
      <c r="E136" s="529">
        <f t="shared" ref="E136:F136" si="161">SUM(E137:E139)</f>
        <v>0</v>
      </c>
      <c r="F136" s="486">
        <f t="shared" si="161"/>
        <v>0</v>
      </c>
      <c r="G136" s="232">
        <f>SUM(G137:G139)</f>
        <v>0</v>
      </c>
      <c r="H136" s="121">
        <f t="shared" ref="H136:I136" si="162">SUM(H137:H139)</f>
        <v>0</v>
      </c>
      <c r="I136" s="114">
        <f t="shared" si="162"/>
        <v>0</v>
      </c>
      <c r="J136" s="121">
        <f>SUM(J137:J139)</f>
        <v>0</v>
      </c>
      <c r="K136" s="113">
        <f t="shared" ref="K136:L136" si="163">SUM(K137:K139)</f>
        <v>0</v>
      </c>
      <c r="L136" s="114">
        <f t="shared" si="163"/>
        <v>0</v>
      </c>
      <c r="M136" s="58">
        <f>SUM(M137:M139)</f>
        <v>0</v>
      </c>
      <c r="N136" s="113">
        <f t="shared" ref="N136:O136" si="164">SUM(N137:N139)</f>
        <v>0</v>
      </c>
      <c r="O136" s="114">
        <f t="shared" si="164"/>
        <v>0</v>
      </c>
      <c r="P136" s="111"/>
    </row>
    <row r="137" spans="1:16" hidden="1" x14ac:dyDescent="0.25">
      <c r="A137" s="38">
        <v>2321</v>
      </c>
      <c r="B137" s="57" t="s">
        <v>119</v>
      </c>
      <c r="C137" s="58">
        <f t="shared" si="98"/>
        <v>0</v>
      </c>
      <c r="D137" s="231">
        <v>0</v>
      </c>
      <c r="E137" s="528"/>
      <c r="F137" s="486">
        <f t="shared" ref="F137:F140" si="165">D137+E137</f>
        <v>0</v>
      </c>
      <c r="G137" s="231"/>
      <c r="H137" s="263"/>
      <c r="I137" s="114">
        <f t="shared" ref="I137:I140" si="166">G137+H137</f>
        <v>0</v>
      </c>
      <c r="J137" s="263"/>
      <c r="K137" s="60"/>
      <c r="L137" s="114">
        <f t="shared" ref="L137:L140" si="167">J137+K137</f>
        <v>0</v>
      </c>
      <c r="M137" s="325"/>
      <c r="N137" s="60"/>
      <c r="O137" s="114">
        <f t="shared" ref="O137:O140" si="168">M137+N137</f>
        <v>0</v>
      </c>
      <c r="P137" s="111"/>
    </row>
    <row r="138" spans="1:16" hidden="1" x14ac:dyDescent="0.25">
      <c r="A138" s="38">
        <v>2322</v>
      </c>
      <c r="B138" s="57" t="s">
        <v>120</v>
      </c>
      <c r="C138" s="58">
        <f t="shared" si="98"/>
        <v>0</v>
      </c>
      <c r="D138" s="231">
        <v>0</v>
      </c>
      <c r="E138" s="528"/>
      <c r="F138" s="486">
        <f t="shared" si="165"/>
        <v>0</v>
      </c>
      <c r="G138" s="231"/>
      <c r="H138" s="263"/>
      <c r="I138" s="114">
        <f t="shared" si="166"/>
        <v>0</v>
      </c>
      <c r="J138" s="263"/>
      <c r="K138" s="60"/>
      <c r="L138" s="114">
        <f t="shared" si="167"/>
        <v>0</v>
      </c>
      <c r="M138" s="325"/>
      <c r="N138" s="60"/>
      <c r="O138" s="114">
        <f t="shared" si="168"/>
        <v>0</v>
      </c>
      <c r="P138" s="111"/>
    </row>
    <row r="139" spans="1:16" ht="10.5" hidden="1" customHeight="1" x14ac:dyDescent="0.25">
      <c r="A139" s="38">
        <v>2329</v>
      </c>
      <c r="B139" s="57" t="s">
        <v>121</v>
      </c>
      <c r="C139" s="58">
        <f t="shared" si="98"/>
        <v>0</v>
      </c>
      <c r="D139" s="231">
        <v>0</v>
      </c>
      <c r="E139" s="528"/>
      <c r="F139" s="486">
        <f t="shared" si="165"/>
        <v>0</v>
      </c>
      <c r="G139" s="231"/>
      <c r="H139" s="263"/>
      <c r="I139" s="114">
        <f t="shared" si="166"/>
        <v>0</v>
      </c>
      <c r="J139" s="263"/>
      <c r="K139" s="60"/>
      <c r="L139" s="114">
        <f t="shared" si="167"/>
        <v>0</v>
      </c>
      <c r="M139" s="325"/>
      <c r="N139" s="60"/>
      <c r="O139" s="114">
        <f t="shared" si="168"/>
        <v>0</v>
      </c>
      <c r="P139" s="111"/>
    </row>
    <row r="140" spans="1:16" hidden="1" x14ac:dyDescent="0.25">
      <c r="A140" s="112">
        <v>2330</v>
      </c>
      <c r="B140" s="57" t="s">
        <v>122</v>
      </c>
      <c r="C140" s="58">
        <f t="shared" si="98"/>
        <v>0</v>
      </c>
      <c r="D140" s="231">
        <v>0</v>
      </c>
      <c r="E140" s="528"/>
      <c r="F140" s="486">
        <f t="shared" si="165"/>
        <v>0</v>
      </c>
      <c r="G140" s="231"/>
      <c r="H140" s="263"/>
      <c r="I140" s="114">
        <f t="shared" si="166"/>
        <v>0</v>
      </c>
      <c r="J140" s="263"/>
      <c r="K140" s="60"/>
      <c r="L140" s="114">
        <f t="shared" si="167"/>
        <v>0</v>
      </c>
      <c r="M140" s="325"/>
      <c r="N140" s="60"/>
      <c r="O140" s="114">
        <f t="shared" si="168"/>
        <v>0</v>
      </c>
      <c r="P140" s="111"/>
    </row>
    <row r="141" spans="1:16" ht="48" hidden="1" x14ac:dyDescent="0.25">
      <c r="A141" s="112">
        <v>2340</v>
      </c>
      <c r="B141" s="57" t="s">
        <v>302</v>
      </c>
      <c r="C141" s="58">
        <f t="shared" si="98"/>
        <v>0</v>
      </c>
      <c r="D141" s="232">
        <f>SUM(D142:D143)</f>
        <v>0</v>
      </c>
      <c r="E141" s="529">
        <f t="shared" ref="E141:F141" si="169">SUM(E142:E143)</f>
        <v>0</v>
      </c>
      <c r="F141" s="486">
        <f t="shared" si="169"/>
        <v>0</v>
      </c>
      <c r="G141" s="232">
        <f>SUM(G142:G143)</f>
        <v>0</v>
      </c>
      <c r="H141" s="121">
        <f t="shared" ref="H141:I141" si="170">SUM(H142:H143)</f>
        <v>0</v>
      </c>
      <c r="I141" s="114">
        <f t="shared" si="170"/>
        <v>0</v>
      </c>
      <c r="J141" s="121">
        <f>SUM(J142:J143)</f>
        <v>0</v>
      </c>
      <c r="K141" s="113">
        <f t="shared" ref="K141:L141" si="171">SUM(K142:K143)</f>
        <v>0</v>
      </c>
      <c r="L141" s="114">
        <f t="shared" si="171"/>
        <v>0</v>
      </c>
      <c r="M141" s="58">
        <f>SUM(M142:M143)</f>
        <v>0</v>
      </c>
      <c r="N141" s="113">
        <f t="shared" ref="N141:O141" si="172">SUM(N142:N143)</f>
        <v>0</v>
      </c>
      <c r="O141" s="114">
        <f t="shared" si="172"/>
        <v>0</v>
      </c>
      <c r="P141" s="111"/>
    </row>
    <row r="142" spans="1:16" hidden="1" x14ac:dyDescent="0.25">
      <c r="A142" s="38">
        <v>2341</v>
      </c>
      <c r="B142" s="57" t="s">
        <v>123</v>
      </c>
      <c r="C142" s="58">
        <f t="shared" si="98"/>
        <v>0</v>
      </c>
      <c r="D142" s="231">
        <v>0</v>
      </c>
      <c r="E142" s="528"/>
      <c r="F142" s="486">
        <f t="shared" ref="F142:F143" si="173">D142+E142</f>
        <v>0</v>
      </c>
      <c r="G142" s="231"/>
      <c r="H142" s="263"/>
      <c r="I142" s="114">
        <f t="shared" ref="I142:I143" si="174">G142+H142</f>
        <v>0</v>
      </c>
      <c r="J142" s="263"/>
      <c r="K142" s="60"/>
      <c r="L142" s="114">
        <f t="shared" ref="L142:L143" si="175">J142+K142</f>
        <v>0</v>
      </c>
      <c r="M142" s="325"/>
      <c r="N142" s="60"/>
      <c r="O142" s="114">
        <f t="shared" ref="O142:O143" si="176">M142+N142</f>
        <v>0</v>
      </c>
      <c r="P142" s="111"/>
    </row>
    <row r="143" spans="1:16" ht="24" hidden="1" x14ac:dyDescent="0.25">
      <c r="A143" s="38">
        <v>2344</v>
      </c>
      <c r="B143" s="57" t="s">
        <v>124</v>
      </c>
      <c r="C143" s="58">
        <f t="shared" si="98"/>
        <v>0</v>
      </c>
      <c r="D143" s="231">
        <v>0</v>
      </c>
      <c r="E143" s="528"/>
      <c r="F143" s="486">
        <f t="shared" si="173"/>
        <v>0</v>
      </c>
      <c r="G143" s="231"/>
      <c r="H143" s="263"/>
      <c r="I143" s="114">
        <f t="shared" si="174"/>
        <v>0</v>
      </c>
      <c r="J143" s="263"/>
      <c r="K143" s="60"/>
      <c r="L143" s="114">
        <f t="shared" si="175"/>
        <v>0</v>
      </c>
      <c r="M143" s="325"/>
      <c r="N143" s="60"/>
      <c r="O143" s="114">
        <f t="shared" si="176"/>
        <v>0</v>
      </c>
      <c r="P143" s="111"/>
    </row>
    <row r="144" spans="1:16" ht="24" hidden="1" x14ac:dyDescent="0.25">
      <c r="A144" s="107">
        <v>2350</v>
      </c>
      <c r="B144" s="78" t="s">
        <v>125</v>
      </c>
      <c r="C144" s="84">
        <f t="shared" si="98"/>
        <v>0</v>
      </c>
      <c r="D144" s="132">
        <f>SUM(D145:D150)</f>
        <v>0</v>
      </c>
      <c r="E144" s="524">
        <f t="shared" ref="E144:F144" si="177">SUM(E145:E150)</f>
        <v>0</v>
      </c>
      <c r="F144" s="525">
        <f t="shared" si="177"/>
        <v>0</v>
      </c>
      <c r="G144" s="132">
        <f>SUM(G145:G150)</f>
        <v>0</v>
      </c>
      <c r="H144" s="207">
        <f t="shared" ref="H144:I144" si="178">SUM(H145:H150)</f>
        <v>0</v>
      </c>
      <c r="I144" s="109">
        <f t="shared" si="178"/>
        <v>0</v>
      </c>
      <c r="J144" s="207">
        <f>SUM(J145:J150)</f>
        <v>0</v>
      </c>
      <c r="K144" s="108">
        <f t="shared" ref="K144:L144" si="179">SUM(K145:K150)</f>
        <v>0</v>
      </c>
      <c r="L144" s="109">
        <f t="shared" si="179"/>
        <v>0</v>
      </c>
      <c r="M144" s="84">
        <f>SUM(M145:M150)</f>
        <v>0</v>
      </c>
      <c r="N144" s="108">
        <f t="shared" ref="N144:O144" si="180">SUM(N145:N150)</f>
        <v>0</v>
      </c>
      <c r="O144" s="109">
        <f t="shared" si="180"/>
        <v>0</v>
      </c>
      <c r="P144" s="116"/>
    </row>
    <row r="145" spans="1:16" hidden="1" x14ac:dyDescent="0.25">
      <c r="A145" s="33">
        <v>2351</v>
      </c>
      <c r="B145" s="52" t="s">
        <v>126</v>
      </c>
      <c r="C145" s="53">
        <f t="shared" si="98"/>
        <v>0</v>
      </c>
      <c r="D145" s="230">
        <v>0</v>
      </c>
      <c r="E145" s="526"/>
      <c r="F145" s="527">
        <f t="shared" ref="F145:F150" si="181">D145+E145</f>
        <v>0</v>
      </c>
      <c r="G145" s="230"/>
      <c r="H145" s="262"/>
      <c r="I145" s="120">
        <f t="shared" ref="I145:I150" si="182">G145+H145</f>
        <v>0</v>
      </c>
      <c r="J145" s="262"/>
      <c r="K145" s="55"/>
      <c r="L145" s="120">
        <f t="shared" ref="L145:L150" si="183">J145+K145</f>
        <v>0</v>
      </c>
      <c r="M145" s="324"/>
      <c r="N145" s="55"/>
      <c r="O145" s="120">
        <f t="shared" ref="O145:O150" si="184">M145+N145</f>
        <v>0</v>
      </c>
      <c r="P145" s="110"/>
    </row>
    <row r="146" spans="1:16" hidden="1" x14ac:dyDescent="0.25">
      <c r="A146" s="38">
        <v>2352</v>
      </c>
      <c r="B146" s="57" t="s">
        <v>127</v>
      </c>
      <c r="C146" s="58">
        <f t="shared" si="98"/>
        <v>0</v>
      </c>
      <c r="D146" s="231">
        <v>0</v>
      </c>
      <c r="E146" s="528"/>
      <c r="F146" s="486">
        <f t="shared" si="181"/>
        <v>0</v>
      </c>
      <c r="G146" s="231"/>
      <c r="H146" s="263"/>
      <c r="I146" s="114">
        <f t="shared" si="182"/>
        <v>0</v>
      </c>
      <c r="J146" s="263"/>
      <c r="K146" s="60"/>
      <c r="L146" s="114">
        <f t="shared" si="183"/>
        <v>0</v>
      </c>
      <c r="M146" s="325"/>
      <c r="N146" s="60"/>
      <c r="O146" s="114">
        <f t="shared" si="184"/>
        <v>0</v>
      </c>
      <c r="P146" s="111"/>
    </row>
    <row r="147" spans="1:16" ht="24" hidden="1" x14ac:dyDescent="0.25">
      <c r="A147" s="38">
        <v>2353</v>
      </c>
      <c r="B147" s="57" t="s">
        <v>128</v>
      </c>
      <c r="C147" s="58">
        <f t="shared" si="98"/>
        <v>0</v>
      </c>
      <c r="D147" s="231">
        <v>0</v>
      </c>
      <c r="E147" s="528"/>
      <c r="F147" s="486">
        <f t="shared" si="181"/>
        <v>0</v>
      </c>
      <c r="G147" s="231"/>
      <c r="H147" s="263"/>
      <c r="I147" s="114">
        <f t="shared" si="182"/>
        <v>0</v>
      </c>
      <c r="J147" s="263"/>
      <c r="K147" s="60"/>
      <c r="L147" s="114">
        <f t="shared" si="183"/>
        <v>0</v>
      </c>
      <c r="M147" s="325"/>
      <c r="N147" s="60"/>
      <c r="O147" s="114">
        <f t="shared" si="184"/>
        <v>0</v>
      </c>
      <c r="P147" s="111"/>
    </row>
    <row r="148" spans="1:16" ht="24" hidden="1" x14ac:dyDescent="0.25">
      <c r="A148" s="38">
        <v>2354</v>
      </c>
      <c r="B148" s="57" t="s">
        <v>129</v>
      </c>
      <c r="C148" s="58">
        <f t="shared" si="98"/>
        <v>0</v>
      </c>
      <c r="D148" s="231">
        <v>0</v>
      </c>
      <c r="E148" s="528"/>
      <c r="F148" s="486">
        <f t="shared" si="181"/>
        <v>0</v>
      </c>
      <c r="G148" s="231"/>
      <c r="H148" s="263"/>
      <c r="I148" s="114">
        <f t="shared" si="182"/>
        <v>0</v>
      </c>
      <c r="J148" s="263"/>
      <c r="K148" s="60"/>
      <c r="L148" s="114">
        <f t="shared" si="183"/>
        <v>0</v>
      </c>
      <c r="M148" s="325"/>
      <c r="N148" s="60"/>
      <c r="O148" s="114">
        <f t="shared" si="184"/>
        <v>0</v>
      </c>
      <c r="P148" s="111"/>
    </row>
    <row r="149" spans="1:16" ht="24" hidden="1" x14ac:dyDescent="0.25">
      <c r="A149" s="38">
        <v>2355</v>
      </c>
      <c r="B149" s="57" t="s">
        <v>130</v>
      </c>
      <c r="C149" s="58">
        <f t="shared" ref="C149:C212" si="185">F149+I149+L149+O149</f>
        <v>0</v>
      </c>
      <c r="D149" s="231">
        <v>0</v>
      </c>
      <c r="E149" s="528"/>
      <c r="F149" s="486">
        <f t="shared" si="181"/>
        <v>0</v>
      </c>
      <c r="G149" s="231"/>
      <c r="H149" s="263"/>
      <c r="I149" s="114">
        <f t="shared" si="182"/>
        <v>0</v>
      </c>
      <c r="J149" s="263"/>
      <c r="K149" s="60"/>
      <c r="L149" s="114">
        <f t="shared" si="183"/>
        <v>0</v>
      </c>
      <c r="M149" s="325"/>
      <c r="N149" s="60"/>
      <c r="O149" s="114">
        <f t="shared" si="184"/>
        <v>0</v>
      </c>
      <c r="P149" s="111"/>
    </row>
    <row r="150" spans="1:16" ht="24" hidden="1" x14ac:dyDescent="0.25">
      <c r="A150" s="38">
        <v>2359</v>
      </c>
      <c r="B150" s="57" t="s">
        <v>131</v>
      </c>
      <c r="C150" s="58">
        <f t="shared" si="185"/>
        <v>0</v>
      </c>
      <c r="D150" s="231">
        <v>0</v>
      </c>
      <c r="E150" s="528"/>
      <c r="F150" s="486">
        <f t="shared" si="181"/>
        <v>0</v>
      </c>
      <c r="G150" s="231"/>
      <c r="H150" s="263"/>
      <c r="I150" s="114">
        <f t="shared" si="182"/>
        <v>0</v>
      </c>
      <c r="J150" s="263"/>
      <c r="K150" s="60"/>
      <c r="L150" s="114">
        <f t="shared" si="183"/>
        <v>0</v>
      </c>
      <c r="M150" s="325"/>
      <c r="N150" s="60"/>
      <c r="O150" s="114">
        <f t="shared" si="184"/>
        <v>0</v>
      </c>
      <c r="P150" s="111"/>
    </row>
    <row r="151" spans="1:16" ht="24.75" hidden="1" customHeight="1" x14ac:dyDescent="0.25">
      <c r="A151" s="112">
        <v>2360</v>
      </c>
      <c r="B151" s="57" t="s">
        <v>132</v>
      </c>
      <c r="C151" s="58">
        <f t="shared" si="185"/>
        <v>0</v>
      </c>
      <c r="D151" s="232">
        <f>SUM(D152:D158)</f>
        <v>0</v>
      </c>
      <c r="E151" s="529">
        <f t="shared" ref="E151:F151" si="186">SUM(E152:E158)</f>
        <v>0</v>
      </c>
      <c r="F151" s="486">
        <f t="shared" si="186"/>
        <v>0</v>
      </c>
      <c r="G151" s="232">
        <f>SUM(G152:G158)</f>
        <v>0</v>
      </c>
      <c r="H151" s="121">
        <f t="shared" ref="H151:I151" si="187">SUM(H152:H158)</f>
        <v>0</v>
      </c>
      <c r="I151" s="114">
        <f t="shared" si="187"/>
        <v>0</v>
      </c>
      <c r="J151" s="121">
        <f>SUM(J152:J158)</f>
        <v>0</v>
      </c>
      <c r="K151" s="113">
        <f t="shared" ref="K151:L151" si="188">SUM(K152:K158)</f>
        <v>0</v>
      </c>
      <c r="L151" s="114">
        <f t="shared" si="188"/>
        <v>0</v>
      </c>
      <c r="M151" s="58">
        <f>SUM(M152:M158)</f>
        <v>0</v>
      </c>
      <c r="N151" s="113">
        <f t="shared" ref="N151:O151" si="189">SUM(N152:N158)</f>
        <v>0</v>
      </c>
      <c r="O151" s="114">
        <f t="shared" si="189"/>
        <v>0</v>
      </c>
      <c r="P151" s="111"/>
    </row>
    <row r="152" spans="1:16" hidden="1" x14ac:dyDescent="0.25">
      <c r="A152" s="37">
        <v>2361</v>
      </c>
      <c r="B152" s="57" t="s">
        <v>133</v>
      </c>
      <c r="C152" s="58">
        <f t="shared" si="185"/>
        <v>0</v>
      </c>
      <c r="D152" s="231">
        <v>0</v>
      </c>
      <c r="E152" s="528"/>
      <c r="F152" s="486">
        <f t="shared" ref="F152:F159" si="190">D152+E152</f>
        <v>0</v>
      </c>
      <c r="G152" s="231"/>
      <c r="H152" s="263"/>
      <c r="I152" s="114">
        <f t="shared" ref="I152:I159" si="191">G152+H152</f>
        <v>0</v>
      </c>
      <c r="J152" s="263"/>
      <c r="K152" s="60"/>
      <c r="L152" s="114">
        <f t="shared" ref="L152:L159" si="192">J152+K152</f>
        <v>0</v>
      </c>
      <c r="M152" s="325"/>
      <c r="N152" s="60"/>
      <c r="O152" s="114">
        <f t="shared" ref="O152:O159" si="193">M152+N152</f>
        <v>0</v>
      </c>
      <c r="P152" s="111"/>
    </row>
    <row r="153" spans="1:16" ht="24" hidden="1" x14ac:dyDescent="0.25">
      <c r="A153" s="37">
        <v>2362</v>
      </c>
      <c r="B153" s="57" t="s">
        <v>134</v>
      </c>
      <c r="C153" s="58">
        <f t="shared" si="185"/>
        <v>0</v>
      </c>
      <c r="D153" s="231">
        <v>0</v>
      </c>
      <c r="E153" s="528"/>
      <c r="F153" s="486">
        <f t="shared" si="190"/>
        <v>0</v>
      </c>
      <c r="G153" s="231"/>
      <c r="H153" s="263"/>
      <c r="I153" s="114">
        <f t="shared" si="191"/>
        <v>0</v>
      </c>
      <c r="J153" s="263"/>
      <c r="K153" s="60"/>
      <c r="L153" s="114">
        <f t="shared" si="192"/>
        <v>0</v>
      </c>
      <c r="M153" s="325"/>
      <c r="N153" s="60"/>
      <c r="O153" s="114">
        <f t="shared" si="193"/>
        <v>0</v>
      </c>
      <c r="P153" s="111"/>
    </row>
    <row r="154" spans="1:16" hidden="1" x14ac:dyDescent="0.25">
      <c r="A154" s="37">
        <v>2363</v>
      </c>
      <c r="B154" s="57" t="s">
        <v>135</v>
      </c>
      <c r="C154" s="58">
        <f t="shared" si="185"/>
        <v>0</v>
      </c>
      <c r="D154" s="231">
        <v>0</v>
      </c>
      <c r="E154" s="528"/>
      <c r="F154" s="486">
        <f t="shared" si="190"/>
        <v>0</v>
      </c>
      <c r="G154" s="231"/>
      <c r="H154" s="263"/>
      <c r="I154" s="114">
        <f t="shared" si="191"/>
        <v>0</v>
      </c>
      <c r="J154" s="263"/>
      <c r="K154" s="60"/>
      <c r="L154" s="114">
        <f t="shared" si="192"/>
        <v>0</v>
      </c>
      <c r="M154" s="325"/>
      <c r="N154" s="60"/>
      <c r="O154" s="114">
        <f t="shared" si="193"/>
        <v>0</v>
      </c>
      <c r="P154" s="111"/>
    </row>
    <row r="155" spans="1:16" hidden="1" x14ac:dyDescent="0.25">
      <c r="A155" s="37">
        <v>2364</v>
      </c>
      <c r="B155" s="57" t="s">
        <v>136</v>
      </c>
      <c r="C155" s="58">
        <f t="shared" si="185"/>
        <v>0</v>
      </c>
      <c r="D155" s="231">
        <v>0</v>
      </c>
      <c r="E155" s="528"/>
      <c r="F155" s="486">
        <f t="shared" si="190"/>
        <v>0</v>
      </c>
      <c r="G155" s="231"/>
      <c r="H155" s="263"/>
      <c r="I155" s="114">
        <f t="shared" si="191"/>
        <v>0</v>
      </c>
      <c r="J155" s="263"/>
      <c r="K155" s="60"/>
      <c r="L155" s="114">
        <f t="shared" si="192"/>
        <v>0</v>
      </c>
      <c r="M155" s="325"/>
      <c r="N155" s="60"/>
      <c r="O155" s="114">
        <f t="shared" si="193"/>
        <v>0</v>
      </c>
      <c r="P155" s="111"/>
    </row>
    <row r="156" spans="1:16" ht="12.75" hidden="1" customHeight="1" x14ac:dyDescent="0.25">
      <c r="A156" s="37">
        <v>2365</v>
      </c>
      <c r="B156" s="57" t="s">
        <v>137</v>
      </c>
      <c r="C156" s="58">
        <f t="shared" si="185"/>
        <v>0</v>
      </c>
      <c r="D156" s="231">
        <v>0</v>
      </c>
      <c r="E156" s="528"/>
      <c r="F156" s="486">
        <f t="shared" si="190"/>
        <v>0</v>
      </c>
      <c r="G156" s="231"/>
      <c r="H156" s="263"/>
      <c r="I156" s="114">
        <f t="shared" si="191"/>
        <v>0</v>
      </c>
      <c r="J156" s="263"/>
      <c r="K156" s="60"/>
      <c r="L156" s="114">
        <f t="shared" si="192"/>
        <v>0</v>
      </c>
      <c r="M156" s="325"/>
      <c r="N156" s="60"/>
      <c r="O156" s="114">
        <f t="shared" si="193"/>
        <v>0</v>
      </c>
      <c r="P156" s="111"/>
    </row>
    <row r="157" spans="1:16" ht="36" hidden="1" x14ac:dyDescent="0.25">
      <c r="A157" s="37">
        <v>2366</v>
      </c>
      <c r="B157" s="57" t="s">
        <v>138</v>
      </c>
      <c r="C157" s="58">
        <f t="shared" si="185"/>
        <v>0</v>
      </c>
      <c r="D157" s="231">
        <v>0</v>
      </c>
      <c r="E157" s="528"/>
      <c r="F157" s="486">
        <f t="shared" si="190"/>
        <v>0</v>
      </c>
      <c r="G157" s="231"/>
      <c r="H157" s="263"/>
      <c r="I157" s="114">
        <f t="shared" si="191"/>
        <v>0</v>
      </c>
      <c r="J157" s="263"/>
      <c r="K157" s="60"/>
      <c r="L157" s="114">
        <f t="shared" si="192"/>
        <v>0</v>
      </c>
      <c r="M157" s="325"/>
      <c r="N157" s="60"/>
      <c r="O157" s="114">
        <f t="shared" si="193"/>
        <v>0</v>
      </c>
      <c r="P157" s="111"/>
    </row>
    <row r="158" spans="1:16" ht="48" hidden="1" x14ac:dyDescent="0.25">
      <c r="A158" s="37">
        <v>2369</v>
      </c>
      <c r="B158" s="57" t="s">
        <v>139</v>
      </c>
      <c r="C158" s="58">
        <f t="shared" si="185"/>
        <v>0</v>
      </c>
      <c r="D158" s="231">
        <v>0</v>
      </c>
      <c r="E158" s="528"/>
      <c r="F158" s="486">
        <f t="shared" si="190"/>
        <v>0</v>
      </c>
      <c r="G158" s="231"/>
      <c r="H158" s="263"/>
      <c r="I158" s="114">
        <f t="shared" si="191"/>
        <v>0</v>
      </c>
      <c r="J158" s="263"/>
      <c r="K158" s="60"/>
      <c r="L158" s="114">
        <f t="shared" si="192"/>
        <v>0</v>
      </c>
      <c r="M158" s="325"/>
      <c r="N158" s="60"/>
      <c r="O158" s="114">
        <f t="shared" si="193"/>
        <v>0</v>
      </c>
      <c r="P158" s="111"/>
    </row>
    <row r="159" spans="1:16" hidden="1" x14ac:dyDescent="0.25">
      <c r="A159" s="107">
        <v>2370</v>
      </c>
      <c r="B159" s="78" t="s">
        <v>140</v>
      </c>
      <c r="C159" s="84">
        <f t="shared" si="185"/>
        <v>0</v>
      </c>
      <c r="D159" s="233">
        <v>0</v>
      </c>
      <c r="E159" s="530"/>
      <c r="F159" s="525">
        <f t="shared" si="190"/>
        <v>0</v>
      </c>
      <c r="G159" s="233"/>
      <c r="H159" s="264"/>
      <c r="I159" s="109">
        <f t="shared" si="191"/>
        <v>0</v>
      </c>
      <c r="J159" s="264"/>
      <c r="K159" s="115"/>
      <c r="L159" s="109">
        <f t="shared" si="192"/>
        <v>0</v>
      </c>
      <c r="M159" s="326"/>
      <c r="N159" s="115"/>
      <c r="O159" s="109">
        <f t="shared" si="193"/>
        <v>0</v>
      </c>
      <c r="P159" s="116"/>
    </row>
    <row r="160" spans="1:16" hidden="1" x14ac:dyDescent="0.25">
      <c r="A160" s="107">
        <v>2380</v>
      </c>
      <c r="B160" s="78" t="s">
        <v>141</v>
      </c>
      <c r="C160" s="84">
        <f t="shared" si="185"/>
        <v>0</v>
      </c>
      <c r="D160" s="132">
        <f>SUM(D161:D162)</f>
        <v>0</v>
      </c>
      <c r="E160" s="524">
        <f t="shared" ref="E160:F160" si="194">SUM(E161:E162)</f>
        <v>0</v>
      </c>
      <c r="F160" s="525">
        <f t="shared" si="194"/>
        <v>0</v>
      </c>
      <c r="G160" s="132">
        <f>SUM(G161:G162)</f>
        <v>0</v>
      </c>
      <c r="H160" s="207">
        <f t="shared" ref="H160:I160" si="195">SUM(H161:H162)</f>
        <v>0</v>
      </c>
      <c r="I160" s="109">
        <f t="shared" si="195"/>
        <v>0</v>
      </c>
      <c r="J160" s="207">
        <f>SUM(J161:J162)</f>
        <v>0</v>
      </c>
      <c r="K160" s="108">
        <f t="shared" ref="K160:L160" si="196">SUM(K161:K162)</f>
        <v>0</v>
      </c>
      <c r="L160" s="109">
        <f t="shared" si="196"/>
        <v>0</v>
      </c>
      <c r="M160" s="84">
        <f>SUM(M161:M162)</f>
        <v>0</v>
      </c>
      <c r="N160" s="108">
        <f t="shared" ref="N160:O160" si="197">SUM(N161:N162)</f>
        <v>0</v>
      </c>
      <c r="O160" s="109">
        <f t="shared" si="197"/>
        <v>0</v>
      </c>
      <c r="P160" s="116"/>
    </row>
    <row r="161" spans="1:16" hidden="1" x14ac:dyDescent="0.25">
      <c r="A161" s="32">
        <v>2381</v>
      </c>
      <c r="B161" s="52" t="s">
        <v>142</v>
      </c>
      <c r="C161" s="53">
        <f t="shared" si="185"/>
        <v>0</v>
      </c>
      <c r="D161" s="230">
        <v>0</v>
      </c>
      <c r="E161" s="526"/>
      <c r="F161" s="527">
        <f t="shared" ref="F161:F164" si="198">D161+E161</f>
        <v>0</v>
      </c>
      <c r="G161" s="230"/>
      <c r="H161" s="262"/>
      <c r="I161" s="120">
        <f t="shared" ref="I161:I164" si="199">G161+H161</f>
        <v>0</v>
      </c>
      <c r="J161" s="262"/>
      <c r="K161" s="55"/>
      <c r="L161" s="120">
        <f t="shared" ref="L161:L164" si="200">J161+K161</f>
        <v>0</v>
      </c>
      <c r="M161" s="324"/>
      <c r="N161" s="55"/>
      <c r="O161" s="120">
        <f t="shared" ref="O161:O164" si="201">M161+N161</f>
        <v>0</v>
      </c>
      <c r="P161" s="110"/>
    </row>
    <row r="162" spans="1:16" ht="24" hidden="1" x14ac:dyDescent="0.25">
      <c r="A162" s="37">
        <v>2389</v>
      </c>
      <c r="B162" s="57" t="s">
        <v>143</v>
      </c>
      <c r="C162" s="58">
        <f t="shared" si="185"/>
        <v>0</v>
      </c>
      <c r="D162" s="231">
        <v>0</v>
      </c>
      <c r="E162" s="528"/>
      <c r="F162" s="486">
        <f t="shared" si="198"/>
        <v>0</v>
      </c>
      <c r="G162" s="231"/>
      <c r="H162" s="263"/>
      <c r="I162" s="114">
        <f t="shared" si="199"/>
        <v>0</v>
      </c>
      <c r="J162" s="263"/>
      <c r="K162" s="60"/>
      <c r="L162" s="114">
        <f t="shared" si="200"/>
        <v>0</v>
      </c>
      <c r="M162" s="325"/>
      <c r="N162" s="60"/>
      <c r="O162" s="114">
        <f t="shared" si="201"/>
        <v>0</v>
      </c>
      <c r="P162" s="111"/>
    </row>
    <row r="163" spans="1:16" x14ac:dyDescent="0.25">
      <c r="A163" s="107">
        <v>2390</v>
      </c>
      <c r="B163" s="78" t="s">
        <v>144</v>
      </c>
      <c r="C163" s="84">
        <f t="shared" si="185"/>
        <v>600</v>
      </c>
      <c r="D163" s="233">
        <v>600</v>
      </c>
      <c r="E163" s="530"/>
      <c r="F163" s="525">
        <f t="shared" si="198"/>
        <v>600</v>
      </c>
      <c r="G163" s="233"/>
      <c r="H163" s="264"/>
      <c r="I163" s="109">
        <f t="shared" si="199"/>
        <v>0</v>
      </c>
      <c r="J163" s="264"/>
      <c r="K163" s="115"/>
      <c r="L163" s="109">
        <f t="shared" si="200"/>
        <v>0</v>
      </c>
      <c r="M163" s="326"/>
      <c r="N163" s="115"/>
      <c r="O163" s="109">
        <f t="shared" si="201"/>
        <v>0</v>
      </c>
      <c r="P163" s="116"/>
    </row>
    <row r="164" spans="1:16" hidden="1" x14ac:dyDescent="0.25">
      <c r="A164" s="45">
        <v>2400</v>
      </c>
      <c r="B164" s="105" t="s">
        <v>145</v>
      </c>
      <c r="C164" s="46">
        <f t="shared" si="185"/>
        <v>0</v>
      </c>
      <c r="D164" s="235">
        <v>0</v>
      </c>
      <c r="E164" s="532"/>
      <c r="F164" s="490">
        <f t="shared" si="198"/>
        <v>0</v>
      </c>
      <c r="G164" s="235"/>
      <c r="H164" s="266"/>
      <c r="I164" s="117">
        <f t="shared" si="199"/>
        <v>0</v>
      </c>
      <c r="J164" s="266"/>
      <c r="K164" s="122"/>
      <c r="L164" s="117">
        <f t="shared" si="200"/>
        <v>0</v>
      </c>
      <c r="M164" s="327"/>
      <c r="N164" s="122"/>
      <c r="O164" s="117">
        <f t="shared" si="201"/>
        <v>0</v>
      </c>
      <c r="P164" s="123"/>
    </row>
    <row r="165" spans="1:16" ht="24" hidden="1" x14ac:dyDescent="0.25">
      <c r="A165" s="45">
        <v>2500</v>
      </c>
      <c r="B165" s="105" t="s">
        <v>146</v>
      </c>
      <c r="C165" s="46">
        <f t="shared" si="185"/>
        <v>0</v>
      </c>
      <c r="D165" s="229">
        <f>SUM(D166,D171)</f>
        <v>0</v>
      </c>
      <c r="E165" s="523">
        <f t="shared" ref="E165:O165" si="202">SUM(E166,E171)</f>
        <v>0</v>
      </c>
      <c r="F165" s="490">
        <f t="shared" si="202"/>
        <v>0</v>
      </c>
      <c r="G165" s="229">
        <f t="shared" si="202"/>
        <v>0</v>
      </c>
      <c r="H165" s="106">
        <f t="shared" si="202"/>
        <v>0</v>
      </c>
      <c r="I165" s="117">
        <f t="shared" si="202"/>
        <v>0</v>
      </c>
      <c r="J165" s="106">
        <f t="shared" si="202"/>
        <v>0</v>
      </c>
      <c r="K165" s="50">
        <f t="shared" si="202"/>
        <v>0</v>
      </c>
      <c r="L165" s="117">
        <f t="shared" si="202"/>
        <v>0</v>
      </c>
      <c r="M165" s="130">
        <f t="shared" si="202"/>
        <v>0</v>
      </c>
      <c r="N165" s="131">
        <f t="shared" si="202"/>
        <v>0</v>
      </c>
      <c r="O165" s="294">
        <f t="shared" si="202"/>
        <v>0</v>
      </c>
      <c r="P165" s="348"/>
    </row>
    <row r="166" spans="1:16" ht="16.5" hidden="1" customHeight="1" x14ac:dyDescent="0.25">
      <c r="A166" s="565">
        <v>2510</v>
      </c>
      <c r="B166" s="52" t="s">
        <v>147</v>
      </c>
      <c r="C166" s="53">
        <f t="shared" si="185"/>
        <v>0</v>
      </c>
      <c r="D166" s="234">
        <f>SUM(D167:D170)</f>
        <v>0</v>
      </c>
      <c r="E166" s="531">
        <f t="shared" ref="E166:O166" si="203">SUM(E167:E170)</f>
        <v>0</v>
      </c>
      <c r="F166" s="527">
        <f t="shared" si="203"/>
        <v>0</v>
      </c>
      <c r="G166" s="234">
        <f t="shared" si="203"/>
        <v>0</v>
      </c>
      <c r="H166" s="265">
        <f t="shared" si="203"/>
        <v>0</v>
      </c>
      <c r="I166" s="120">
        <f t="shared" si="203"/>
        <v>0</v>
      </c>
      <c r="J166" s="265">
        <f t="shared" si="203"/>
        <v>0</v>
      </c>
      <c r="K166" s="119">
        <f t="shared" si="203"/>
        <v>0</v>
      </c>
      <c r="L166" s="120">
        <f t="shared" si="203"/>
        <v>0</v>
      </c>
      <c r="M166" s="64">
        <f t="shared" si="203"/>
        <v>0</v>
      </c>
      <c r="N166" s="304">
        <f t="shared" si="203"/>
        <v>0</v>
      </c>
      <c r="O166" s="309">
        <f t="shared" si="203"/>
        <v>0</v>
      </c>
      <c r="P166" s="155"/>
    </row>
    <row r="167" spans="1:16" ht="24" hidden="1" x14ac:dyDescent="0.25">
      <c r="A167" s="38">
        <v>2512</v>
      </c>
      <c r="B167" s="57" t="s">
        <v>148</v>
      </c>
      <c r="C167" s="58">
        <f t="shared" si="185"/>
        <v>0</v>
      </c>
      <c r="D167" s="231">
        <v>0</v>
      </c>
      <c r="E167" s="528"/>
      <c r="F167" s="486">
        <f t="shared" ref="F167:F172" si="204">D167+E167</f>
        <v>0</v>
      </c>
      <c r="G167" s="231"/>
      <c r="H167" s="263"/>
      <c r="I167" s="114">
        <f t="shared" ref="I167:I172" si="205">G167+H167</f>
        <v>0</v>
      </c>
      <c r="J167" s="263"/>
      <c r="K167" s="60"/>
      <c r="L167" s="114">
        <f t="shared" ref="L167:L172" si="206">J167+K167</f>
        <v>0</v>
      </c>
      <c r="M167" s="325"/>
      <c r="N167" s="60"/>
      <c r="O167" s="114">
        <f t="shared" ref="O167:O172" si="207">M167+N167</f>
        <v>0</v>
      </c>
      <c r="P167" s="111"/>
    </row>
    <row r="168" spans="1:16" ht="36" hidden="1" x14ac:dyDescent="0.25">
      <c r="A168" s="38">
        <v>2513</v>
      </c>
      <c r="B168" s="57" t="s">
        <v>149</v>
      </c>
      <c r="C168" s="58">
        <f t="shared" si="185"/>
        <v>0</v>
      </c>
      <c r="D168" s="231">
        <v>0</v>
      </c>
      <c r="E168" s="528"/>
      <c r="F168" s="486">
        <f t="shared" si="204"/>
        <v>0</v>
      </c>
      <c r="G168" s="231"/>
      <c r="H168" s="263"/>
      <c r="I168" s="114">
        <f t="shared" si="205"/>
        <v>0</v>
      </c>
      <c r="J168" s="263"/>
      <c r="K168" s="60"/>
      <c r="L168" s="114">
        <f t="shared" si="206"/>
        <v>0</v>
      </c>
      <c r="M168" s="325"/>
      <c r="N168" s="60"/>
      <c r="O168" s="114">
        <f t="shared" si="207"/>
        <v>0</v>
      </c>
      <c r="P168" s="111"/>
    </row>
    <row r="169" spans="1:16" ht="24" hidden="1" x14ac:dyDescent="0.25">
      <c r="A169" s="38">
        <v>2515</v>
      </c>
      <c r="B169" s="57" t="s">
        <v>150</v>
      </c>
      <c r="C169" s="58">
        <f t="shared" si="185"/>
        <v>0</v>
      </c>
      <c r="D169" s="231">
        <v>0</v>
      </c>
      <c r="E169" s="528"/>
      <c r="F169" s="486">
        <f t="shared" si="204"/>
        <v>0</v>
      </c>
      <c r="G169" s="231"/>
      <c r="H169" s="263"/>
      <c r="I169" s="114">
        <f t="shared" si="205"/>
        <v>0</v>
      </c>
      <c r="J169" s="263"/>
      <c r="K169" s="60"/>
      <c r="L169" s="114">
        <f t="shared" si="206"/>
        <v>0</v>
      </c>
      <c r="M169" s="325"/>
      <c r="N169" s="60"/>
      <c r="O169" s="114">
        <f t="shared" si="207"/>
        <v>0</v>
      </c>
      <c r="P169" s="111"/>
    </row>
    <row r="170" spans="1:16" ht="24" hidden="1" x14ac:dyDescent="0.25">
      <c r="A170" s="38">
        <v>2519</v>
      </c>
      <c r="B170" s="57" t="s">
        <v>151</v>
      </c>
      <c r="C170" s="58">
        <f t="shared" si="185"/>
        <v>0</v>
      </c>
      <c r="D170" s="231">
        <v>0</v>
      </c>
      <c r="E170" s="528"/>
      <c r="F170" s="486">
        <f t="shared" si="204"/>
        <v>0</v>
      </c>
      <c r="G170" s="231"/>
      <c r="H170" s="263"/>
      <c r="I170" s="114">
        <f t="shared" si="205"/>
        <v>0</v>
      </c>
      <c r="J170" s="263"/>
      <c r="K170" s="60"/>
      <c r="L170" s="114">
        <f t="shared" si="206"/>
        <v>0</v>
      </c>
      <c r="M170" s="325"/>
      <c r="N170" s="60"/>
      <c r="O170" s="114">
        <f t="shared" si="207"/>
        <v>0</v>
      </c>
      <c r="P170" s="111"/>
    </row>
    <row r="171" spans="1:16" ht="24" hidden="1" x14ac:dyDescent="0.25">
      <c r="A171" s="112">
        <v>2520</v>
      </c>
      <c r="B171" s="57" t="s">
        <v>152</v>
      </c>
      <c r="C171" s="58">
        <f t="shared" si="185"/>
        <v>0</v>
      </c>
      <c r="D171" s="231">
        <v>0</v>
      </c>
      <c r="E171" s="528"/>
      <c r="F171" s="486">
        <f t="shared" si="204"/>
        <v>0</v>
      </c>
      <c r="G171" s="231"/>
      <c r="H171" s="263"/>
      <c r="I171" s="114">
        <f t="shared" si="205"/>
        <v>0</v>
      </c>
      <c r="J171" s="263"/>
      <c r="K171" s="60"/>
      <c r="L171" s="114">
        <f t="shared" si="206"/>
        <v>0</v>
      </c>
      <c r="M171" s="325"/>
      <c r="N171" s="60"/>
      <c r="O171" s="114">
        <f t="shared" si="207"/>
        <v>0</v>
      </c>
      <c r="P171" s="111"/>
    </row>
    <row r="172" spans="1:16" s="124" customFormat="1" ht="36" hidden="1" customHeight="1" x14ac:dyDescent="0.25">
      <c r="A172" s="17">
        <v>2800</v>
      </c>
      <c r="B172" s="52" t="s">
        <v>153</v>
      </c>
      <c r="C172" s="53">
        <f t="shared" si="185"/>
        <v>0</v>
      </c>
      <c r="D172" s="214">
        <v>0</v>
      </c>
      <c r="E172" s="483"/>
      <c r="F172" s="484">
        <f t="shared" si="204"/>
        <v>0</v>
      </c>
      <c r="G172" s="214"/>
      <c r="H172" s="249"/>
      <c r="I172" s="356">
        <f t="shared" si="205"/>
        <v>0</v>
      </c>
      <c r="J172" s="249"/>
      <c r="K172" s="35"/>
      <c r="L172" s="356">
        <f t="shared" si="206"/>
        <v>0</v>
      </c>
      <c r="M172" s="315"/>
      <c r="N172" s="35"/>
      <c r="O172" s="356">
        <f t="shared" si="207"/>
        <v>0</v>
      </c>
      <c r="P172" s="36"/>
    </row>
    <row r="173" spans="1:16" hidden="1" x14ac:dyDescent="0.25">
      <c r="A173" s="101">
        <v>3000</v>
      </c>
      <c r="B173" s="101" t="s">
        <v>154</v>
      </c>
      <c r="C173" s="102">
        <f t="shared" si="185"/>
        <v>0</v>
      </c>
      <c r="D173" s="228">
        <f>SUM(D174,D184)</f>
        <v>0</v>
      </c>
      <c r="E173" s="521">
        <f t="shared" ref="E173:F173" si="208">SUM(E174,E184)</f>
        <v>0</v>
      </c>
      <c r="F173" s="522">
        <f t="shared" si="208"/>
        <v>0</v>
      </c>
      <c r="G173" s="228">
        <f>SUM(G174,G184)</f>
        <v>0</v>
      </c>
      <c r="H173" s="261">
        <f t="shared" ref="H173:I173" si="209">SUM(H174,H184)</f>
        <v>0</v>
      </c>
      <c r="I173" s="104">
        <f t="shared" si="209"/>
        <v>0</v>
      </c>
      <c r="J173" s="261">
        <f>SUM(J174,J184)</f>
        <v>0</v>
      </c>
      <c r="K173" s="103">
        <f t="shared" ref="K173:L173" si="210">SUM(K174,K184)</f>
        <v>0</v>
      </c>
      <c r="L173" s="104">
        <f t="shared" si="210"/>
        <v>0</v>
      </c>
      <c r="M173" s="102">
        <f>SUM(M174,M184)</f>
        <v>0</v>
      </c>
      <c r="N173" s="103">
        <f t="shared" ref="N173:O173" si="211">SUM(N174,N184)</f>
        <v>0</v>
      </c>
      <c r="O173" s="104">
        <f t="shared" si="211"/>
        <v>0</v>
      </c>
      <c r="P173" s="347"/>
    </row>
    <row r="174" spans="1:16" ht="24" hidden="1" x14ac:dyDescent="0.25">
      <c r="A174" s="45">
        <v>3200</v>
      </c>
      <c r="B174" s="125" t="s">
        <v>155</v>
      </c>
      <c r="C174" s="46">
        <f t="shared" si="185"/>
        <v>0</v>
      </c>
      <c r="D174" s="229">
        <f>SUM(D175,D179)</f>
        <v>0</v>
      </c>
      <c r="E174" s="523">
        <f t="shared" ref="E174:O174" si="212">SUM(E175,E179)</f>
        <v>0</v>
      </c>
      <c r="F174" s="490">
        <f t="shared" si="212"/>
        <v>0</v>
      </c>
      <c r="G174" s="229">
        <f t="shared" si="212"/>
        <v>0</v>
      </c>
      <c r="H174" s="106">
        <f t="shared" si="212"/>
        <v>0</v>
      </c>
      <c r="I174" s="117">
        <f t="shared" si="212"/>
        <v>0</v>
      </c>
      <c r="J174" s="106">
        <f t="shared" si="212"/>
        <v>0</v>
      </c>
      <c r="K174" s="50">
        <f t="shared" si="212"/>
        <v>0</v>
      </c>
      <c r="L174" s="117">
        <f t="shared" si="212"/>
        <v>0</v>
      </c>
      <c r="M174" s="130">
        <f t="shared" si="212"/>
        <v>0</v>
      </c>
      <c r="N174" s="131">
        <f t="shared" si="212"/>
        <v>0</v>
      </c>
      <c r="O174" s="294">
        <f t="shared" si="212"/>
        <v>0</v>
      </c>
      <c r="P174" s="348"/>
    </row>
    <row r="175" spans="1:16" ht="36" hidden="1" x14ac:dyDescent="0.25">
      <c r="A175" s="565">
        <v>3260</v>
      </c>
      <c r="B175" s="52" t="s">
        <v>156</v>
      </c>
      <c r="C175" s="53">
        <f t="shared" si="185"/>
        <v>0</v>
      </c>
      <c r="D175" s="234">
        <f>SUM(D176:D178)</f>
        <v>0</v>
      </c>
      <c r="E175" s="531">
        <f t="shared" ref="E175:F175" si="213">SUM(E176:E178)</f>
        <v>0</v>
      </c>
      <c r="F175" s="527">
        <f t="shared" si="213"/>
        <v>0</v>
      </c>
      <c r="G175" s="234">
        <f>SUM(G176:G178)</f>
        <v>0</v>
      </c>
      <c r="H175" s="265">
        <f t="shared" ref="H175:I175" si="214">SUM(H176:H178)</f>
        <v>0</v>
      </c>
      <c r="I175" s="120">
        <f t="shared" si="214"/>
        <v>0</v>
      </c>
      <c r="J175" s="265">
        <f>SUM(J176:J178)</f>
        <v>0</v>
      </c>
      <c r="K175" s="119">
        <f t="shared" ref="K175:L175" si="215">SUM(K176:K178)</f>
        <v>0</v>
      </c>
      <c r="L175" s="120">
        <f t="shared" si="215"/>
        <v>0</v>
      </c>
      <c r="M175" s="53">
        <f>SUM(M176:M178)</f>
        <v>0</v>
      </c>
      <c r="N175" s="119">
        <f t="shared" ref="N175:O175" si="216">SUM(N176:N178)</f>
        <v>0</v>
      </c>
      <c r="O175" s="120">
        <f t="shared" si="216"/>
        <v>0</v>
      </c>
      <c r="P175" s="110"/>
    </row>
    <row r="176" spans="1:16" ht="24" hidden="1" x14ac:dyDescent="0.25">
      <c r="A176" s="38">
        <v>3261</v>
      </c>
      <c r="B176" s="57" t="s">
        <v>157</v>
      </c>
      <c r="C176" s="58">
        <f t="shared" si="185"/>
        <v>0</v>
      </c>
      <c r="D176" s="231">
        <v>0</v>
      </c>
      <c r="E176" s="528"/>
      <c r="F176" s="486">
        <f t="shared" ref="F176:F178" si="217">D176+E176</f>
        <v>0</v>
      </c>
      <c r="G176" s="231"/>
      <c r="H176" s="263"/>
      <c r="I176" s="114">
        <f t="shared" ref="I176:I178" si="218">G176+H176</f>
        <v>0</v>
      </c>
      <c r="J176" s="263"/>
      <c r="K176" s="60"/>
      <c r="L176" s="114">
        <f t="shared" ref="L176:L178" si="219">J176+K176</f>
        <v>0</v>
      </c>
      <c r="M176" s="325"/>
      <c r="N176" s="60"/>
      <c r="O176" s="114">
        <f t="shared" ref="O176:O178" si="220">M176+N176</f>
        <v>0</v>
      </c>
      <c r="P176" s="111"/>
    </row>
    <row r="177" spans="1:16" ht="36" hidden="1" x14ac:dyDescent="0.25">
      <c r="A177" s="38">
        <v>3262</v>
      </c>
      <c r="B177" s="57" t="s">
        <v>158</v>
      </c>
      <c r="C177" s="58">
        <f t="shared" si="185"/>
        <v>0</v>
      </c>
      <c r="D177" s="231">
        <v>0</v>
      </c>
      <c r="E177" s="528"/>
      <c r="F177" s="486">
        <f t="shared" si="217"/>
        <v>0</v>
      </c>
      <c r="G177" s="231"/>
      <c r="H177" s="263"/>
      <c r="I177" s="114">
        <f t="shared" si="218"/>
        <v>0</v>
      </c>
      <c r="J177" s="263"/>
      <c r="K177" s="60"/>
      <c r="L177" s="114">
        <f t="shared" si="219"/>
        <v>0</v>
      </c>
      <c r="M177" s="325"/>
      <c r="N177" s="60"/>
      <c r="O177" s="114">
        <f t="shared" si="220"/>
        <v>0</v>
      </c>
      <c r="P177" s="111"/>
    </row>
    <row r="178" spans="1:16" ht="24" hidden="1" x14ac:dyDescent="0.25">
      <c r="A178" s="38">
        <v>3263</v>
      </c>
      <c r="B178" s="57" t="s">
        <v>159</v>
      </c>
      <c r="C178" s="58">
        <f t="shared" si="185"/>
        <v>0</v>
      </c>
      <c r="D178" s="231">
        <v>0</v>
      </c>
      <c r="E178" s="528"/>
      <c r="F178" s="486">
        <f t="shared" si="217"/>
        <v>0</v>
      </c>
      <c r="G178" s="231"/>
      <c r="H178" s="263"/>
      <c r="I178" s="114">
        <f t="shared" si="218"/>
        <v>0</v>
      </c>
      <c r="J178" s="263"/>
      <c r="K178" s="60"/>
      <c r="L178" s="114">
        <f t="shared" si="219"/>
        <v>0</v>
      </c>
      <c r="M178" s="325"/>
      <c r="N178" s="60"/>
      <c r="O178" s="114">
        <f t="shared" si="220"/>
        <v>0</v>
      </c>
      <c r="P178" s="111"/>
    </row>
    <row r="179" spans="1:16" ht="84" hidden="1" x14ac:dyDescent="0.25">
      <c r="A179" s="565">
        <v>3290</v>
      </c>
      <c r="B179" s="52" t="s">
        <v>286</v>
      </c>
      <c r="C179" s="127">
        <f t="shared" si="185"/>
        <v>0</v>
      </c>
      <c r="D179" s="234">
        <f>SUM(D180:D183)</f>
        <v>0</v>
      </c>
      <c r="E179" s="531">
        <f t="shared" ref="E179:O179" si="221">SUM(E180:E183)</f>
        <v>0</v>
      </c>
      <c r="F179" s="527">
        <f t="shared" si="221"/>
        <v>0</v>
      </c>
      <c r="G179" s="234">
        <f t="shared" si="221"/>
        <v>0</v>
      </c>
      <c r="H179" s="265">
        <f t="shared" si="221"/>
        <v>0</v>
      </c>
      <c r="I179" s="120">
        <f t="shared" si="221"/>
        <v>0</v>
      </c>
      <c r="J179" s="265">
        <f t="shared" si="221"/>
        <v>0</v>
      </c>
      <c r="K179" s="119">
        <f t="shared" si="221"/>
        <v>0</v>
      </c>
      <c r="L179" s="120">
        <f t="shared" si="221"/>
        <v>0</v>
      </c>
      <c r="M179" s="127">
        <f t="shared" si="221"/>
        <v>0</v>
      </c>
      <c r="N179" s="305">
        <f t="shared" si="221"/>
        <v>0</v>
      </c>
      <c r="O179" s="310">
        <f t="shared" si="221"/>
        <v>0</v>
      </c>
      <c r="P179" s="158"/>
    </row>
    <row r="180" spans="1:16" ht="72" hidden="1" x14ac:dyDescent="0.25">
      <c r="A180" s="38">
        <v>3291</v>
      </c>
      <c r="B180" s="57" t="s">
        <v>160</v>
      </c>
      <c r="C180" s="58">
        <f t="shared" si="185"/>
        <v>0</v>
      </c>
      <c r="D180" s="231">
        <v>0</v>
      </c>
      <c r="E180" s="528"/>
      <c r="F180" s="486">
        <f t="shared" ref="F180:F183" si="222">D180+E180</f>
        <v>0</v>
      </c>
      <c r="G180" s="231"/>
      <c r="H180" s="263"/>
      <c r="I180" s="114">
        <f t="shared" ref="I180:I183" si="223">G180+H180</f>
        <v>0</v>
      </c>
      <c r="J180" s="263"/>
      <c r="K180" s="60"/>
      <c r="L180" s="114">
        <f t="shared" ref="L180:L183" si="224">J180+K180</f>
        <v>0</v>
      </c>
      <c r="M180" s="325"/>
      <c r="N180" s="60"/>
      <c r="O180" s="114">
        <f t="shared" ref="O180:O183" si="225">M180+N180</f>
        <v>0</v>
      </c>
      <c r="P180" s="111"/>
    </row>
    <row r="181" spans="1:16" ht="72" hidden="1" x14ac:dyDescent="0.25">
      <c r="A181" s="38">
        <v>3292</v>
      </c>
      <c r="B181" s="57" t="s">
        <v>161</v>
      </c>
      <c r="C181" s="58">
        <f t="shared" si="185"/>
        <v>0</v>
      </c>
      <c r="D181" s="231">
        <v>0</v>
      </c>
      <c r="E181" s="528"/>
      <c r="F181" s="486">
        <f t="shared" si="222"/>
        <v>0</v>
      </c>
      <c r="G181" s="231"/>
      <c r="H181" s="263"/>
      <c r="I181" s="114">
        <f t="shared" si="223"/>
        <v>0</v>
      </c>
      <c r="J181" s="263"/>
      <c r="K181" s="60"/>
      <c r="L181" s="114">
        <f t="shared" si="224"/>
        <v>0</v>
      </c>
      <c r="M181" s="325"/>
      <c r="N181" s="60"/>
      <c r="O181" s="114">
        <f t="shared" si="225"/>
        <v>0</v>
      </c>
      <c r="P181" s="111"/>
    </row>
    <row r="182" spans="1:16" ht="72" hidden="1" x14ac:dyDescent="0.25">
      <c r="A182" s="38">
        <v>3293</v>
      </c>
      <c r="B182" s="57" t="s">
        <v>162</v>
      </c>
      <c r="C182" s="58">
        <f t="shared" si="185"/>
        <v>0</v>
      </c>
      <c r="D182" s="231">
        <v>0</v>
      </c>
      <c r="E182" s="528"/>
      <c r="F182" s="486">
        <f t="shared" si="222"/>
        <v>0</v>
      </c>
      <c r="G182" s="231"/>
      <c r="H182" s="263"/>
      <c r="I182" s="114">
        <f t="shared" si="223"/>
        <v>0</v>
      </c>
      <c r="J182" s="263"/>
      <c r="K182" s="60"/>
      <c r="L182" s="114">
        <f t="shared" si="224"/>
        <v>0</v>
      </c>
      <c r="M182" s="325"/>
      <c r="N182" s="60"/>
      <c r="O182" s="114">
        <f t="shared" si="225"/>
        <v>0</v>
      </c>
      <c r="P182" s="111"/>
    </row>
    <row r="183" spans="1:16" ht="60" hidden="1" x14ac:dyDescent="0.25">
      <c r="A183" s="128">
        <v>3294</v>
      </c>
      <c r="B183" s="57" t="s">
        <v>163</v>
      </c>
      <c r="C183" s="127">
        <f t="shared" si="185"/>
        <v>0</v>
      </c>
      <c r="D183" s="236">
        <v>0</v>
      </c>
      <c r="E183" s="533"/>
      <c r="F183" s="534">
        <f t="shared" si="222"/>
        <v>0</v>
      </c>
      <c r="G183" s="236"/>
      <c r="H183" s="267"/>
      <c r="I183" s="310">
        <f t="shared" si="223"/>
        <v>0</v>
      </c>
      <c r="J183" s="267"/>
      <c r="K183" s="129"/>
      <c r="L183" s="310">
        <f t="shared" si="224"/>
        <v>0</v>
      </c>
      <c r="M183" s="328"/>
      <c r="N183" s="129"/>
      <c r="O183" s="310">
        <f t="shared" si="225"/>
        <v>0</v>
      </c>
      <c r="P183" s="158"/>
    </row>
    <row r="184" spans="1:16" ht="48" hidden="1" x14ac:dyDescent="0.25">
      <c r="A184" s="69">
        <v>3300</v>
      </c>
      <c r="B184" s="125" t="s">
        <v>164</v>
      </c>
      <c r="C184" s="130">
        <f t="shared" si="185"/>
        <v>0</v>
      </c>
      <c r="D184" s="237">
        <f>SUM(D185:D186)</f>
        <v>0</v>
      </c>
      <c r="E184" s="535">
        <f t="shared" ref="E184:O184" si="226">SUM(E185:E186)</f>
        <v>0</v>
      </c>
      <c r="F184" s="536">
        <f t="shared" si="226"/>
        <v>0</v>
      </c>
      <c r="G184" s="237">
        <f t="shared" si="226"/>
        <v>0</v>
      </c>
      <c r="H184" s="268">
        <f t="shared" si="226"/>
        <v>0</v>
      </c>
      <c r="I184" s="294">
        <f t="shared" si="226"/>
        <v>0</v>
      </c>
      <c r="J184" s="268">
        <f t="shared" si="226"/>
        <v>0</v>
      </c>
      <c r="K184" s="131">
        <f t="shared" si="226"/>
        <v>0</v>
      </c>
      <c r="L184" s="294">
        <f t="shared" si="226"/>
        <v>0</v>
      </c>
      <c r="M184" s="130">
        <f t="shared" si="226"/>
        <v>0</v>
      </c>
      <c r="N184" s="131">
        <f t="shared" si="226"/>
        <v>0</v>
      </c>
      <c r="O184" s="294">
        <f t="shared" si="226"/>
        <v>0</v>
      </c>
      <c r="P184" s="348"/>
    </row>
    <row r="185" spans="1:16" ht="48" hidden="1" x14ac:dyDescent="0.25">
      <c r="A185" s="77">
        <v>3310</v>
      </c>
      <c r="B185" s="78" t="s">
        <v>165</v>
      </c>
      <c r="C185" s="84">
        <f t="shared" si="185"/>
        <v>0</v>
      </c>
      <c r="D185" s="233">
        <v>0</v>
      </c>
      <c r="E185" s="530"/>
      <c r="F185" s="525">
        <f t="shared" ref="F185:F186" si="227">D185+E185</f>
        <v>0</v>
      </c>
      <c r="G185" s="233"/>
      <c r="H185" s="264"/>
      <c r="I185" s="109">
        <f t="shared" ref="I185:I186" si="228">G185+H185</f>
        <v>0</v>
      </c>
      <c r="J185" s="264"/>
      <c r="K185" s="115"/>
      <c r="L185" s="109">
        <f t="shared" ref="L185:L186" si="229">J185+K185</f>
        <v>0</v>
      </c>
      <c r="M185" s="326"/>
      <c r="N185" s="115"/>
      <c r="O185" s="109">
        <f t="shared" ref="O185:O186" si="230">M185+N185</f>
        <v>0</v>
      </c>
      <c r="P185" s="116"/>
    </row>
    <row r="186" spans="1:16" ht="48.75" hidden="1" customHeight="1" x14ac:dyDescent="0.25">
      <c r="A186" s="33">
        <v>3320</v>
      </c>
      <c r="B186" s="52" t="s">
        <v>166</v>
      </c>
      <c r="C186" s="53">
        <f t="shared" si="185"/>
        <v>0</v>
      </c>
      <c r="D186" s="230">
        <v>0</v>
      </c>
      <c r="E186" s="526"/>
      <c r="F186" s="527">
        <f t="shared" si="227"/>
        <v>0</v>
      </c>
      <c r="G186" s="230"/>
      <c r="H186" s="262"/>
      <c r="I186" s="120">
        <f t="shared" si="228"/>
        <v>0</v>
      </c>
      <c r="J186" s="262"/>
      <c r="K186" s="55"/>
      <c r="L186" s="120">
        <f t="shared" si="229"/>
        <v>0</v>
      </c>
      <c r="M186" s="324"/>
      <c r="N186" s="55"/>
      <c r="O186" s="120">
        <f t="shared" si="230"/>
        <v>0</v>
      </c>
      <c r="P186" s="110"/>
    </row>
    <row r="187" spans="1:16" hidden="1" x14ac:dyDescent="0.25">
      <c r="A187" s="133">
        <v>4000</v>
      </c>
      <c r="B187" s="101" t="s">
        <v>167</v>
      </c>
      <c r="C187" s="102">
        <f t="shared" si="185"/>
        <v>0</v>
      </c>
      <c r="D187" s="228">
        <f>SUM(D188,D191)</f>
        <v>0</v>
      </c>
      <c r="E187" s="521">
        <f t="shared" ref="E187:F187" si="231">SUM(E188,E191)</f>
        <v>0</v>
      </c>
      <c r="F187" s="522">
        <f t="shared" si="231"/>
        <v>0</v>
      </c>
      <c r="G187" s="228">
        <f>SUM(G188,G191)</f>
        <v>0</v>
      </c>
      <c r="H187" s="261">
        <f t="shared" ref="H187:I187" si="232">SUM(H188,H191)</f>
        <v>0</v>
      </c>
      <c r="I187" s="104">
        <f t="shared" si="232"/>
        <v>0</v>
      </c>
      <c r="J187" s="261">
        <f>SUM(J188,J191)</f>
        <v>0</v>
      </c>
      <c r="K187" s="103">
        <f t="shared" ref="K187:L187" si="233">SUM(K188,K191)</f>
        <v>0</v>
      </c>
      <c r="L187" s="104">
        <f t="shared" si="233"/>
        <v>0</v>
      </c>
      <c r="M187" s="102">
        <f>SUM(M188,M191)</f>
        <v>0</v>
      </c>
      <c r="N187" s="103">
        <f t="shared" ref="N187:O187" si="234">SUM(N188,N191)</f>
        <v>0</v>
      </c>
      <c r="O187" s="104">
        <f t="shared" si="234"/>
        <v>0</v>
      </c>
      <c r="P187" s="347"/>
    </row>
    <row r="188" spans="1:16" ht="24" hidden="1" x14ac:dyDescent="0.25">
      <c r="A188" s="134">
        <v>4200</v>
      </c>
      <c r="B188" s="105" t="s">
        <v>168</v>
      </c>
      <c r="C188" s="46">
        <f t="shared" si="185"/>
        <v>0</v>
      </c>
      <c r="D188" s="229">
        <f>SUM(D189,D190)</f>
        <v>0</v>
      </c>
      <c r="E188" s="523">
        <f t="shared" ref="E188:F188" si="235">SUM(E189,E190)</f>
        <v>0</v>
      </c>
      <c r="F188" s="490">
        <f t="shared" si="235"/>
        <v>0</v>
      </c>
      <c r="G188" s="229">
        <f>SUM(G189,G190)</f>
        <v>0</v>
      </c>
      <c r="H188" s="106">
        <f t="shared" ref="H188:I188" si="236">SUM(H189,H190)</f>
        <v>0</v>
      </c>
      <c r="I188" s="117">
        <f t="shared" si="236"/>
        <v>0</v>
      </c>
      <c r="J188" s="106">
        <f>SUM(J189,J190)</f>
        <v>0</v>
      </c>
      <c r="K188" s="50">
        <f t="shared" ref="K188:L188" si="237">SUM(K189,K190)</f>
        <v>0</v>
      </c>
      <c r="L188" s="117">
        <f t="shared" si="237"/>
        <v>0</v>
      </c>
      <c r="M188" s="46">
        <f>SUM(M189,M190)</f>
        <v>0</v>
      </c>
      <c r="N188" s="50">
        <f t="shared" ref="N188:O188" si="238">SUM(N189,N190)</f>
        <v>0</v>
      </c>
      <c r="O188" s="117">
        <f t="shared" si="238"/>
        <v>0</v>
      </c>
      <c r="P188" s="123"/>
    </row>
    <row r="189" spans="1:16" ht="36" hidden="1" x14ac:dyDescent="0.25">
      <c r="A189" s="565">
        <v>4240</v>
      </c>
      <c r="B189" s="52" t="s">
        <v>169</v>
      </c>
      <c r="C189" s="53">
        <f t="shared" si="185"/>
        <v>0</v>
      </c>
      <c r="D189" s="230">
        <v>0</v>
      </c>
      <c r="E189" s="526"/>
      <c r="F189" s="527">
        <f t="shared" ref="F189:F190" si="239">D189+E189</f>
        <v>0</v>
      </c>
      <c r="G189" s="230"/>
      <c r="H189" s="262"/>
      <c r="I189" s="120">
        <f t="shared" ref="I189:I190" si="240">G189+H189</f>
        <v>0</v>
      </c>
      <c r="J189" s="262"/>
      <c r="K189" s="55"/>
      <c r="L189" s="120">
        <f t="shared" ref="L189:L190" si="241">J189+K189</f>
        <v>0</v>
      </c>
      <c r="M189" s="324"/>
      <c r="N189" s="55"/>
      <c r="O189" s="120">
        <f t="shared" ref="O189:O190" si="242">M189+N189</f>
        <v>0</v>
      </c>
      <c r="P189" s="110"/>
    </row>
    <row r="190" spans="1:16" ht="24" hidden="1" x14ac:dyDescent="0.25">
      <c r="A190" s="112">
        <v>4250</v>
      </c>
      <c r="B190" s="57" t="s">
        <v>170</v>
      </c>
      <c r="C190" s="58">
        <f t="shared" si="185"/>
        <v>0</v>
      </c>
      <c r="D190" s="231">
        <v>0</v>
      </c>
      <c r="E190" s="528"/>
      <c r="F190" s="486">
        <f t="shared" si="239"/>
        <v>0</v>
      </c>
      <c r="G190" s="231"/>
      <c r="H190" s="263"/>
      <c r="I190" s="114">
        <f t="shared" si="240"/>
        <v>0</v>
      </c>
      <c r="J190" s="263"/>
      <c r="K190" s="60"/>
      <c r="L190" s="114">
        <f t="shared" si="241"/>
        <v>0</v>
      </c>
      <c r="M190" s="325"/>
      <c r="N190" s="60"/>
      <c r="O190" s="114">
        <f t="shared" si="242"/>
        <v>0</v>
      </c>
      <c r="P190" s="111"/>
    </row>
    <row r="191" spans="1:16" hidden="1" x14ac:dyDescent="0.25">
      <c r="A191" s="45">
        <v>4300</v>
      </c>
      <c r="B191" s="105" t="s">
        <v>171</v>
      </c>
      <c r="C191" s="46">
        <f t="shared" si="185"/>
        <v>0</v>
      </c>
      <c r="D191" s="229">
        <f>SUM(D192)</f>
        <v>0</v>
      </c>
      <c r="E191" s="523">
        <f t="shared" ref="E191:F191" si="243">SUM(E192)</f>
        <v>0</v>
      </c>
      <c r="F191" s="490">
        <f t="shared" si="243"/>
        <v>0</v>
      </c>
      <c r="G191" s="229">
        <f>SUM(G192)</f>
        <v>0</v>
      </c>
      <c r="H191" s="106">
        <f t="shared" ref="H191:I191" si="244">SUM(H192)</f>
        <v>0</v>
      </c>
      <c r="I191" s="117">
        <f t="shared" si="244"/>
        <v>0</v>
      </c>
      <c r="J191" s="106">
        <f>SUM(J192)</f>
        <v>0</v>
      </c>
      <c r="K191" s="50">
        <f t="shared" ref="K191:L191" si="245">SUM(K192)</f>
        <v>0</v>
      </c>
      <c r="L191" s="117">
        <f t="shared" si="245"/>
        <v>0</v>
      </c>
      <c r="M191" s="46">
        <f>SUM(M192)</f>
        <v>0</v>
      </c>
      <c r="N191" s="50">
        <f t="shared" ref="N191:O191" si="246">SUM(N192)</f>
        <v>0</v>
      </c>
      <c r="O191" s="117">
        <f t="shared" si="246"/>
        <v>0</v>
      </c>
      <c r="P191" s="123"/>
    </row>
    <row r="192" spans="1:16" ht="24" hidden="1" x14ac:dyDescent="0.25">
      <c r="A192" s="565">
        <v>4310</v>
      </c>
      <c r="B192" s="52" t="s">
        <v>172</v>
      </c>
      <c r="C192" s="53">
        <f t="shared" si="185"/>
        <v>0</v>
      </c>
      <c r="D192" s="234">
        <f>SUM(D193:D193)</f>
        <v>0</v>
      </c>
      <c r="E192" s="531">
        <f t="shared" ref="E192:F192" si="247">SUM(E193:E193)</f>
        <v>0</v>
      </c>
      <c r="F192" s="527">
        <f t="shared" si="247"/>
        <v>0</v>
      </c>
      <c r="G192" s="234">
        <f>SUM(G193:G193)</f>
        <v>0</v>
      </c>
      <c r="H192" s="265">
        <f t="shared" ref="H192:I192" si="248">SUM(H193:H193)</f>
        <v>0</v>
      </c>
      <c r="I192" s="120">
        <f t="shared" si="248"/>
        <v>0</v>
      </c>
      <c r="J192" s="265">
        <f>SUM(J193:J193)</f>
        <v>0</v>
      </c>
      <c r="K192" s="119">
        <f t="shared" ref="K192:L192" si="249">SUM(K193:K193)</f>
        <v>0</v>
      </c>
      <c r="L192" s="120">
        <f t="shared" si="249"/>
        <v>0</v>
      </c>
      <c r="M192" s="53">
        <f>SUM(M193:M193)</f>
        <v>0</v>
      </c>
      <c r="N192" s="119">
        <f t="shared" ref="N192:O192" si="250">SUM(N193:N193)</f>
        <v>0</v>
      </c>
      <c r="O192" s="120">
        <f t="shared" si="250"/>
        <v>0</v>
      </c>
      <c r="P192" s="110"/>
    </row>
    <row r="193" spans="1:16" ht="36" hidden="1" x14ac:dyDescent="0.25">
      <c r="A193" s="38">
        <v>4311</v>
      </c>
      <c r="B193" s="57" t="s">
        <v>173</v>
      </c>
      <c r="C193" s="58">
        <f t="shared" si="185"/>
        <v>0</v>
      </c>
      <c r="D193" s="231">
        <v>0</v>
      </c>
      <c r="E193" s="528"/>
      <c r="F193" s="486">
        <f>D193+E193</f>
        <v>0</v>
      </c>
      <c r="G193" s="231"/>
      <c r="H193" s="263"/>
      <c r="I193" s="114">
        <f>G193+H193</f>
        <v>0</v>
      </c>
      <c r="J193" s="263"/>
      <c r="K193" s="60"/>
      <c r="L193" s="114">
        <f>J193+K193</f>
        <v>0</v>
      </c>
      <c r="M193" s="325"/>
      <c r="N193" s="60"/>
      <c r="O193" s="114">
        <f>M193+N193</f>
        <v>0</v>
      </c>
      <c r="P193" s="111"/>
    </row>
    <row r="194" spans="1:16" s="21" customFormat="1" ht="24" x14ac:dyDescent="0.25">
      <c r="A194" s="135"/>
      <c r="B194" s="17" t="s">
        <v>174</v>
      </c>
      <c r="C194" s="98">
        <f t="shared" si="185"/>
        <v>1067779</v>
      </c>
      <c r="D194" s="227">
        <f>SUM(D195,D230,D269)</f>
        <v>1066459</v>
      </c>
      <c r="E194" s="519">
        <f t="shared" ref="E194:F194" si="251">SUM(E195,E230,E269)</f>
        <v>1320</v>
      </c>
      <c r="F194" s="520">
        <f t="shared" si="251"/>
        <v>1067779</v>
      </c>
      <c r="G194" s="227">
        <f>SUM(G195,G230,G269)</f>
        <v>0</v>
      </c>
      <c r="H194" s="260">
        <f t="shared" ref="H194:I194" si="252">SUM(H195,H230,H269)</f>
        <v>0</v>
      </c>
      <c r="I194" s="100">
        <f t="shared" si="252"/>
        <v>0</v>
      </c>
      <c r="J194" s="260">
        <f>SUM(J195,J230,J269)</f>
        <v>0</v>
      </c>
      <c r="K194" s="99">
        <f t="shared" ref="K194:L194" si="253">SUM(K195,K230,K269)</f>
        <v>0</v>
      </c>
      <c r="L194" s="100">
        <f t="shared" si="253"/>
        <v>0</v>
      </c>
      <c r="M194" s="329">
        <f>SUM(M195,M230,M269)</f>
        <v>0</v>
      </c>
      <c r="N194" s="306">
        <f t="shared" ref="N194:O194" si="254">SUM(N195,N230,N269)</f>
        <v>0</v>
      </c>
      <c r="O194" s="311">
        <f t="shared" si="254"/>
        <v>0</v>
      </c>
      <c r="P194" s="350"/>
    </row>
    <row r="195" spans="1:16" x14ac:dyDescent="0.25">
      <c r="A195" s="101">
        <v>5000</v>
      </c>
      <c r="B195" s="101" t="s">
        <v>175</v>
      </c>
      <c r="C195" s="102">
        <f t="shared" si="185"/>
        <v>1067779</v>
      </c>
      <c r="D195" s="228">
        <f>D196+D204</f>
        <v>1066459</v>
      </c>
      <c r="E195" s="521">
        <f t="shared" ref="E195:F195" si="255">E196+E204</f>
        <v>1320</v>
      </c>
      <c r="F195" s="522">
        <f t="shared" si="255"/>
        <v>1067779</v>
      </c>
      <c r="G195" s="228">
        <f>G196+G204</f>
        <v>0</v>
      </c>
      <c r="H195" s="261">
        <f t="shared" ref="H195:I195" si="256">H196+H204</f>
        <v>0</v>
      </c>
      <c r="I195" s="104">
        <f t="shared" si="256"/>
        <v>0</v>
      </c>
      <c r="J195" s="261">
        <f>J196+J204</f>
        <v>0</v>
      </c>
      <c r="K195" s="103">
        <f t="shared" ref="K195:L195" si="257">K196+K204</f>
        <v>0</v>
      </c>
      <c r="L195" s="104">
        <f t="shared" si="257"/>
        <v>0</v>
      </c>
      <c r="M195" s="102">
        <f>M196+M204</f>
        <v>0</v>
      </c>
      <c r="N195" s="103">
        <f t="shared" ref="N195:O195" si="258">N196+N204</f>
        <v>0</v>
      </c>
      <c r="O195" s="104">
        <f t="shared" si="258"/>
        <v>0</v>
      </c>
      <c r="P195" s="347"/>
    </row>
    <row r="196" spans="1:16" hidden="1" x14ac:dyDescent="0.25">
      <c r="A196" s="45">
        <v>5100</v>
      </c>
      <c r="B196" s="105" t="s">
        <v>176</v>
      </c>
      <c r="C196" s="46">
        <f t="shared" si="185"/>
        <v>0</v>
      </c>
      <c r="D196" s="229">
        <f>D197+D198+D201+D202+D203</f>
        <v>0</v>
      </c>
      <c r="E196" s="523">
        <f t="shared" ref="E196:F196" si="259">E197+E198+E201+E202+E203</f>
        <v>0</v>
      </c>
      <c r="F196" s="490">
        <f t="shared" si="259"/>
        <v>0</v>
      </c>
      <c r="G196" s="229">
        <f>G197+G198+G201+G202+G203</f>
        <v>0</v>
      </c>
      <c r="H196" s="106">
        <f t="shared" ref="H196:I196" si="260">H197+H198+H201+H202+H203</f>
        <v>0</v>
      </c>
      <c r="I196" s="117">
        <f t="shared" si="260"/>
        <v>0</v>
      </c>
      <c r="J196" s="106">
        <f>J197+J198+J201+J202+J203</f>
        <v>0</v>
      </c>
      <c r="K196" s="50">
        <f t="shared" ref="K196:L196" si="261">K197+K198+K201+K202+K203</f>
        <v>0</v>
      </c>
      <c r="L196" s="117">
        <f t="shared" si="261"/>
        <v>0</v>
      </c>
      <c r="M196" s="46">
        <f>M197+M198+M201+M202+M203</f>
        <v>0</v>
      </c>
      <c r="N196" s="50">
        <f t="shared" ref="N196:O196" si="262">N197+N198+N201+N202+N203</f>
        <v>0</v>
      </c>
      <c r="O196" s="117">
        <f t="shared" si="262"/>
        <v>0</v>
      </c>
      <c r="P196" s="123"/>
    </row>
    <row r="197" spans="1:16" hidden="1" x14ac:dyDescent="0.25">
      <c r="A197" s="565">
        <v>5110</v>
      </c>
      <c r="B197" s="52" t="s">
        <v>177</v>
      </c>
      <c r="C197" s="53">
        <f t="shared" si="185"/>
        <v>0</v>
      </c>
      <c r="D197" s="230">
        <v>0</v>
      </c>
      <c r="E197" s="526"/>
      <c r="F197" s="527">
        <f>D197+E197</f>
        <v>0</v>
      </c>
      <c r="G197" s="230"/>
      <c r="H197" s="262"/>
      <c r="I197" s="120">
        <f>G197+H197</f>
        <v>0</v>
      </c>
      <c r="J197" s="262"/>
      <c r="K197" s="55"/>
      <c r="L197" s="120">
        <f>J197+K197</f>
        <v>0</v>
      </c>
      <c r="M197" s="324"/>
      <c r="N197" s="55"/>
      <c r="O197" s="120">
        <f>M197+N197</f>
        <v>0</v>
      </c>
      <c r="P197" s="110"/>
    </row>
    <row r="198" spans="1:16" ht="24" hidden="1" x14ac:dyDescent="0.25">
      <c r="A198" s="112">
        <v>5120</v>
      </c>
      <c r="B198" s="57" t="s">
        <v>178</v>
      </c>
      <c r="C198" s="58">
        <f t="shared" si="185"/>
        <v>0</v>
      </c>
      <c r="D198" s="232">
        <f>D199+D200</f>
        <v>0</v>
      </c>
      <c r="E198" s="529">
        <f t="shared" ref="E198:F198" si="263">E199+E200</f>
        <v>0</v>
      </c>
      <c r="F198" s="486">
        <f t="shared" si="263"/>
        <v>0</v>
      </c>
      <c r="G198" s="232">
        <f>G199+G200</f>
        <v>0</v>
      </c>
      <c r="H198" s="121">
        <f t="shared" ref="H198:I198" si="264">H199+H200</f>
        <v>0</v>
      </c>
      <c r="I198" s="114">
        <f t="shared" si="264"/>
        <v>0</v>
      </c>
      <c r="J198" s="121">
        <f>J199+J200</f>
        <v>0</v>
      </c>
      <c r="K198" s="113">
        <f t="shared" ref="K198:L198" si="265">K199+K200</f>
        <v>0</v>
      </c>
      <c r="L198" s="114">
        <f t="shared" si="265"/>
        <v>0</v>
      </c>
      <c r="M198" s="58">
        <f>M199+M200</f>
        <v>0</v>
      </c>
      <c r="N198" s="113">
        <f t="shared" ref="N198:O198" si="266">N199+N200</f>
        <v>0</v>
      </c>
      <c r="O198" s="114">
        <f t="shared" si="266"/>
        <v>0</v>
      </c>
      <c r="P198" s="111"/>
    </row>
    <row r="199" spans="1:16" hidden="1" x14ac:dyDescent="0.25">
      <c r="A199" s="38">
        <v>5121</v>
      </c>
      <c r="B199" s="57" t="s">
        <v>179</v>
      </c>
      <c r="C199" s="58">
        <f t="shared" si="185"/>
        <v>0</v>
      </c>
      <c r="D199" s="231">
        <v>0</v>
      </c>
      <c r="E199" s="528"/>
      <c r="F199" s="486">
        <f t="shared" ref="F199:F203" si="267">D199+E199</f>
        <v>0</v>
      </c>
      <c r="G199" s="231"/>
      <c r="H199" s="263"/>
      <c r="I199" s="114">
        <f t="shared" ref="I199:I203" si="268">G199+H199</f>
        <v>0</v>
      </c>
      <c r="J199" s="263"/>
      <c r="K199" s="60"/>
      <c r="L199" s="114">
        <f t="shared" ref="L199:L203" si="269">J199+K199</f>
        <v>0</v>
      </c>
      <c r="M199" s="325"/>
      <c r="N199" s="60"/>
      <c r="O199" s="114">
        <f t="shared" ref="O199:O203" si="270">M199+N199</f>
        <v>0</v>
      </c>
      <c r="P199" s="111"/>
    </row>
    <row r="200" spans="1:16" ht="24" hidden="1" x14ac:dyDescent="0.25">
      <c r="A200" s="38">
        <v>5129</v>
      </c>
      <c r="B200" s="57" t="s">
        <v>180</v>
      </c>
      <c r="C200" s="58">
        <f t="shared" si="185"/>
        <v>0</v>
      </c>
      <c r="D200" s="231">
        <v>0</v>
      </c>
      <c r="E200" s="528"/>
      <c r="F200" s="486">
        <f t="shared" si="267"/>
        <v>0</v>
      </c>
      <c r="G200" s="231"/>
      <c r="H200" s="263"/>
      <c r="I200" s="114">
        <f t="shared" si="268"/>
        <v>0</v>
      </c>
      <c r="J200" s="263"/>
      <c r="K200" s="60"/>
      <c r="L200" s="114">
        <f t="shared" si="269"/>
        <v>0</v>
      </c>
      <c r="M200" s="325"/>
      <c r="N200" s="60"/>
      <c r="O200" s="114">
        <f t="shared" si="270"/>
        <v>0</v>
      </c>
      <c r="P200" s="111"/>
    </row>
    <row r="201" spans="1:16" hidden="1" x14ac:dyDescent="0.25">
      <c r="A201" s="112">
        <v>5130</v>
      </c>
      <c r="B201" s="57" t="s">
        <v>181</v>
      </c>
      <c r="C201" s="58">
        <f t="shared" si="185"/>
        <v>0</v>
      </c>
      <c r="D201" s="231">
        <v>0</v>
      </c>
      <c r="E201" s="528"/>
      <c r="F201" s="486">
        <f t="shared" si="267"/>
        <v>0</v>
      </c>
      <c r="G201" s="231"/>
      <c r="H201" s="263"/>
      <c r="I201" s="114">
        <f t="shared" si="268"/>
        <v>0</v>
      </c>
      <c r="J201" s="263"/>
      <c r="K201" s="60"/>
      <c r="L201" s="114">
        <f t="shared" si="269"/>
        <v>0</v>
      </c>
      <c r="M201" s="325"/>
      <c r="N201" s="60"/>
      <c r="O201" s="114">
        <f t="shared" si="270"/>
        <v>0</v>
      </c>
      <c r="P201" s="111"/>
    </row>
    <row r="202" spans="1:16" hidden="1" x14ac:dyDescent="0.25">
      <c r="A202" s="112">
        <v>5140</v>
      </c>
      <c r="B202" s="57" t="s">
        <v>182</v>
      </c>
      <c r="C202" s="58">
        <f t="shared" si="185"/>
        <v>0</v>
      </c>
      <c r="D202" s="231">
        <v>0</v>
      </c>
      <c r="E202" s="528"/>
      <c r="F202" s="486">
        <f t="shared" si="267"/>
        <v>0</v>
      </c>
      <c r="G202" s="231"/>
      <c r="H202" s="263"/>
      <c r="I202" s="114">
        <f t="shared" si="268"/>
        <v>0</v>
      </c>
      <c r="J202" s="263"/>
      <c r="K202" s="60"/>
      <c r="L202" s="114">
        <f t="shared" si="269"/>
        <v>0</v>
      </c>
      <c r="M202" s="325"/>
      <c r="N202" s="60"/>
      <c r="O202" s="114">
        <f t="shared" si="270"/>
        <v>0</v>
      </c>
      <c r="P202" s="111"/>
    </row>
    <row r="203" spans="1:16" ht="24" hidden="1" x14ac:dyDescent="0.25">
      <c r="A203" s="112">
        <v>5170</v>
      </c>
      <c r="B203" s="57" t="s">
        <v>183</v>
      </c>
      <c r="C203" s="58">
        <f t="shared" si="185"/>
        <v>0</v>
      </c>
      <c r="D203" s="231">
        <v>0</v>
      </c>
      <c r="E203" s="528"/>
      <c r="F203" s="486">
        <f t="shared" si="267"/>
        <v>0</v>
      </c>
      <c r="G203" s="231"/>
      <c r="H203" s="263"/>
      <c r="I203" s="114">
        <f t="shared" si="268"/>
        <v>0</v>
      </c>
      <c r="J203" s="263"/>
      <c r="K203" s="60"/>
      <c r="L203" s="114">
        <f t="shared" si="269"/>
        <v>0</v>
      </c>
      <c r="M203" s="325"/>
      <c r="N203" s="60"/>
      <c r="O203" s="114">
        <f t="shared" si="270"/>
        <v>0</v>
      </c>
      <c r="P203" s="111"/>
    </row>
    <row r="204" spans="1:16" x14ac:dyDescent="0.25">
      <c r="A204" s="45">
        <v>5200</v>
      </c>
      <c r="B204" s="105" t="s">
        <v>184</v>
      </c>
      <c r="C204" s="46">
        <f t="shared" si="185"/>
        <v>1067779</v>
      </c>
      <c r="D204" s="229">
        <f>D205+D215+D216+D225+D226+D227+D229</f>
        <v>1066459</v>
      </c>
      <c r="E204" s="523">
        <f t="shared" ref="E204:F204" si="271">E205+E215+E216+E225+E226+E227+E229</f>
        <v>1320</v>
      </c>
      <c r="F204" s="490">
        <f t="shared" si="271"/>
        <v>1067779</v>
      </c>
      <c r="G204" s="229">
        <f>G205+G215+G216+G225+G226+G227+G229</f>
        <v>0</v>
      </c>
      <c r="H204" s="106">
        <f t="shared" ref="H204:I204" si="272">H205+H215+H216+H225+H226+H227+H229</f>
        <v>0</v>
      </c>
      <c r="I204" s="117">
        <f t="shared" si="272"/>
        <v>0</v>
      </c>
      <c r="J204" s="106">
        <f>J205+J215+J216+J225+J226+J227+J229</f>
        <v>0</v>
      </c>
      <c r="K204" s="50">
        <f t="shared" ref="K204:L204" si="273">K205+K215+K216+K225+K226+K227+K229</f>
        <v>0</v>
      </c>
      <c r="L204" s="117">
        <f t="shared" si="273"/>
        <v>0</v>
      </c>
      <c r="M204" s="46">
        <f>M205+M215+M216+M225+M226+M227+M229</f>
        <v>0</v>
      </c>
      <c r="N204" s="50">
        <f t="shared" ref="N204:O204" si="274">N205+N215+N216+N225+N226+N227+N229</f>
        <v>0</v>
      </c>
      <c r="O204" s="117">
        <f t="shared" si="274"/>
        <v>0</v>
      </c>
      <c r="P204" s="123"/>
    </row>
    <row r="205" spans="1:16" hidden="1" x14ac:dyDescent="0.25">
      <c r="A205" s="107">
        <v>5210</v>
      </c>
      <c r="B205" s="78" t="s">
        <v>185</v>
      </c>
      <c r="C205" s="84">
        <f t="shared" si="185"/>
        <v>0</v>
      </c>
      <c r="D205" s="132">
        <f>SUM(D206:D214)</f>
        <v>0</v>
      </c>
      <c r="E205" s="524">
        <f t="shared" ref="E205:F205" si="275">SUM(E206:E214)</f>
        <v>0</v>
      </c>
      <c r="F205" s="525">
        <f t="shared" si="275"/>
        <v>0</v>
      </c>
      <c r="G205" s="132">
        <f>SUM(G206:G214)</f>
        <v>0</v>
      </c>
      <c r="H205" s="207">
        <f t="shared" ref="H205:I205" si="276">SUM(H206:H214)</f>
        <v>0</v>
      </c>
      <c r="I205" s="109">
        <f t="shared" si="276"/>
        <v>0</v>
      </c>
      <c r="J205" s="207">
        <f>SUM(J206:J214)</f>
        <v>0</v>
      </c>
      <c r="K205" s="108">
        <f t="shared" ref="K205:L205" si="277">SUM(K206:K214)</f>
        <v>0</v>
      </c>
      <c r="L205" s="109">
        <f t="shared" si="277"/>
        <v>0</v>
      </c>
      <c r="M205" s="84">
        <f>SUM(M206:M214)</f>
        <v>0</v>
      </c>
      <c r="N205" s="108">
        <f t="shared" ref="N205:O205" si="278">SUM(N206:N214)</f>
        <v>0</v>
      </c>
      <c r="O205" s="109">
        <f t="shared" si="278"/>
        <v>0</v>
      </c>
      <c r="P205" s="116"/>
    </row>
    <row r="206" spans="1:16" hidden="1" x14ac:dyDescent="0.25">
      <c r="A206" s="33">
        <v>5211</v>
      </c>
      <c r="B206" s="52" t="s">
        <v>186</v>
      </c>
      <c r="C206" s="53">
        <f t="shared" si="185"/>
        <v>0</v>
      </c>
      <c r="D206" s="230">
        <v>0</v>
      </c>
      <c r="E206" s="526"/>
      <c r="F206" s="527">
        <f t="shared" ref="F206:F215" si="279">D206+E206</f>
        <v>0</v>
      </c>
      <c r="G206" s="230"/>
      <c r="H206" s="262"/>
      <c r="I206" s="120">
        <f t="shared" ref="I206:I215" si="280">G206+H206</f>
        <v>0</v>
      </c>
      <c r="J206" s="262"/>
      <c r="K206" s="55"/>
      <c r="L206" s="120">
        <f t="shared" ref="L206:L215" si="281">J206+K206</f>
        <v>0</v>
      </c>
      <c r="M206" s="324"/>
      <c r="N206" s="55"/>
      <c r="O206" s="120">
        <f t="shared" ref="O206:O215" si="282">M206+N206</f>
        <v>0</v>
      </c>
      <c r="P206" s="110"/>
    </row>
    <row r="207" spans="1:16" hidden="1" x14ac:dyDescent="0.25">
      <c r="A207" s="38">
        <v>5212</v>
      </c>
      <c r="B207" s="57" t="s">
        <v>187</v>
      </c>
      <c r="C207" s="58">
        <f t="shared" si="185"/>
        <v>0</v>
      </c>
      <c r="D207" s="231">
        <v>0</v>
      </c>
      <c r="E207" s="528"/>
      <c r="F207" s="486">
        <f t="shared" si="279"/>
        <v>0</v>
      </c>
      <c r="G207" s="231"/>
      <c r="H207" s="263"/>
      <c r="I207" s="114">
        <f t="shared" si="280"/>
        <v>0</v>
      </c>
      <c r="J207" s="263"/>
      <c r="K207" s="60"/>
      <c r="L207" s="114">
        <f t="shared" si="281"/>
        <v>0</v>
      </c>
      <c r="M207" s="325"/>
      <c r="N207" s="60"/>
      <c r="O207" s="114">
        <f t="shared" si="282"/>
        <v>0</v>
      </c>
      <c r="P207" s="111"/>
    </row>
    <row r="208" spans="1:16" hidden="1" x14ac:dyDescent="0.25">
      <c r="A208" s="38">
        <v>5213</v>
      </c>
      <c r="B208" s="57" t="s">
        <v>188</v>
      </c>
      <c r="C208" s="58">
        <f t="shared" si="185"/>
        <v>0</v>
      </c>
      <c r="D208" s="231">
        <v>0</v>
      </c>
      <c r="E208" s="528"/>
      <c r="F208" s="486">
        <f t="shared" si="279"/>
        <v>0</v>
      </c>
      <c r="G208" s="231"/>
      <c r="H208" s="263"/>
      <c r="I208" s="114">
        <f t="shared" si="280"/>
        <v>0</v>
      </c>
      <c r="J208" s="263"/>
      <c r="K208" s="60"/>
      <c r="L208" s="114">
        <f t="shared" si="281"/>
        <v>0</v>
      </c>
      <c r="M208" s="325"/>
      <c r="N208" s="60"/>
      <c r="O208" s="114">
        <f t="shared" si="282"/>
        <v>0</v>
      </c>
      <c r="P208" s="111"/>
    </row>
    <row r="209" spans="1:16" hidden="1" x14ac:dyDescent="0.25">
      <c r="A209" s="38">
        <v>5214</v>
      </c>
      <c r="B209" s="57" t="s">
        <v>189</v>
      </c>
      <c r="C209" s="58">
        <f t="shared" si="185"/>
        <v>0</v>
      </c>
      <c r="D209" s="231">
        <v>0</v>
      </c>
      <c r="E209" s="528"/>
      <c r="F209" s="486">
        <f t="shared" si="279"/>
        <v>0</v>
      </c>
      <c r="G209" s="231"/>
      <c r="H209" s="263"/>
      <c r="I209" s="114">
        <f t="shared" si="280"/>
        <v>0</v>
      </c>
      <c r="J209" s="263"/>
      <c r="K209" s="60"/>
      <c r="L209" s="114">
        <f t="shared" si="281"/>
        <v>0</v>
      </c>
      <c r="M209" s="325"/>
      <c r="N209" s="60"/>
      <c r="O209" s="114">
        <f t="shared" si="282"/>
        <v>0</v>
      </c>
      <c r="P209" s="111"/>
    </row>
    <row r="210" spans="1:16" hidden="1" x14ac:dyDescent="0.25">
      <c r="A210" s="38">
        <v>5215</v>
      </c>
      <c r="B210" s="57" t="s">
        <v>190</v>
      </c>
      <c r="C210" s="58">
        <f t="shared" si="185"/>
        <v>0</v>
      </c>
      <c r="D210" s="231">
        <v>0</v>
      </c>
      <c r="E210" s="528"/>
      <c r="F210" s="486">
        <f t="shared" si="279"/>
        <v>0</v>
      </c>
      <c r="G210" s="231"/>
      <c r="H210" s="263"/>
      <c r="I210" s="114">
        <f t="shared" si="280"/>
        <v>0</v>
      </c>
      <c r="J210" s="263"/>
      <c r="K210" s="60"/>
      <c r="L210" s="114">
        <f t="shared" si="281"/>
        <v>0</v>
      </c>
      <c r="M210" s="325"/>
      <c r="N210" s="60"/>
      <c r="O210" s="114">
        <f t="shared" si="282"/>
        <v>0</v>
      </c>
      <c r="P210" s="111"/>
    </row>
    <row r="211" spans="1:16" ht="14.25" hidden="1" customHeight="1" x14ac:dyDescent="0.25">
      <c r="A211" s="38">
        <v>5216</v>
      </c>
      <c r="B211" s="57" t="s">
        <v>191</v>
      </c>
      <c r="C211" s="58">
        <f t="shared" si="185"/>
        <v>0</v>
      </c>
      <c r="D211" s="231">
        <v>0</v>
      </c>
      <c r="E211" s="528"/>
      <c r="F211" s="486">
        <f t="shared" si="279"/>
        <v>0</v>
      </c>
      <c r="G211" s="231"/>
      <c r="H211" s="263"/>
      <c r="I211" s="114">
        <f t="shared" si="280"/>
        <v>0</v>
      </c>
      <c r="J211" s="263"/>
      <c r="K211" s="60"/>
      <c r="L211" s="114">
        <f t="shared" si="281"/>
        <v>0</v>
      </c>
      <c r="M211" s="325"/>
      <c r="N211" s="60"/>
      <c r="O211" s="114">
        <f t="shared" si="282"/>
        <v>0</v>
      </c>
      <c r="P211" s="111"/>
    </row>
    <row r="212" spans="1:16" hidden="1" x14ac:dyDescent="0.25">
      <c r="A212" s="38">
        <v>5217</v>
      </c>
      <c r="B212" s="57" t="s">
        <v>192</v>
      </c>
      <c r="C212" s="58">
        <f t="shared" si="185"/>
        <v>0</v>
      </c>
      <c r="D212" s="231">
        <v>0</v>
      </c>
      <c r="E212" s="528"/>
      <c r="F212" s="486">
        <f t="shared" si="279"/>
        <v>0</v>
      </c>
      <c r="G212" s="231"/>
      <c r="H212" s="263"/>
      <c r="I212" s="114">
        <f t="shared" si="280"/>
        <v>0</v>
      </c>
      <c r="J212" s="263"/>
      <c r="K212" s="60"/>
      <c r="L212" s="114">
        <f t="shared" si="281"/>
        <v>0</v>
      </c>
      <c r="M212" s="325"/>
      <c r="N212" s="60"/>
      <c r="O212" s="114">
        <f t="shared" si="282"/>
        <v>0</v>
      </c>
      <c r="P212" s="111"/>
    </row>
    <row r="213" spans="1:16" hidden="1" x14ac:dyDescent="0.25">
      <c r="A213" s="38">
        <v>5218</v>
      </c>
      <c r="B213" s="57" t="s">
        <v>193</v>
      </c>
      <c r="C213" s="58">
        <f t="shared" ref="C213:C276" si="283">F213+I213+L213+O213</f>
        <v>0</v>
      </c>
      <c r="D213" s="231">
        <v>0</v>
      </c>
      <c r="E213" s="528"/>
      <c r="F213" s="486">
        <f t="shared" si="279"/>
        <v>0</v>
      </c>
      <c r="G213" s="231"/>
      <c r="H213" s="263"/>
      <c r="I213" s="114">
        <f t="shared" si="280"/>
        <v>0</v>
      </c>
      <c r="J213" s="263"/>
      <c r="K213" s="60"/>
      <c r="L213" s="114">
        <f t="shared" si="281"/>
        <v>0</v>
      </c>
      <c r="M213" s="325"/>
      <c r="N213" s="60"/>
      <c r="O213" s="114">
        <f t="shared" si="282"/>
        <v>0</v>
      </c>
      <c r="P213" s="111"/>
    </row>
    <row r="214" spans="1:16" hidden="1" x14ac:dyDescent="0.25">
      <c r="A214" s="38">
        <v>5219</v>
      </c>
      <c r="B214" s="57" t="s">
        <v>194</v>
      </c>
      <c r="C214" s="58">
        <f t="shared" si="283"/>
        <v>0</v>
      </c>
      <c r="D214" s="231">
        <v>0</v>
      </c>
      <c r="E214" s="528"/>
      <c r="F214" s="486">
        <f t="shared" si="279"/>
        <v>0</v>
      </c>
      <c r="G214" s="231"/>
      <c r="H214" s="263"/>
      <c r="I214" s="114">
        <f t="shared" si="280"/>
        <v>0</v>
      </c>
      <c r="J214" s="263"/>
      <c r="K214" s="60"/>
      <c r="L214" s="114">
        <f t="shared" si="281"/>
        <v>0</v>
      </c>
      <c r="M214" s="325"/>
      <c r="N214" s="60"/>
      <c r="O214" s="114">
        <f t="shared" si="282"/>
        <v>0</v>
      </c>
      <c r="P214" s="111"/>
    </row>
    <row r="215" spans="1:16" ht="13.5" hidden="1" customHeight="1" x14ac:dyDescent="0.25">
      <c r="A215" s="112">
        <v>5220</v>
      </c>
      <c r="B215" s="57" t="s">
        <v>195</v>
      </c>
      <c r="C215" s="58">
        <f t="shared" si="283"/>
        <v>0</v>
      </c>
      <c r="D215" s="231">
        <v>0</v>
      </c>
      <c r="E215" s="528"/>
      <c r="F215" s="486">
        <f t="shared" si="279"/>
        <v>0</v>
      </c>
      <c r="G215" s="231"/>
      <c r="H215" s="263"/>
      <c r="I215" s="114">
        <f t="shared" si="280"/>
        <v>0</v>
      </c>
      <c r="J215" s="263"/>
      <c r="K215" s="60"/>
      <c r="L215" s="114">
        <f t="shared" si="281"/>
        <v>0</v>
      </c>
      <c r="M215" s="325"/>
      <c r="N215" s="60"/>
      <c r="O215" s="114">
        <f t="shared" si="282"/>
        <v>0</v>
      </c>
      <c r="P215" s="111"/>
    </row>
    <row r="216" spans="1:16" x14ac:dyDescent="0.25">
      <c r="A216" s="112">
        <v>5230</v>
      </c>
      <c r="B216" s="57" t="s">
        <v>196</v>
      </c>
      <c r="C216" s="58">
        <f t="shared" si="283"/>
        <v>36647</v>
      </c>
      <c r="D216" s="232">
        <f>SUM(D217:D224)</f>
        <v>36647</v>
      </c>
      <c r="E216" s="529">
        <f t="shared" ref="E216:F216" si="284">SUM(E217:E224)</f>
        <v>0</v>
      </c>
      <c r="F216" s="486">
        <f t="shared" si="284"/>
        <v>36647</v>
      </c>
      <c r="G216" s="232">
        <f>SUM(G217:G224)</f>
        <v>0</v>
      </c>
      <c r="H216" s="121">
        <f t="shared" ref="H216:I216" si="285">SUM(H217:H224)</f>
        <v>0</v>
      </c>
      <c r="I216" s="114">
        <f t="shared" si="285"/>
        <v>0</v>
      </c>
      <c r="J216" s="121">
        <f>SUM(J217:J224)</f>
        <v>0</v>
      </c>
      <c r="K216" s="113">
        <f t="shared" ref="K216:L216" si="286">SUM(K217:K224)</f>
        <v>0</v>
      </c>
      <c r="L216" s="114">
        <f t="shared" si="286"/>
        <v>0</v>
      </c>
      <c r="M216" s="58">
        <f>SUM(M217:M224)</f>
        <v>0</v>
      </c>
      <c r="N216" s="113">
        <f t="shared" ref="N216:O216" si="287">SUM(N217:N224)</f>
        <v>0</v>
      </c>
      <c r="O216" s="114">
        <f t="shared" si="287"/>
        <v>0</v>
      </c>
      <c r="P216" s="111"/>
    </row>
    <row r="217" spans="1:16" hidden="1" x14ac:dyDescent="0.25">
      <c r="A217" s="38">
        <v>5231</v>
      </c>
      <c r="B217" s="57" t="s">
        <v>197</v>
      </c>
      <c r="C217" s="58">
        <f t="shared" si="283"/>
        <v>0</v>
      </c>
      <c r="D217" s="231">
        <v>0</v>
      </c>
      <c r="E217" s="528"/>
      <c r="F217" s="486">
        <f t="shared" ref="F217:F226" si="288">D217+E217</f>
        <v>0</v>
      </c>
      <c r="G217" s="231"/>
      <c r="H217" s="263"/>
      <c r="I217" s="114">
        <f t="shared" ref="I217:I226" si="289">G217+H217</f>
        <v>0</v>
      </c>
      <c r="J217" s="263"/>
      <c r="K217" s="60"/>
      <c r="L217" s="114">
        <f t="shared" ref="L217:L226" si="290">J217+K217</f>
        <v>0</v>
      </c>
      <c r="M217" s="325"/>
      <c r="N217" s="60"/>
      <c r="O217" s="114">
        <f t="shared" ref="O217:O226" si="291">M217+N217</f>
        <v>0</v>
      </c>
      <c r="P217" s="111"/>
    </row>
    <row r="218" spans="1:16" hidden="1" x14ac:dyDescent="0.25">
      <c r="A218" s="38">
        <v>5232</v>
      </c>
      <c r="B218" s="57" t="s">
        <v>198</v>
      </c>
      <c r="C218" s="58">
        <f t="shared" si="283"/>
        <v>0</v>
      </c>
      <c r="D218" s="231">
        <v>0</v>
      </c>
      <c r="E218" s="528"/>
      <c r="F218" s="486">
        <f t="shared" si="288"/>
        <v>0</v>
      </c>
      <c r="G218" s="231"/>
      <c r="H218" s="263"/>
      <c r="I218" s="114">
        <f t="shared" si="289"/>
        <v>0</v>
      </c>
      <c r="J218" s="263"/>
      <c r="K218" s="60"/>
      <c r="L218" s="114">
        <f t="shared" si="290"/>
        <v>0</v>
      </c>
      <c r="M218" s="325"/>
      <c r="N218" s="60"/>
      <c r="O218" s="114">
        <f t="shared" si="291"/>
        <v>0</v>
      </c>
      <c r="P218" s="111"/>
    </row>
    <row r="219" spans="1:16" hidden="1" x14ac:dyDescent="0.25">
      <c r="A219" s="38">
        <v>5233</v>
      </c>
      <c r="B219" s="57" t="s">
        <v>199</v>
      </c>
      <c r="C219" s="58">
        <f t="shared" si="283"/>
        <v>0</v>
      </c>
      <c r="D219" s="231">
        <v>0</v>
      </c>
      <c r="E219" s="528"/>
      <c r="F219" s="486">
        <f t="shared" si="288"/>
        <v>0</v>
      </c>
      <c r="G219" s="231"/>
      <c r="H219" s="263"/>
      <c r="I219" s="114">
        <f t="shared" si="289"/>
        <v>0</v>
      </c>
      <c r="J219" s="263"/>
      <c r="K219" s="60"/>
      <c r="L219" s="114">
        <f t="shared" si="290"/>
        <v>0</v>
      </c>
      <c r="M219" s="325"/>
      <c r="N219" s="60"/>
      <c r="O219" s="114">
        <f t="shared" si="291"/>
        <v>0</v>
      </c>
      <c r="P219" s="111"/>
    </row>
    <row r="220" spans="1:16" ht="24" hidden="1" x14ac:dyDescent="0.25">
      <c r="A220" s="38">
        <v>5234</v>
      </c>
      <c r="B220" s="57" t="s">
        <v>200</v>
      </c>
      <c r="C220" s="58">
        <f t="shared" si="283"/>
        <v>0</v>
      </c>
      <c r="D220" s="231">
        <v>0</v>
      </c>
      <c r="E220" s="528"/>
      <c r="F220" s="486">
        <f t="shared" si="288"/>
        <v>0</v>
      </c>
      <c r="G220" s="231"/>
      <c r="H220" s="263"/>
      <c r="I220" s="114">
        <f t="shared" si="289"/>
        <v>0</v>
      </c>
      <c r="J220" s="263"/>
      <c r="K220" s="60"/>
      <c r="L220" s="114">
        <f t="shared" si="290"/>
        <v>0</v>
      </c>
      <c r="M220" s="325"/>
      <c r="N220" s="60"/>
      <c r="O220" s="114">
        <f t="shared" si="291"/>
        <v>0</v>
      </c>
      <c r="P220" s="111"/>
    </row>
    <row r="221" spans="1:16" ht="14.25" hidden="1" customHeight="1" x14ac:dyDescent="0.25">
      <c r="A221" s="38">
        <v>5236</v>
      </c>
      <c r="B221" s="57" t="s">
        <v>201</v>
      </c>
      <c r="C221" s="58">
        <f t="shared" si="283"/>
        <v>0</v>
      </c>
      <c r="D221" s="231">
        <v>0</v>
      </c>
      <c r="E221" s="528"/>
      <c r="F221" s="486">
        <f t="shared" si="288"/>
        <v>0</v>
      </c>
      <c r="G221" s="231"/>
      <c r="H221" s="263"/>
      <c r="I221" s="114">
        <f t="shared" si="289"/>
        <v>0</v>
      </c>
      <c r="J221" s="263"/>
      <c r="K221" s="60"/>
      <c r="L221" s="114">
        <f t="shared" si="290"/>
        <v>0</v>
      </c>
      <c r="M221" s="325"/>
      <c r="N221" s="60"/>
      <c r="O221" s="114">
        <f t="shared" si="291"/>
        <v>0</v>
      </c>
      <c r="P221" s="111"/>
    </row>
    <row r="222" spans="1:16" ht="14.25" hidden="1" customHeight="1" x14ac:dyDescent="0.25">
      <c r="A222" s="38">
        <v>5237</v>
      </c>
      <c r="B222" s="57" t="s">
        <v>202</v>
      </c>
      <c r="C222" s="58">
        <f t="shared" si="283"/>
        <v>0</v>
      </c>
      <c r="D222" s="231">
        <v>0</v>
      </c>
      <c r="E222" s="528"/>
      <c r="F222" s="486">
        <f t="shared" si="288"/>
        <v>0</v>
      </c>
      <c r="G222" s="231"/>
      <c r="H222" s="263"/>
      <c r="I222" s="114">
        <f t="shared" si="289"/>
        <v>0</v>
      </c>
      <c r="J222" s="263"/>
      <c r="K222" s="60"/>
      <c r="L222" s="114">
        <f t="shared" si="290"/>
        <v>0</v>
      </c>
      <c r="M222" s="325"/>
      <c r="N222" s="60"/>
      <c r="O222" s="114">
        <f t="shared" si="291"/>
        <v>0</v>
      </c>
      <c r="P222" s="111"/>
    </row>
    <row r="223" spans="1:16" ht="24" hidden="1" x14ac:dyDescent="0.25">
      <c r="A223" s="38">
        <v>5238</v>
      </c>
      <c r="B223" s="57" t="s">
        <v>203</v>
      </c>
      <c r="C223" s="58">
        <f t="shared" si="283"/>
        <v>0</v>
      </c>
      <c r="D223" s="231">
        <v>0</v>
      </c>
      <c r="E223" s="528"/>
      <c r="F223" s="486">
        <f t="shared" si="288"/>
        <v>0</v>
      </c>
      <c r="G223" s="231"/>
      <c r="H223" s="263"/>
      <c r="I223" s="114">
        <f t="shared" si="289"/>
        <v>0</v>
      </c>
      <c r="J223" s="263"/>
      <c r="K223" s="60"/>
      <c r="L223" s="114">
        <f t="shared" si="290"/>
        <v>0</v>
      </c>
      <c r="M223" s="325"/>
      <c r="N223" s="60"/>
      <c r="O223" s="114">
        <f t="shared" si="291"/>
        <v>0</v>
      </c>
      <c r="P223" s="111"/>
    </row>
    <row r="224" spans="1:16" ht="24" x14ac:dyDescent="0.25">
      <c r="A224" s="38">
        <v>5239</v>
      </c>
      <c r="B224" s="57" t="s">
        <v>204</v>
      </c>
      <c r="C224" s="58">
        <f t="shared" si="283"/>
        <v>36647</v>
      </c>
      <c r="D224" s="231">
        <v>36647</v>
      </c>
      <c r="E224" s="528"/>
      <c r="F224" s="486">
        <f t="shared" si="288"/>
        <v>36647</v>
      </c>
      <c r="G224" s="231"/>
      <c r="H224" s="263"/>
      <c r="I224" s="114">
        <f t="shared" si="289"/>
        <v>0</v>
      </c>
      <c r="J224" s="263"/>
      <c r="K224" s="60"/>
      <c r="L224" s="114">
        <f t="shared" si="290"/>
        <v>0</v>
      </c>
      <c r="M224" s="325"/>
      <c r="N224" s="60"/>
      <c r="O224" s="114">
        <f t="shared" si="291"/>
        <v>0</v>
      </c>
      <c r="P224" s="111"/>
    </row>
    <row r="225" spans="1:16" ht="24" x14ac:dyDescent="0.25">
      <c r="A225" s="112">
        <v>5240</v>
      </c>
      <c r="B225" s="57" t="s">
        <v>205</v>
      </c>
      <c r="C225" s="58">
        <f t="shared" si="283"/>
        <v>552860</v>
      </c>
      <c r="D225" s="231">
        <v>552860</v>
      </c>
      <c r="E225" s="528"/>
      <c r="F225" s="486">
        <f t="shared" si="288"/>
        <v>552860</v>
      </c>
      <c r="G225" s="231"/>
      <c r="H225" s="263"/>
      <c r="I225" s="114">
        <f t="shared" si="289"/>
        <v>0</v>
      </c>
      <c r="J225" s="263"/>
      <c r="K225" s="60"/>
      <c r="L225" s="114">
        <f t="shared" si="290"/>
        <v>0</v>
      </c>
      <c r="M225" s="325"/>
      <c r="N225" s="60"/>
      <c r="O225" s="114">
        <f t="shared" si="291"/>
        <v>0</v>
      </c>
      <c r="P225" s="111"/>
    </row>
    <row r="226" spans="1:16" x14ac:dyDescent="0.25">
      <c r="A226" s="112">
        <v>5250</v>
      </c>
      <c r="B226" s="57" t="s">
        <v>206</v>
      </c>
      <c r="C226" s="58">
        <f t="shared" si="283"/>
        <v>478272</v>
      </c>
      <c r="D226" s="231">
        <v>476952</v>
      </c>
      <c r="E226" s="528">
        <v>1320</v>
      </c>
      <c r="F226" s="486">
        <f t="shared" si="288"/>
        <v>478272</v>
      </c>
      <c r="G226" s="231"/>
      <c r="H226" s="263"/>
      <c r="I226" s="114">
        <f t="shared" si="289"/>
        <v>0</v>
      </c>
      <c r="J226" s="263"/>
      <c r="K226" s="60"/>
      <c r="L226" s="114">
        <f t="shared" si="290"/>
        <v>0</v>
      </c>
      <c r="M226" s="325"/>
      <c r="N226" s="60"/>
      <c r="O226" s="114">
        <f t="shared" si="291"/>
        <v>0</v>
      </c>
      <c r="P226" s="111"/>
    </row>
    <row r="227" spans="1:16" hidden="1" x14ac:dyDescent="0.25">
      <c r="A227" s="112">
        <v>5260</v>
      </c>
      <c r="B227" s="57" t="s">
        <v>207</v>
      </c>
      <c r="C227" s="58">
        <f t="shared" si="283"/>
        <v>0</v>
      </c>
      <c r="D227" s="232">
        <f>SUM(D228)</f>
        <v>0</v>
      </c>
      <c r="E227" s="529">
        <f t="shared" ref="E227:F227" si="292">SUM(E228)</f>
        <v>0</v>
      </c>
      <c r="F227" s="486">
        <f t="shared" si="292"/>
        <v>0</v>
      </c>
      <c r="G227" s="232">
        <f>SUM(G228)</f>
        <v>0</v>
      </c>
      <c r="H227" s="121">
        <f t="shared" ref="H227:I227" si="293">SUM(H228)</f>
        <v>0</v>
      </c>
      <c r="I227" s="114">
        <f t="shared" si="293"/>
        <v>0</v>
      </c>
      <c r="J227" s="121">
        <f>SUM(J228)</f>
        <v>0</v>
      </c>
      <c r="K227" s="113">
        <f t="shared" ref="K227:L227" si="294">SUM(K228)</f>
        <v>0</v>
      </c>
      <c r="L227" s="114">
        <f t="shared" si="294"/>
        <v>0</v>
      </c>
      <c r="M227" s="58">
        <f>SUM(M228)</f>
        <v>0</v>
      </c>
      <c r="N227" s="113">
        <f t="shared" ref="N227:O227" si="295">SUM(N228)</f>
        <v>0</v>
      </c>
      <c r="O227" s="114">
        <f t="shared" si="295"/>
        <v>0</v>
      </c>
      <c r="P227" s="111"/>
    </row>
    <row r="228" spans="1:16" ht="24" hidden="1" x14ac:dyDescent="0.25">
      <c r="A228" s="38">
        <v>5269</v>
      </c>
      <c r="B228" s="57" t="s">
        <v>208</v>
      </c>
      <c r="C228" s="58">
        <f t="shared" si="283"/>
        <v>0</v>
      </c>
      <c r="D228" s="231">
        <v>0</v>
      </c>
      <c r="E228" s="528"/>
      <c r="F228" s="486">
        <f t="shared" ref="F228:F229" si="296">D228+E228</f>
        <v>0</v>
      </c>
      <c r="G228" s="231"/>
      <c r="H228" s="263"/>
      <c r="I228" s="114">
        <f t="shared" ref="I228:I229" si="297">G228+H228</f>
        <v>0</v>
      </c>
      <c r="J228" s="263"/>
      <c r="K228" s="60"/>
      <c r="L228" s="114">
        <f t="shared" ref="L228:L229" si="298">J228+K228</f>
        <v>0</v>
      </c>
      <c r="M228" s="325"/>
      <c r="N228" s="60"/>
      <c r="O228" s="114">
        <f t="shared" ref="O228:O229" si="299">M228+N228</f>
        <v>0</v>
      </c>
      <c r="P228" s="111"/>
    </row>
    <row r="229" spans="1:16" ht="24" hidden="1" x14ac:dyDescent="0.25">
      <c r="A229" s="107">
        <v>5270</v>
      </c>
      <c r="B229" s="78" t="s">
        <v>209</v>
      </c>
      <c r="C229" s="84">
        <f t="shared" si="283"/>
        <v>0</v>
      </c>
      <c r="D229" s="233">
        <v>0</v>
      </c>
      <c r="E229" s="530"/>
      <c r="F229" s="525">
        <f t="shared" si="296"/>
        <v>0</v>
      </c>
      <c r="G229" s="233"/>
      <c r="H229" s="264"/>
      <c r="I229" s="109">
        <f t="shared" si="297"/>
        <v>0</v>
      </c>
      <c r="J229" s="264"/>
      <c r="K229" s="115"/>
      <c r="L229" s="109">
        <f t="shared" si="298"/>
        <v>0</v>
      </c>
      <c r="M229" s="326"/>
      <c r="N229" s="115"/>
      <c r="O229" s="109">
        <f t="shared" si="299"/>
        <v>0</v>
      </c>
      <c r="P229" s="116"/>
    </row>
    <row r="230" spans="1:16" hidden="1" x14ac:dyDescent="0.25">
      <c r="A230" s="101">
        <v>6000</v>
      </c>
      <c r="B230" s="101" t="s">
        <v>210</v>
      </c>
      <c r="C230" s="102">
        <f t="shared" si="283"/>
        <v>0</v>
      </c>
      <c r="D230" s="228">
        <f>D231+D251+D259</f>
        <v>0</v>
      </c>
      <c r="E230" s="521">
        <f t="shared" ref="E230:F230" si="300">E231+E251+E259</f>
        <v>0</v>
      </c>
      <c r="F230" s="522">
        <f t="shared" si="300"/>
        <v>0</v>
      </c>
      <c r="G230" s="228">
        <f>G231+G251+G259</f>
        <v>0</v>
      </c>
      <c r="H230" s="261">
        <f t="shared" ref="H230:I230" si="301">H231+H251+H259</f>
        <v>0</v>
      </c>
      <c r="I230" s="104">
        <f t="shared" si="301"/>
        <v>0</v>
      </c>
      <c r="J230" s="261">
        <f>J231+J251+J259</f>
        <v>0</v>
      </c>
      <c r="K230" s="103">
        <f t="shared" ref="K230:L230" si="302">K231+K251+K259</f>
        <v>0</v>
      </c>
      <c r="L230" s="104">
        <f t="shared" si="302"/>
        <v>0</v>
      </c>
      <c r="M230" s="102">
        <f>M231+M251+M259</f>
        <v>0</v>
      </c>
      <c r="N230" s="103">
        <f t="shared" ref="N230:O230" si="303">N231+N251+N259</f>
        <v>0</v>
      </c>
      <c r="O230" s="104">
        <f t="shared" si="303"/>
        <v>0</v>
      </c>
      <c r="P230" s="347"/>
    </row>
    <row r="231" spans="1:16" ht="14.25" hidden="1" customHeight="1" x14ac:dyDescent="0.25">
      <c r="A231" s="69">
        <v>6200</v>
      </c>
      <c r="B231" s="125" t="s">
        <v>211</v>
      </c>
      <c r="C231" s="130">
        <f t="shared" si="283"/>
        <v>0</v>
      </c>
      <c r="D231" s="237">
        <f>SUM(D232,D233,D235,D238,D244,D245,D246)</f>
        <v>0</v>
      </c>
      <c r="E231" s="535">
        <f t="shared" ref="E231:F231" si="304">SUM(E232,E233,E235,E238,E244,E245,E246)</f>
        <v>0</v>
      </c>
      <c r="F231" s="536">
        <f t="shared" si="304"/>
        <v>0</v>
      </c>
      <c r="G231" s="237">
        <f>SUM(G232,G233,G235,G238,G244,G245,G246)</f>
        <v>0</v>
      </c>
      <c r="H231" s="268">
        <f t="shared" ref="H231:I231" si="305">SUM(H232,H233,H235,H238,H244,H245,H246)</f>
        <v>0</v>
      </c>
      <c r="I231" s="294">
        <f t="shared" si="305"/>
        <v>0</v>
      </c>
      <c r="J231" s="268">
        <f>SUM(J232,J233,J235,J238,J244,J245,J246)</f>
        <v>0</v>
      </c>
      <c r="K231" s="131">
        <f t="shared" ref="K231:L231" si="306">SUM(K232,K233,K235,K238,K244,K245,K246)</f>
        <v>0</v>
      </c>
      <c r="L231" s="294">
        <f t="shared" si="306"/>
        <v>0</v>
      </c>
      <c r="M231" s="130">
        <f>SUM(M232,M233,M235,M238,M244,M245,M246)</f>
        <v>0</v>
      </c>
      <c r="N231" s="131">
        <f t="shared" ref="N231:O231" si="307">SUM(N232,N233,N235,N238,N244,N245,N246)</f>
        <v>0</v>
      </c>
      <c r="O231" s="294">
        <f t="shared" si="307"/>
        <v>0</v>
      </c>
      <c r="P231" s="348"/>
    </row>
    <row r="232" spans="1:16" ht="24" hidden="1" x14ac:dyDescent="0.25">
      <c r="A232" s="565">
        <v>6220</v>
      </c>
      <c r="B232" s="52" t="s">
        <v>212</v>
      </c>
      <c r="C232" s="53">
        <f t="shared" si="283"/>
        <v>0</v>
      </c>
      <c r="D232" s="230">
        <v>0</v>
      </c>
      <c r="E232" s="526"/>
      <c r="F232" s="527">
        <f>D232+E232</f>
        <v>0</v>
      </c>
      <c r="G232" s="230"/>
      <c r="H232" s="262"/>
      <c r="I232" s="120">
        <f>G232+H232</f>
        <v>0</v>
      </c>
      <c r="J232" s="262"/>
      <c r="K232" s="55"/>
      <c r="L232" s="120">
        <f>J232+K232</f>
        <v>0</v>
      </c>
      <c r="M232" s="324"/>
      <c r="N232" s="55"/>
      <c r="O232" s="120">
        <f>M232+N232</f>
        <v>0</v>
      </c>
      <c r="P232" s="110"/>
    </row>
    <row r="233" spans="1:16" hidden="1" x14ac:dyDescent="0.25">
      <c r="A233" s="112">
        <v>6230</v>
      </c>
      <c r="B233" s="57" t="s">
        <v>213</v>
      </c>
      <c r="C233" s="58">
        <f t="shared" si="283"/>
        <v>0</v>
      </c>
      <c r="D233" s="232">
        <f t="shared" ref="D233:O233" si="308">SUM(D234)</f>
        <v>0</v>
      </c>
      <c r="E233" s="529">
        <f t="shared" si="308"/>
        <v>0</v>
      </c>
      <c r="F233" s="486">
        <f t="shared" si="308"/>
        <v>0</v>
      </c>
      <c r="G233" s="232">
        <f t="shared" si="308"/>
        <v>0</v>
      </c>
      <c r="H233" s="121">
        <f t="shared" si="308"/>
        <v>0</v>
      </c>
      <c r="I233" s="114">
        <f t="shared" si="308"/>
        <v>0</v>
      </c>
      <c r="J233" s="121">
        <f t="shared" si="308"/>
        <v>0</v>
      </c>
      <c r="K233" s="113">
        <f t="shared" si="308"/>
        <v>0</v>
      </c>
      <c r="L233" s="114">
        <f t="shared" si="308"/>
        <v>0</v>
      </c>
      <c r="M233" s="58">
        <f t="shared" si="308"/>
        <v>0</v>
      </c>
      <c r="N233" s="113">
        <f t="shared" si="308"/>
        <v>0</v>
      </c>
      <c r="O233" s="114">
        <f t="shared" si="308"/>
        <v>0</v>
      </c>
      <c r="P233" s="111"/>
    </row>
    <row r="234" spans="1:16" ht="24" hidden="1" x14ac:dyDescent="0.25">
      <c r="A234" s="38">
        <v>6239</v>
      </c>
      <c r="B234" s="52" t="s">
        <v>214</v>
      </c>
      <c r="C234" s="58">
        <f t="shared" si="283"/>
        <v>0</v>
      </c>
      <c r="D234" s="230">
        <v>0</v>
      </c>
      <c r="E234" s="526"/>
      <c r="F234" s="527">
        <f>D234+E234</f>
        <v>0</v>
      </c>
      <c r="G234" s="230"/>
      <c r="H234" s="262"/>
      <c r="I234" s="120">
        <f>G234+H234</f>
        <v>0</v>
      </c>
      <c r="J234" s="262"/>
      <c r="K234" s="55"/>
      <c r="L234" s="120">
        <f>J234+K234</f>
        <v>0</v>
      </c>
      <c r="M234" s="324"/>
      <c r="N234" s="55"/>
      <c r="O234" s="120">
        <f>M234+N234</f>
        <v>0</v>
      </c>
      <c r="P234" s="110"/>
    </row>
    <row r="235" spans="1:16" ht="24" hidden="1" x14ac:dyDescent="0.25">
      <c r="A235" s="112">
        <v>6240</v>
      </c>
      <c r="B235" s="57" t="s">
        <v>215</v>
      </c>
      <c r="C235" s="58">
        <f t="shared" si="283"/>
        <v>0</v>
      </c>
      <c r="D235" s="232">
        <f>SUM(D236:D237)</f>
        <v>0</v>
      </c>
      <c r="E235" s="529">
        <f t="shared" ref="E235:F235" si="309">SUM(E236:E237)</f>
        <v>0</v>
      </c>
      <c r="F235" s="486">
        <f t="shared" si="309"/>
        <v>0</v>
      </c>
      <c r="G235" s="232">
        <f>SUM(G236:G237)</f>
        <v>0</v>
      </c>
      <c r="H235" s="121">
        <f t="shared" ref="H235:I235" si="310">SUM(H236:H237)</f>
        <v>0</v>
      </c>
      <c r="I235" s="114">
        <f t="shared" si="310"/>
        <v>0</v>
      </c>
      <c r="J235" s="121">
        <f>SUM(J236:J237)</f>
        <v>0</v>
      </c>
      <c r="K235" s="113">
        <f t="shared" ref="K235:L235" si="311">SUM(K236:K237)</f>
        <v>0</v>
      </c>
      <c r="L235" s="114">
        <f t="shared" si="311"/>
        <v>0</v>
      </c>
      <c r="M235" s="58">
        <f>SUM(M236:M237)</f>
        <v>0</v>
      </c>
      <c r="N235" s="113">
        <f t="shared" ref="N235:O235" si="312">SUM(N236:N237)</f>
        <v>0</v>
      </c>
      <c r="O235" s="114">
        <f t="shared" si="312"/>
        <v>0</v>
      </c>
      <c r="P235" s="111"/>
    </row>
    <row r="236" spans="1:16" hidden="1" x14ac:dyDescent="0.25">
      <c r="A236" s="38">
        <v>6241</v>
      </c>
      <c r="B236" s="57" t="s">
        <v>216</v>
      </c>
      <c r="C236" s="58">
        <f t="shared" si="283"/>
        <v>0</v>
      </c>
      <c r="D236" s="231">
        <v>0</v>
      </c>
      <c r="E236" s="528"/>
      <c r="F236" s="486">
        <f t="shared" ref="F236:F237" si="313">D236+E236</f>
        <v>0</v>
      </c>
      <c r="G236" s="231"/>
      <c r="H236" s="263"/>
      <c r="I236" s="114">
        <f t="shared" ref="I236:I237" si="314">G236+H236</f>
        <v>0</v>
      </c>
      <c r="J236" s="263"/>
      <c r="K236" s="60"/>
      <c r="L236" s="114">
        <f t="shared" ref="L236:L237" si="315">J236+K236</f>
        <v>0</v>
      </c>
      <c r="M236" s="325"/>
      <c r="N236" s="60"/>
      <c r="O236" s="114">
        <f t="shared" ref="O236:O237" si="316">M236+N236</f>
        <v>0</v>
      </c>
      <c r="P236" s="111"/>
    </row>
    <row r="237" spans="1:16" hidden="1" x14ac:dyDescent="0.25">
      <c r="A237" s="38">
        <v>6242</v>
      </c>
      <c r="B237" s="57" t="s">
        <v>217</v>
      </c>
      <c r="C237" s="58">
        <f t="shared" si="283"/>
        <v>0</v>
      </c>
      <c r="D237" s="231">
        <v>0</v>
      </c>
      <c r="E237" s="528"/>
      <c r="F237" s="486">
        <f t="shared" si="313"/>
        <v>0</v>
      </c>
      <c r="G237" s="231"/>
      <c r="H237" s="263"/>
      <c r="I237" s="114">
        <f t="shared" si="314"/>
        <v>0</v>
      </c>
      <c r="J237" s="263"/>
      <c r="K237" s="60"/>
      <c r="L237" s="114">
        <f t="shared" si="315"/>
        <v>0</v>
      </c>
      <c r="M237" s="325"/>
      <c r="N237" s="60"/>
      <c r="O237" s="114">
        <f t="shared" si="316"/>
        <v>0</v>
      </c>
      <c r="P237" s="111"/>
    </row>
    <row r="238" spans="1:16" ht="25.5" hidden="1" customHeight="1" x14ac:dyDescent="0.25">
      <c r="A238" s="112">
        <v>6250</v>
      </c>
      <c r="B238" s="57" t="s">
        <v>218</v>
      </c>
      <c r="C238" s="58">
        <f t="shared" si="283"/>
        <v>0</v>
      </c>
      <c r="D238" s="232">
        <f>SUM(D239:D243)</f>
        <v>0</v>
      </c>
      <c r="E238" s="529">
        <f t="shared" ref="E238:F238" si="317">SUM(E239:E243)</f>
        <v>0</v>
      </c>
      <c r="F238" s="486">
        <f t="shared" si="317"/>
        <v>0</v>
      </c>
      <c r="G238" s="232">
        <f>SUM(G239:G243)</f>
        <v>0</v>
      </c>
      <c r="H238" s="121">
        <f t="shared" ref="H238:I238" si="318">SUM(H239:H243)</f>
        <v>0</v>
      </c>
      <c r="I238" s="114">
        <f t="shared" si="318"/>
        <v>0</v>
      </c>
      <c r="J238" s="121">
        <f>SUM(J239:J243)</f>
        <v>0</v>
      </c>
      <c r="K238" s="113">
        <f t="shared" ref="K238:L238" si="319">SUM(K239:K243)</f>
        <v>0</v>
      </c>
      <c r="L238" s="114">
        <f t="shared" si="319"/>
        <v>0</v>
      </c>
      <c r="M238" s="58">
        <f>SUM(M239:M243)</f>
        <v>0</v>
      </c>
      <c r="N238" s="113">
        <f t="shared" ref="N238:O238" si="320">SUM(N239:N243)</f>
        <v>0</v>
      </c>
      <c r="O238" s="114">
        <f t="shared" si="320"/>
        <v>0</v>
      </c>
      <c r="P238" s="111"/>
    </row>
    <row r="239" spans="1:16" ht="14.25" hidden="1" customHeight="1" x14ac:dyDescent="0.25">
      <c r="A239" s="38">
        <v>6252</v>
      </c>
      <c r="B239" s="57" t="s">
        <v>219</v>
      </c>
      <c r="C239" s="58">
        <f t="shared" si="283"/>
        <v>0</v>
      </c>
      <c r="D239" s="231">
        <v>0</v>
      </c>
      <c r="E239" s="528"/>
      <c r="F239" s="486">
        <f t="shared" ref="F239:F245" si="321">D239+E239</f>
        <v>0</v>
      </c>
      <c r="G239" s="231"/>
      <c r="H239" s="263"/>
      <c r="I239" s="114">
        <f t="shared" ref="I239:I245" si="322">G239+H239</f>
        <v>0</v>
      </c>
      <c r="J239" s="263"/>
      <c r="K239" s="60"/>
      <c r="L239" s="114">
        <f t="shared" ref="L239:L245" si="323">J239+K239</f>
        <v>0</v>
      </c>
      <c r="M239" s="325"/>
      <c r="N239" s="60"/>
      <c r="O239" s="114">
        <f t="shared" ref="O239:O245" si="324">M239+N239</f>
        <v>0</v>
      </c>
      <c r="P239" s="111"/>
    </row>
    <row r="240" spans="1:16" ht="14.25" hidden="1" customHeight="1" x14ac:dyDescent="0.25">
      <c r="A240" s="38">
        <v>6253</v>
      </c>
      <c r="B240" s="57" t="s">
        <v>220</v>
      </c>
      <c r="C240" s="58">
        <f t="shared" si="283"/>
        <v>0</v>
      </c>
      <c r="D240" s="231">
        <v>0</v>
      </c>
      <c r="E240" s="528"/>
      <c r="F240" s="486">
        <f t="shared" si="321"/>
        <v>0</v>
      </c>
      <c r="G240" s="231"/>
      <c r="H240" s="263"/>
      <c r="I240" s="114">
        <f t="shared" si="322"/>
        <v>0</v>
      </c>
      <c r="J240" s="263"/>
      <c r="K240" s="60"/>
      <c r="L240" s="114">
        <f t="shared" si="323"/>
        <v>0</v>
      </c>
      <c r="M240" s="325"/>
      <c r="N240" s="60"/>
      <c r="O240" s="114">
        <f t="shared" si="324"/>
        <v>0</v>
      </c>
      <c r="P240" s="111"/>
    </row>
    <row r="241" spans="1:16" ht="24" hidden="1" x14ac:dyDescent="0.25">
      <c r="A241" s="38">
        <v>6254</v>
      </c>
      <c r="B241" s="57" t="s">
        <v>221</v>
      </c>
      <c r="C241" s="58">
        <f t="shared" si="283"/>
        <v>0</v>
      </c>
      <c r="D241" s="231">
        <v>0</v>
      </c>
      <c r="E241" s="528"/>
      <c r="F241" s="486">
        <f t="shared" si="321"/>
        <v>0</v>
      </c>
      <c r="G241" s="231"/>
      <c r="H241" s="263"/>
      <c r="I241" s="114">
        <f t="shared" si="322"/>
        <v>0</v>
      </c>
      <c r="J241" s="263"/>
      <c r="K241" s="60"/>
      <c r="L241" s="114">
        <f t="shared" si="323"/>
        <v>0</v>
      </c>
      <c r="M241" s="325"/>
      <c r="N241" s="60"/>
      <c r="O241" s="114">
        <f t="shared" si="324"/>
        <v>0</v>
      </c>
      <c r="P241" s="111"/>
    </row>
    <row r="242" spans="1:16" ht="24" hidden="1" x14ac:dyDescent="0.25">
      <c r="A242" s="38">
        <v>6255</v>
      </c>
      <c r="B242" s="57" t="s">
        <v>222</v>
      </c>
      <c r="C242" s="58">
        <f t="shared" si="283"/>
        <v>0</v>
      </c>
      <c r="D242" s="231">
        <v>0</v>
      </c>
      <c r="E242" s="528"/>
      <c r="F242" s="486">
        <f t="shared" si="321"/>
        <v>0</v>
      </c>
      <c r="G242" s="231"/>
      <c r="H242" s="263"/>
      <c r="I242" s="114">
        <f t="shared" si="322"/>
        <v>0</v>
      </c>
      <c r="J242" s="263"/>
      <c r="K242" s="60"/>
      <c r="L242" s="114">
        <f t="shared" si="323"/>
        <v>0</v>
      </c>
      <c r="M242" s="325"/>
      <c r="N242" s="60"/>
      <c r="O242" s="114">
        <f t="shared" si="324"/>
        <v>0</v>
      </c>
      <c r="P242" s="111"/>
    </row>
    <row r="243" spans="1:16" hidden="1" x14ac:dyDescent="0.25">
      <c r="A243" s="38">
        <v>6259</v>
      </c>
      <c r="B243" s="57" t="s">
        <v>223</v>
      </c>
      <c r="C243" s="58">
        <f t="shared" si="283"/>
        <v>0</v>
      </c>
      <c r="D243" s="231">
        <v>0</v>
      </c>
      <c r="E243" s="528"/>
      <c r="F243" s="486">
        <f t="shared" si="321"/>
        <v>0</v>
      </c>
      <c r="G243" s="231"/>
      <c r="H243" s="263"/>
      <c r="I243" s="114">
        <f t="shared" si="322"/>
        <v>0</v>
      </c>
      <c r="J243" s="263"/>
      <c r="K243" s="60"/>
      <c r="L243" s="114">
        <f t="shared" si="323"/>
        <v>0</v>
      </c>
      <c r="M243" s="325"/>
      <c r="N243" s="60"/>
      <c r="O243" s="114">
        <f t="shared" si="324"/>
        <v>0</v>
      </c>
      <c r="P243" s="111"/>
    </row>
    <row r="244" spans="1:16" ht="24" hidden="1" x14ac:dyDescent="0.25">
      <c r="A244" s="112">
        <v>6260</v>
      </c>
      <c r="B244" s="57" t="s">
        <v>224</v>
      </c>
      <c r="C244" s="58">
        <f t="shared" si="283"/>
        <v>0</v>
      </c>
      <c r="D244" s="231">
        <v>0</v>
      </c>
      <c r="E244" s="528"/>
      <c r="F244" s="486">
        <f t="shared" si="321"/>
        <v>0</v>
      </c>
      <c r="G244" s="231"/>
      <c r="H244" s="263"/>
      <c r="I244" s="114">
        <f t="shared" si="322"/>
        <v>0</v>
      </c>
      <c r="J244" s="263"/>
      <c r="K244" s="60"/>
      <c r="L244" s="114">
        <f t="shared" si="323"/>
        <v>0</v>
      </c>
      <c r="M244" s="325"/>
      <c r="N244" s="60"/>
      <c r="O244" s="114">
        <f t="shared" si="324"/>
        <v>0</v>
      </c>
      <c r="P244" s="111"/>
    </row>
    <row r="245" spans="1:16" hidden="1" x14ac:dyDescent="0.25">
      <c r="A245" s="112">
        <v>6270</v>
      </c>
      <c r="B245" s="57" t="s">
        <v>225</v>
      </c>
      <c r="C245" s="58">
        <f t="shared" si="283"/>
        <v>0</v>
      </c>
      <c r="D245" s="231">
        <v>0</v>
      </c>
      <c r="E245" s="528"/>
      <c r="F245" s="486">
        <f t="shared" si="321"/>
        <v>0</v>
      </c>
      <c r="G245" s="231"/>
      <c r="H245" s="263"/>
      <c r="I245" s="114">
        <f t="shared" si="322"/>
        <v>0</v>
      </c>
      <c r="J245" s="263"/>
      <c r="K245" s="60"/>
      <c r="L245" s="114">
        <f t="shared" si="323"/>
        <v>0</v>
      </c>
      <c r="M245" s="325"/>
      <c r="N245" s="60"/>
      <c r="O245" s="114">
        <f t="shared" si="324"/>
        <v>0</v>
      </c>
      <c r="P245" s="111"/>
    </row>
    <row r="246" spans="1:16" ht="24" hidden="1" x14ac:dyDescent="0.25">
      <c r="A246" s="565">
        <v>6290</v>
      </c>
      <c r="B246" s="52" t="s">
        <v>226</v>
      </c>
      <c r="C246" s="127">
        <f t="shared" si="283"/>
        <v>0</v>
      </c>
      <c r="D246" s="234">
        <f>SUM(D247:D250)</f>
        <v>0</v>
      </c>
      <c r="E246" s="531">
        <f t="shared" ref="E246:O246" si="325">SUM(E247:E250)</f>
        <v>0</v>
      </c>
      <c r="F246" s="527">
        <f t="shared" si="325"/>
        <v>0</v>
      </c>
      <c r="G246" s="234">
        <f t="shared" si="325"/>
        <v>0</v>
      </c>
      <c r="H246" s="265">
        <f t="shared" si="325"/>
        <v>0</v>
      </c>
      <c r="I246" s="120">
        <f t="shared" si="325"/>
        <v>0</v>
      </c>
      <c r="J246" s="265">
        <f t="shared" si="325"/>
        <v>0</v>
      </c>
      <c r="K246" s="119">
        <f t="shared" si="325"/>
        <v>0</v>
      </c>
      <c r="L246" s="120">
        <f t="shared" si="325"/>
        <v>0</v>
      </c>
      <c r="M246" s="127">
        <f t="shared" si="325"/>
        <v>0</v>
      </c>
      <c r="N246" s="305">
        <f t="shared" si="325"/>
        <v>0</v>
      </c>
      <c r="O246" s="310">
        <f t="shared" si="325"/>
        <v>0</v>
      </c>
      <c r="P246" s="158"/>
    </row>
    <row r="247" spans="1:16" hidden="1" x14ac:dyDescent="0.25">
      <c r="A247" s="38">
        <v>6291</v>
      </c>
      <c r="B247" s="57" t="s">
        <v>227</v>
      </c>
      <c r="C247" s="58">
        <f t="shared" si="283"/>
        <v>0</v>
      </c>
      <c r="D247" s="231">
        <v>0</v>
      </c>
      <c r="E247" s="528"/>
      <c r="F247" s="486">
        <f t="shared" ref="F247:F250" si="326">D247+E247</f>
        <v>0</v>
      </c>
      <c r="G247" s="231"/>
      <c r="H247" s="263"/>
      <c r="I247" s="114">
        <f t="shared" ref="I247:I250" si="327">G247+H247</f>
        <v>0</v>
      </c>
      <c r="J247" s="263"/>
      <c r="K247" s="60"/>
      <c r="L247" s="114">
        <f t="shared" ref="L247:L250" si="328">J247+K247</f>
        <v>0</v>
      </c>
      <c r="M247" s="325"/>
      <c r="N247" s="60"/>
      <c r="O247" s="114">
        <f t="shared" ref="O247:O250" si="329">M247+N247</f>
        <v>0</v>
      </c>
      <c r="P247" s="111"/>
    </row>
    <row r="248" spans="1:16" hidden="1" x14ac:dyDescent="0.25">
      <c r="A248" s="38">
        <v>6292</v>
      </c>
      <c r="B248" s="57" t="s">
        <v>228</v>
      </c>
      <c r="C248" s="58">
        <f t="shared" si="283"/>
        <v>0</v>
      </c>
      <c r="D248" s="231">
        <v>0</v>
      </c>
      <c r="E248" s="528"/>
      <c r="F248" s="486">
        <f t="shared" si="326"/>
        <v>0</v>
      </c>
      <c r="G248" s="231"/>
      <c r="H248" s="263"/>
      <c r="I248" s="114">
        <f t="shared" si="327"/>
        <v>0</v>
      </c>
      <c r="J248" s="263"/>
      <c r="K248" s="60"/>
      <c r="L248" s="114">
        <f t="shared" si="328"/>
        <v>0</v>
      </c>
      <c r="M248" s="325"/>
      <c r="N248" s="60"/>
      <c r="O248" s="114">
        <f t="shared" si="329"/>
        <v>0</v>
      </c>
      <c r="P248" s="111"/>
    </row>
    <row r="249" spans="1:16" ht="72" hidden="1" x14ac:dyDescent="0.25">
      <c r="A249" s="38">
        <v>6296</v>
      </c>
      <c r="B249" s="57" t="s">
        <v>229</v>
      </c>
      <c r="C249" s="58">
        <f t="shared" si="283"/>
        <v>0</v>
      </c>
      <c r="D249" s="231">
        <v>0</v>
      </c>
      <c r="E249" s="528"/>
      <c r="F249" s="486">
        <f t="shared" si="326"/>
        <v>0</v>
      </c>
      <c r="G249" s="231"/>
      <c r="H249" s="263"/>
      <c r="I249" s="114">
        <f t="shared" si="327"/>
        <v>0</v>
      </c>
      <c r="J249" s="263"/>
      <c r="K249" s="60"/>
      <c r="L249" s="114">
        <f t="shared" si="328"/>
        <v>0</v>
      </c>
      <c r="M249" s="325"/>
      <c r="N249" s="60"/>
      <c r="O249" s="114">
        <f t="shared" si="329"/>
        <v>0</v>
      </c>
      <c r="P249" s="111"/>
    </row>
    <row r="250" spans="1:16" ht="39.75" hidden="1" customHeight="1" x14ac:dyDescent="0.25">
      <c r="A250" s="38">
        <v>6299</v>
      </c>
      <c r="B250" s="57" t="s">
        <v>230</v>
      </c>
      <c r="C250" s="58">
        <f t="shared" si="283"/>
        <v>0</v>
      </c>
      <c r="D250" s="231">
        <v>0</v>
      </c>
      <c r="E250" s="528"/>
      <c r="F250" s="486">
        <f t="shared" si="326"/>
        <v>0</v>
      </c>
      <c r="G250" s="231"/>
      <c r="H250" s="263"/>
      <c r="I250" s="114">
        <f t="shared" si="327"/>
        <v>0</v>
      </c>
      <c r="J250" s="263"/>
      <c r="K250" s="60"/>
      <c r="L250" s="114">
        <f t="shared" si="328"/>
        <v>0</v>
      </c>
      <c r="M250" s="325"/>
      <c r="N250" s="60"/>
      <c r="O250" s="114">
        <f t="shared" si="329"/>
        <v>0</v>
      </c>
      <c r="P250" s="111"/>
    </row>
    <row r="251" spans="1:16" hidden="1" x14ac:dyDescent="0.25">
      <c r="A251" s="45">
        <v>6300</v>
      </c>
      <c r="B251" s="105" t="s">
        <v>231</v>
      </c>
      <c r="C251" s="46">
        <f t="shared" si="283"/>
        <v>0</v>
      </c>
      <c r="D251" s="229">
        <f>SUM(D252,D257,D258)</f>
        <v>0</v>
      </c>
      <c r="E251" s="523">
        <f t="shared" ref="E251:O251" si="330">SUM(E252,E257,E258)</f>
        <v>0</v>
      </c>
      <c r="F251" s="490">
        <f t="shared" si="330"/>
        <v>0</v>
      </c>
      <c r="G251" s="229">
        <f t="shared" si="330"/>
        <v>0</v>
      </c>
      <c r="H251" s="106">
        <f t="shared" si="330"/>
        <v>0</v>
      </c>
      <c r="I251" s="117">
        <f t="shared" si="330"/>
        <v>0</v>
      </c>
      <c r="J251" s="106">
        <f t="shared" si="330"/>
        <v>0</v>
      </c>
      <c r="K251" s="50">
        <f t="shared" si="330"/>
        <v>0</v>
      </c>
      <c r="L251" s="117">
        <f t="shared" si="330"/>
        <v>0</v>
      </c>
      <c r="M251" s="166">
        <f t="shared" si="330"/>
        <v>0</v>
      </c>
      <c r="N251" s="167">
        <f t="shared" si="330"/>
        <v>0</v>
      </c>
      <c r="O251" s="168">
        <f t="shared" si="330"/>
        <v>0</v>
      </c>
      <c r="P251" s="349"/>
    </row>
    <row r="252" spans="1:16" ht="24" hidden="1" x14ac:dyDescent="0.25">
      <c r="A252" s="565">
        <v>6320</v>
      </c>
      <c r="B252" s="52" t="s">
        <v>303</v>
      </c>
      <c r="C252" s="127">
        <f t="shared" si="283"/>
        <v>0</v>
      </c>
      <c r="D252" s="234">
        <f>SUM(D253:D256)</f>
        <v>0</v>
      </c>
      <c r="E252" s="531">
        <f t="shared" ref="E252:O252" si="331">SUM(E253:E256)</f>
        <v>0</v>
      </c>
      <c r="F252" s="527">
        <f t="shared" si="331"/>
        <v>0</v>
      </c>
      <c r="G252" s="234">
        <f t="shared" si="331"/>
        <v>0</v>
      </c>
      <c r="H252" s="265">
        <f t="shared" si="331"/>
        <v>0</v>
      </c>
      <c r="I252" s="120">
        <f t="shared" si="331"/>
        <v>0</v>
      </c>
      <c r="J252" s="265">
        <f t="shared" si="331"/>
        <v>0</v>
      </c>
      <c r="K252" s="119">
        <f t="shared" si="331"/>
        <v>0</v>
      </c>
      <c r="L252" s="120">
        <f t="shared" si="331"/>
        <v>0</v>
      </c>
      <c r="M252" s="53">
        <f t="shared" si="331"/>
        <v>0</v>
      </c>
      <c r="N252" s="119">
        <f t="shared" si="331"/>
        <v>0</v>
      </c>
      <c r="O252" s="120">
        <f t="shared" si="331"/>
        <v>0</v>
      </c>
      <c r="P252" s="110"/>
    </row>
    <row r="253" spans="1:16" hidden="1" x14ac:dyDescent="0.25">
      <c r="A253" s="38">
        <v>6322</v>
      </c>
      <c r="B253" s="57" t="s">
        <v>232</v>
      </c>
      <c r="C253" s="58">
        <f t="shared" si="283"/>
        <v>0</v>
      </c>
      <c r="D253" s="231">
        <v>0</v>
      </c>
      <c r="E253" s="528"/>
      <c r="F253" s="486">
        <f t="shared" ref="F253:F258" si="332">D253+E253</f>
        <v>0</v>
      </c>
      <c r="G253" s="231"/>
      <c r="H253" s="263"/>
      <c r="I253" s="114">
        <f t="shared" ref="I253:I258" si="333">G253+H253</f>
        <v>0</v>
      </c>
      <c r="J253" s="263"/>
      <c r="K253" s="60"/>
      <c r="L253" s="114">
        <f t="shared" ref="L253:L258" si="334">J253+K253</f>
        <v>0</v>
      </c>
      <c r="M253" s="325"/>
      <c r="N253" s="60"/>
      <c r="O253" s="114">
        <f t="shared" ref="O253:O258" si="335">M253+N253</f>
        <v>0</v>
      </c>
      <c r="P253" s="111"/>
    </row>
    <row r="254" spans="1:16" ht="24" hidden="1" x14ac:dyDescent="0.25">
      <c r="A254" s="38">
        <v>6323</v>
      </c>
      <c r="B254" s="57" t="s">
        <v>233</v>
      </c>
      <c r="C254" s="58">
        <f t="shared" si="283"/>
        <v>0</v>
      </c>
      <c r="D254" s="231">
        <v>0</v>
      </c>
      <c r="E254" s="528"/>
      <c r="F254" s="486">
        <f t="shared" si="332"/>
        <v>0</v>
      </c>
      <c r="G254" s="231"/>
      <c r="H254" s="263"/>
      <c r="I254" s="114">
        <f t="shared" si="333"/>
        <v>0</v>
      </c>
      <c r="J254" s="263"/>
      <c r="K254" s="60"/>
      <c r="L254" s="114">
        <f t="shared" si="334"/>
        <v>0</v>
      </c>
      <c r="M254" s="325"/>
      <c r="N254" s="60"/>
      <c r="O254" s="114">
        <f t="shared" si="335"/>
        <v>0</v>
      </c>
      <c r="P254" s="111"/>
    </row>
    <row r="255" spans="1:16" ht="24" hidden="1" x14ac:dyDescent="0.25">
      <c r="A255" s="38">
        <v>6324</v>
      </c>
      <c r="B255" s="57" t="s">
        <v>287</v>
      </c>
      <c r="C255" s="58">
        <f t="shared" si="283"/>
        <v>0</v>
      </c>
      <c r="D255" s="231">
        <v>0</v>
      </c>
      <c r="E255" s="528"/>
      <c r="F255" s="486">
        <f t="shared" si="332"/>
        <v>0</v>
      </c>
      <c r="G255" s="231"/>
      <c r="H255" s="263"/>
      <c r="I255" s="114">
        <f t="shared" si="333"/>
        <v>0</v>
      </c>
      <c r="J255" s="263"/>
      <c r="K255" s="60"/>
      <c r="L255" s="114">
        <f t="shared" si="334"/>
        <v>0</v>
      </c>
      <c r="M255" s="325"/>
      <c r="N255" s="60"/>
      <c r="O255" s="114">
        <f t="shared" si="335"/>
        <v>0</v>
      </c>
      <c r="P255" s="111"/>
    </row>
    <row r="256" spans="1:16" hidden="1" x14ac:dyDescent="0.25">
      <c r="A256" s="33">
        <v>6329</v>
      </c>
      <c r="B256" s="52" t="s">
        <v>288</v>
      </c>
      <c r="C256" s="53">
        <f t="shared" si="283"/>
        <v>0</v>
      </c>
      <c r="D256" s="230">
        <v>0</v>
      </c>
      <c r="E256" s="526"/>
      <c r="F256" s="527">
        <f t="shared" si="332"/>
        <v>0</v>
      </c>
      <c r="G256" s="230"/>
      <c r="H256" s="262"/>
      <c r="I256" s="120">
        <f t="shared" si="333"/>
        <v>0</v>
      </c>
      <c r="J256" s="262"/>
      <c r="K256" s="55"/>
      <c r="L256" s="120">
        <f t="shared" si="334"/>
        <v>0</v>
      </c>
      <c r="M256" s="324"/>
      <c r="N256" s="55"/>
      <c r="O256" s="120">
        <f t="shared" si="335"/>
        <v>0</v>
      </c>
      <c r="P256" s="110"/>
    </row>
    <row r="257" spans="1:16" ht="24" hidden="1" x14ac:dyDescent="0.25">
      <c r="A257" s="143">
        <v>6330</v>
      </c>
      <c r="B257" s="144" t="s">
        <v>234</v>
      </c>
      <c r="C257" s="127">
        <f t="shared" si="283"/>
        <v>0</v>
      </c>
      <c r="D257" s="236">
        <v>0</v>
      </c>
      <c r="E257" s="533"/>
      <c r="F257" s="534">
        <f t="shared" si="332"/>
        <v>0</v>
      </c>
      <c r="G257" s="236"/>
      <c r="H257" s="267"/>
      <c r="I257" s="310">
        <f t="shared" si="333"/>
        <v>0</v>
      </c>
      <c r="J257" s="267"/>
      <c r="K257" s="129"/>
      <c r="L257" s="310">
        <f t="shared" si="334"/>
        <v>0</v>
      </c>
      <c r="M257" s="328"/>
      <c r="N257" s="129"/>
      <c r="O257" s="310">
        <f t="shared" si="335"/>
        <v>0</v>
      </c>
      <c r="P257" s="158"/>
    </row>
    <row r="258" spans="1:16" hidden="1" x14ac:dyDescent="0.25">
      <c r="A258" s="112">
        <v>6360</v>
      </c>
      <c r="B258" s="57" t="s">
        <v>235</v>
      </c>
      <c r="C258" s="58">
        <f t="shared" si="283"/>
        <v>0</v>
      </c>
      <c r="D258" s="231">
        <v>0</v>
      </c>
      <c r="E258" s="528"/>
      <c r="F258" s="486">
        <f t="shared" si="332"/>
        <v>0</v>
      </c>
      <c r="G258" s="231"/>
      <c r="H258" s="263"/>
      <c r="I258" s="114">
        <f t="shared" si="333"/>
        <v>0</v>
      </c>
      <c r="J258" s="263"/>
      <c r="K258" s="60"/>
      <c r="L258" s="114">
        <f t="shared" si="334"/>
        <v>0</v>
      </c>
      <c r="M258" s="325"/>
      <c r="N258" s="60"/>
      <c r="O258" s="114">
        <f t="shared" si="335"/>
        <v>0</v>
      </c>
      <c r="P258" s="111"/>
    </row>
    <row r="259" spans="1:16" ht="36" hidden="1" x14ac:dyDescent="0.25">
      <c r="A259" s="45">
        <v>6400</v>
      </c>
      <c r="B259" s="105" t="s">
        <v>236</v>
      </c>
      <c r="C259" s="46">
        <f t="shared" si="283"/>
        <v>0</v>
      </c>
      <c r="D259" s="229">
        <f>SUM(D260,D264)</f>
        <v>0</v>
      </c>
      <c r="E259" s="523">
        <f t="shared" ref="E259:O259" si="336">SUM(E260,E264)</f>
        <v>0</v>
      </c>
      <c r="F259" s="490">
        <f t="shared" si="336"/>
        <v>0</v>
      </c>
      <c r="G259" s="229">
        <f t="shared" si="336"/>
        <v>0</v>
      </c>
      <c r="H259" s="106">
        <f t="shared" si="336"/>
        <v>0</v>
      </c>
      <c r="I259" s="117">
        <f t="shared" si="336"/>
        <v>0</v>
      </c>
      <c r="J259" s="106">
        <f t="shared" si="336"/>
        <v>0</v>
      </c>
      <c r="K259" s="50">
        <f t="shared" si="336"/>
        <v>0</v>
      </c>
      <c r="L259" s="117">
        <f t="shared" si="336"/>
        <v>0</v>
      </c>
      <c r="M259" s="166">
        <f t="shared" si="336"/>
        <v>0</v>
      </c>
      <c r="N259" s="167">
        <f t="shared" si="336"/>
        <v>0</v>
      </c>
      <c r="O259" s="168">
        <f t="shared" si="336"/>
        <v>0</v>
      </c>
      <c r="P259" s="349"/>
    </row>
    <row r="260" spans="1:16" ht="24" hidden="1" x14ac:dyDescent="0.25">
      <c r="A260" s="565">
        <v>6410</v>
      </c>
      <c r="B260" s="52" t="s">
        <v>237</v>
      </c>
      <c r="C260" s="53">
        <f t="shared" si="283"/>
        <v>0</v>
      </c>
      <c r="D260" s="234">
        <f>SUM(D261:D263)</f>
        <v>0</v>
      </c>
      <c r="E260" s="531">
        <f t="shared" ref="E260:O260" si="337">SUM(E261:E263)</f>
        <v>0</v>
      </c>
      <c r="F260" s="527">
        <f t="shared" si="337"/>
        <v>0</v>
      </c>
      <c r="G260" s="234">
        <f t="shared" si="337"/>
        <v>0</v>
      </c>
      <c r="H260" s="265">
        <f t="shared" si="337"/>
        <v>0</v>
      </c>
      <c r="I260" s="120">
        <f t="shared" si="337"/>
        <v>0</v>
      </c>
      <c r="J260" s="265">
        <f t="shared" si="337"/>
        <v>0</v>
      </c>
      <c r="K260" s="119">
        <f t="shared" si="337"/>
        <v>0</v>
      </c>
      <c r="L260" s="120">
        <f t="shared" si="337"/>
        <v>0</v>
      </c>
      <c r="M260" s="64">
        <f t="shared" si="337"/>
        <v>0</v>
      </c>
      <c r="N260" s="304">
        <f t="shared" si="337"/>
        <v>0</v>
      </c>
      <c r="O260" s="309">
        <f t="shared" si="337"/>
        <v>0</v>
      </c>
      <c r="P260" s="155"/>
    </row>
    <row r="261" spans="1:16" hidden="1" x14ac:dyDescent="0.25">
      <c r="A261" s="38">
        <v>6411</v>
      </c>
      <c r="B261" s="146" t="s">
        <v>238</v>
      </c>
      <c r="C261" s="58">
        <f t="shared" si="283"/>
        <v>0</v>
      </c>
      <c r="D261" s="231">
        <v>0</v>
      </c>
      <c r="E261" s="528"/>
      <c r="F261" s="486">
        <f t="shared" ref="F261:F263" si="338">D261+E261</f>
        <v>0</v>
      </c>
      <c r="G261" s="231"/>
      <c r="H261" s="263"/>
      <c r="I261" s="114">
        <f t="shared" ref="I261:I263" si="339">G261+H261</f>
        <v>0</v>
      </c>
      <c r="J261" s="263"/>
      <c r="K261" s="60"/>
      <c r="L261" s="114">
        <f t="shared" ref="L261:L263" si="340">J261+K261</f>
        <v>0</v>
      </c>
      <c r="M261" s="325"/>
      <c r="N261" s="60"/>
      <c r="O261" s="114">
        <f t="shared" ref="O261:O263" si="341">M261+N261</f>
        <v>0</v>
      </c>
      <c r="P261" s="111"/>
    </row>
    <row r="262" spans="1:16" ht="36" hidden="1" x14ac:dyDescent="0.25">
      <c r="A262" s="38">
        <v>6412</v>
      </c>
      <c r="B262" s="57" t="s">
        <v>239</v>
      </c>
      <c r="C262" s="58">
        <f t="shared" si="283"/>
        <v>0</v>
      </c>
      <c r="D262" s="231">
        <v>0</v>
      </c>
      <c r="E262" s="528"/>
      <c r="F262" s="486">
        <f t="shared" si="338"/>
        <v>0</v>
      </c>
      <c r="G262" s="231"/>
      <c r="H262" s="263"/>
      <c r="I262" s="114">
        <f t="shared" si="339"/>
        <v>0</v>
      </c>
      <c r="J262" s="263"/>
      <c r="K262" s="60"/>
      <c r="L262" s="114">
        <f t="shared" si="340"/>
        <v>0</v>
      </c>
      <c r="M262" s="325"/>
      <c r="N262" s="60"/>
      <c r="O262" s="114">
        <f t="shared" si="341"/>
        <v>0</v>
      </c>
      <c r="P262" s="111"/>
    </row>
    <row r="263" spans="1:16" ht="36" hidden="1" x14ac:dyDescent="0.25">
      <c r="A263" s="38">
        <v>6419</v>
      </c>
      <c r="B263" s="57" t="s">
        <v>240</v>
      </c>
      <c r="C263" s="58">
        <f t="shared" si="283"/>
        <v>0</v>
      </c>
      <c r="D263" s="231">
        <v>0</v>
      </c>
      <c r="E263" s="528"/>
      <c r="F263" s="486">
        <f t="shared" si="338"/>
        <v>0</v>
      </c>
      <c r="G263" s="231"/>
      <c r="H263" s="263"/>
      <c r="I263" s="114">
        <f t="shared" si="339"/>
        <v>0</v>
      </c>
      <c r="J263" s="263"/>
      <c r="K263" s="60"/>
      <c r="L263" s="114">
        <f t="shared" si="340"/>
        <v>0</v>
      </c>
      <c r="M263" s="325"/>
      <c r="N263" s="60"/>
      <c r="O263" s="114">
        <f t="shared" si="341"/>
        <v>0</v>
      </c>
      <c r="P263" s="111"/>
    </row>
    <row r="264" spans="1:16" ht="36" hidden="1" x14ac:dyDescent="0.25">
      <c r="A264" s="112">
        <v>6420</v>
      </c>
      <c r="B264" s="57" t="s">
        <v>241</v>
      </c>
      <c r="C264" s="58">
        <f t="shared" si="283"/>
        <v>0</v>
      </c>
      <c r="D264" s="232">
        <f>SUM(D265:D268)</f>
        <v>0</v>
      </c>
      <c r="E264" s="529">
        <f t="shared" ref="E264:F264" si="342">SUM(E265:E268)</f>
        <v>0</v>
      </c>
      <c r="F264" s="486">
        <f t="shared" si="342"/>
        <v>0</v>
      </c>
      <c r="G264" s="232">
        <f>SUM(G265:G268)</f>
        <v>0</v>
      </c>
      <c r="H264" s="121">
        <f t="shared" ref="H264:I264" si="343">SUM(H265:H268)</f>
        <v>0</v>
      </c>
      <c r="I264" s="114">
        <f t="shared" si="343"/>
        <v>0</v>
      </c>
      <c r="J264" s="121">
        <f>SUM(J265:J268)</f>
        <v>0</v>
      </c>
      <c r="K264" s="113">
        <f t="shared" ref="K264:L264" si="344">SUM(K265:K268)</f>
        <v>0</v>
      </c>
      <c r="L264" s="114">
        <f t="shared" si="344"/>
        <v>0</v>
      </c>
      <c r="M264" s="58">
        <f>SUM(M265:M268)</f>
        <v>0</v>
      </c>
      <c r="N264" s="113">
        <f t="shared" ref="N264:O264" si="345">SUM(N265:N268)</f>
        <v>0</v>
      </c>
      <c r="O264" s="114">
        <f t="shared" si="345"/>
        <v>0</v>
      </c>
      <c r="P264" s="111"/>
    </row>
    <row r="265" spans="1:16" hidden="1" x14ac:dyDescent="0.25">
      <c r="A265" s="38">
        <v>6421</v>
      </c>
      <c r="B265" s="57" t="s">
        <v>242</v>
      </c>
      <c r="C265" s="58">
        <f t="shared" si="283"/>
        <v>0</v>
      </c>
      <c r="D265" s="231">
        <v>0</v>
      </c>
      <c r="E265" s="528"/>
      <c r="F265" s="486">
        <f t="shared" ref="F265:F268" si="346">D265+E265</f>
        <v>0</v>
      </c>
      <c r="G265" s="231"/>
      <c r="H265" s="263"/>
      <c r="I265" s="114">
        <f t="shared" ref="I265:I268" si="347">G265+H265</f>
        <v>0</v>
      </c>
      <c r="J265" s="263"/>
      <c r="K265" s="60"/>
      <c r="L265" s="114">
        <f t="shared" ref="L265:L268" si="348">J265+K265</f>
        <v>0</v>
      </c>
      <c r="M265" s="325"/>
      <c r="N265" s="60"/>
      <c r="O265" s="114">
        <f t="shared" ref="O265:O268" si="349">M265+N265</f>
        <v>0</v>
      </c>
      <c r="P265" s="111"/>
    </row>
    <row r="266" spans="1:16" hidden="1" x14ac:dyDescent="0.25">
      <c r="A266" s="38">
        <v>6422</v>
      </c>
      <c r="B266" s="57" t="s">
        <v>243</v>
      </c>
      <c r="C266" s="58">
        <f t="shared" si="283"/>
        <v>0</v>
      </c>
      <c r="D266" s="231">
        <v>0</v>
      </c>
      <c r="E266" s="528"/>
      <c r="F266" s="486">
        <f t="shared" si="346"/>
        <v>0</v>
      </c>
      <c r="G266" s="231"/>
      <c r="H266" s="263"/>
      <c r="I266" s="114">
        <f t="shared" si="347"/>
        <v>0</v>
      </c>
      <c r="J266" s="263"/>
      <c r="K266" s="60"/>
      <c r="L266" s="114">
        <f t="shared" si="348"/>
        <v>0</v>
      </c>
      <c r="M266" s="325"/>
      <c r="N266" s="60"/>
      <c r="O266" s="114">
        <f t="shared" si="349"/>
        <v>0</v>
      </c>
      <c r="P266" s="111"/>
    </row>
    <row r="267" spans="1:16" ht="13.5" hidden="1" customHeight="1" x14ac:dyDescent="0.25">
      <c r="A267" s="38">
        <v>6423</v>
      </c>
      <c r="B267" s="57" t="s">
        <v>244</v>
      </c>
      <c r="C267" s="58">
        <f t="shared" si="283"/>
        <v>0</v>
      </c>
      <c r="D267" s="231">
        <v>0</v>
      </c>
      <c r="E267" s="528"/>
      <c r="F267" s="486">
        <f t="shared" si="346"/>
        <v>0</v>
      </c>
      <c r="G267" s="231"/>
      <c r="H267" s="263"/>
      <c r="I267" s="114">
        <f t="shared" si="347"/>
        <v>0</v>
      </c>
      <c r="J267" s="263"/>
      <c r="K267" s="60"/>
      <c r="L267" s="114">
        <f t="shared" si="348"/>
        <v>0</v>
      </c>
      <c r="M267" s="325"/>
      <c r="N267" s="60"/>
      <c r="O267" s="114">
        <f t="shared" si="349"/>
        <v>0</v>
      </c>
      <c r="P267" s="111"/>
    </row>
    <row r="268" spans="1:16" ht="36" hidden="1" x14ac:dyDescent="0.25">
      <c r="A268" s="38">
        <v>6424</v>
      </c>
      <c r="B268" s="57" t="s">
        <v>245</v>
      </c>
      <c r="C268" s="58">
        <f t="shared" si="283"/>
        <v>0</v>
      </c>
      <c r="D268" s="231">
        <v>0</v>
      </c>
      <c r="E268" s="528"/>
      <c r="F268" s="486">
        <f t="shared" si="346"/>
        <v>0</v>
      </c>
      <c r="G268" s="231"/>
      <c r="H268" s="263"/>
      <c r="I268" s="114">
        <f t="shared" si="347"/>
        <v>0</v>
      </c>
      <c r="J268" s="263"/>
      <c r="K268" s="60"/>
      <c r="L268" s="114">
        <f t="shared" si="348"/>
        <v>0</v>
      </c>
      <c r="M268" s="325"/>
      <c r="N268" s="60"/>
      <c r="O268" s="114">
        <f t="shared" si="349"/>
        <v>0</v>
      </c>
      <c r="P268" s="111"/>
    </row>
    <row r="269" spans="1:16" ht="36" hidden="1" x14ac:dyDescent="0.25">
      <c r="A269" s="149">
        <v>7000</v>
      </c>
      <c r="B269" s="149" t="s">
        <v>246</v>
      </c>
      <c r="C269" s="152">
        <f t="shared" si="283"/>
        <v>0</v>
      </c>
      <c r="D269" s="238">
        <f>SUM(D270,D281)</f>
        <v>0</v>
      </c>
      <c r="E269" s="537">
        <f t="shared" ref="E269:F269" si="350">SUM(E270,E281)</f>
        <v>0</v>
      </c>
      <c r="F269" s="538">
        <f t="shared" si="350"/>
        <v>0</v>
      </c>
      <c r="G269" s="238">
        <f>SUM(G270,G281)</f>
        <v>0</v>
      </c>
      <c r="H269" s="269">
        <f t="shared" ref="H269:I269" si="351">SUM(H270,H281)</f>
        <v>0</v>
      </c>
      <c r="I269" s="295">
        <f t="shared" si="351"/>
        <v>0</v>
      </c>
      <c r="J269" s="269">
        <f>SUM(J270,J281)</f>
        <v>0</v>
      </c>
      <c r="K269" s="151">
        <f t="shared" ref="K269:L269" si="352">SUM(K270,K281)</f>
        <v>0</v>
      </c>
      <c r="L269" s="295">
        <f t="shared" si="352"/>
        <v>0</v>
      </c>
      <c r="M269" s="330">
        <f>SUM(M270,M281)</f>
        <v>0</v>
      </c>
      <c r="N269" s="307">
        <f t="shared" ref="N269:O269" si="353">SUM(N270,N281)</f>
        <v>0</v>
      </c>
      <c r="O269" s="312">
        <f t="shared" si="353"/>
        <v>0</v>
      </c>
      <c r="P269" s="351"/>
    </row>
    <row r="270" spans="1:16" ht="24" hidden="1" x14ac:dyDescent="0.25">
      <c r="A270" s="45">
        <v>7200</v>
      </c>
      <c r="B270" s="105" t="s">
        <v>247</v>
      </c>
      <c r="C270" s="46">
        <f t="shared" si="283"/>
        <v>0</v>
      </c>
      <c r="D270" s="229">
        <f>SUM(D271,D272,D275,D276,D280)</f>
        <v>0</v>
      </c>
      <c r="E270" s="523">
        <f t="shared" ref="E270:F270" si="354">SUM(E271,E272,E275,E276,E280)</f>
        <v>0</v>
      </c>
      <c r="F270" s="490">
        <f t="shared" si="354"/>
        <v>0</v>
      </c>
      <c r="G270" s="229">
        <f>SUM(G271,G272,G275,G276,G280)</f>
        <v>0</v>
      </c>
      <c r="H270" s="106">
        <f t="shared" ref="H270:I270" si="355">SUM(H271,H272,H275,H276,H280)</f>
        <v>0</v>
      </c>
      <c r="I270" s="117">
        <f t="shared" si="355"/>
        <v>0</v>
      </c>
      <c r="J270" s="106">
        <f>SUM(J271,J272,J275,J276,J280)</f>
        <v>0</v>
      </c>
      <c r="K270" s="50">
        <f t="shared" ref="K270:L270" si="356">SUM(K271,K272,K275,K276,K280)</f>
        <v>0</v>
      </c>
      <c r="L270" s="117">
        <f t="shared" si="356"/>
        <v>0</v>
      </c>
      <c r="M270" s="130">
        <f>SUM(M271,M272,M275,M276,M280)</f>
        <v>0</v>
      </c>
      <c r="N270" s="131">
        <f t="shared" ref="N270:O270" si="357">SUM(N271,N272,N275,N276,N280)</f>
        <v>0</v>
      </c>
      <c r="O270" s="294">
        <f t="shared" si="357"/>
        <v>0</v>
      </c>
      <c r="P270" s="348"/>
    </row>
    <row r="271" spans="1:16" ht="24" hidden="1" x14ac:dyDescent="0.25">
      <c r="A271" s="565">
        <v>7210</v>
      </c>
      <c r="B271" s="52" t="s">
        <v>248</v>
      </c>
      <c r="C271" s="53">
        <f t="shared" si="283"/>
        <v>0</v>
      </c>
      <c r="D271" s="230">
        <v>0</v>
      </c>
      <c r="E271" s="526"/>
      <c r="F271" s="527">
        <f>D271+E271</f>
        <v>0</v>
      </c>
      <c r="G271" s="230"/>
      <c r="H271" s="262"/>
      <c r="I271" s="120">
        <f>G271+H271</f>
        <v>0</v>
      </c>
      <c r="J271" s="262"/>
      <c r="K271" s="55"/>
      <c r="L271" s="120">
        <f>J271+K271</f>
        <v>0</v>
      </c>
      <c r="M271" s="324"/>
      <c r="N271" s="55"/>
      <c r="O271" s="120">
        <f>M271+N271</f>
        <v>0</v>
      </c>
      <c r="P271" s="110"/>
    </row>
    <row r="272" spans="1:16" s="148" customFormat="1" ht="36" hidden="1" x14ac:dyDescent="0.25">
      <c r="A272" s="112">
        <v>7220</v>
      </c>
      <c r="B272" s="57" t="s">
        <v>249</v>
      </c>
      <c r="C272" s="58">
        <f t="shared" si="283"/>
        <v>0</v>
      </c>
      <c r="D272" s="232">
        <f>SUM(D273:D274)</f>
        <v>0</v>
      </c>
      <c r="E272" s="529">
        <f t="shared" ref="E272:F272" si="358">SUM(E273:E274)</f>
        <v>0</v>
      </c>
      <c r="F272" s="486">
        <f t="shared" si="358"/>
        <v>0</v>
      </c>
      <c r="G272" s="232">
        <f>SUM(G273:G274)</f>
        <v>0</v>
      </c>
      <c r="H272" s="121">
        <f t="shared" ref="H272:I272" si="359">SUM(H273:H274)</f>
        <v>0</v>
      </c>
      <c r="I272" s="114">
        <f t="shared" si="359"/>
        <v>0</v>
      </c>
      <c r="J272" s="121">
        <f>SUM(J273:J274)</f>
        <v>0</v>
      </c>
      <c r="K272" s="113">
        <f t="shared" ref="K272:L272" si="360">SUM(K273:K274)</f>
        <v>0</v>
      </c>
      <c r="L272" s="114">
        <f t="shared" si="360"/>
        <v>0</v>
      </c>
      <c r="M272" s="58">
        <f>SUM(M273:M274)</f>
        <v>0</v>
      </c>
      <c r="N272" s="113">
        <f t="shared" ref="N272:O272" si="361">SUM(N273:N274)</f>
        <v>0</v>
      </c>
      <c r="O272" s="114">
        <f t="shared" si="361"/>
        <v>0</v>
      </c>
      <c r="P272" s="111"/>
    </row>
    <row r="273" spans="1:16" s="148" customFormat="1" ht="36" hidden="1" x14ac:dyDescent="0.25">
      <c r="A273" s="38">
        <v>7221</v>
      </c>
      <c r="B273" s="57" t="s">
        <v>250</v>
      </c>
      <c r="C273" s="58">
        <f t="shared" si="283"/>
        <v>0</v>
      </c>
      <c r="D273" s="231">
        <v>0</v>
      </c>
      <c r="E273" s="528"/>
      <c r="F273" s="486">
        <f t="shared" ref="F273:F275" si="362">D273+E273</f>
        <v>0</v>
      </c>
      <c r="G273" s="231"/>
      <c r="H273" s="263"/>
      <c r="I273" s="114">
        <f t="shared" ref="I273:I275" si="363">G273+H273</f>
        <v>0</v>
      </c>
      <c r="J273" s="263"/>
      <c r="K273" s="60"/>
      <c r="L273" s="114">
        <f t="shared" ref="L273:L275" si="364">J273+K273</f>
        <v>0</v>
      </c>
      <c r="M273" s="325"/>
      <c r="N273" s="60"/>
      <c r="O273" s="114">
        <f t="shared" ref="O273:O275" si="365">M273+N273</f>
        <v>0</v>
      </c>
      <c r="P273" s="111"/>
    </row>
    <row r="274" spans="1:16" s="148" customFormat="1" ht="36" hidden="1" x14ac:dyDescent="0.25">
      <c r="A274" s="38">
        <v>7222</v>
      </c>
      <c r="B274" s="57" t="s">
        <v>251</v>
      </c>
      <c r="C274" s="58">
        <f t="shared" si="283"/>
        <v>0</v>
      </c>
      <c r="D274" s="231">
        <v>0</v>
      </c>
      <c r="E274" s="528"/>
      <c r="F274" s="486">
        <f t="shared" si="362"/>
        <v>0</v>
      </c>
      <c r="G274" s="231"/>
      <c r="H274" s="263"/>
      <c r="I274" s="114">
        <f t="shared" si="363"/>
        <v>0</v>
      </c>
      <c r="J274" s="263"/>
      <c r="K274" s="60"/>
      <c r="L274" s="114">
        <f t="shared" si="364"/>
        <v>0</v>
      </c>
      <c r="M274" s="325"/>
      <c r="N274" s="60"/>
      <c r="O274" s="114">
        <f t="shared" si="365"/>
        <v>0</v>
      </c>
      <c r="P274" s="111"/>
    </row>
    <row r="275" spans="1:16" ht="24" hidden="1" x14ac:dyDescent="0.25">
      <c r="A275" s="112">
        <v>7230</v>
      </c>
      <c r="B275" s="57" t="s">
        <v>292</v>
      </c>
      <c r="C275" s="58">
        <f t="shared" si="283"/>
        <v>0</v>
      </c>
      <c r="D275" s="231">
        <v>0</v>
      </c>
      <c r="E275" s="528"/>
      <c r="F275" s="486">
        <f t="shared" si="362"/>
        <v>0</v>
      </c>
      <c r="G275" s="231"/>
      <c r="H275" s="263"/>
      <c r="I275" s="114">
        <f t="shared" si="363"/>
        <v>0</v>
      </c>
      <c r="J275" s="263"/>
      <c r="K275" s="60"/>
      <c r="L275" s="114">
        <f t="shared" si="364"/>
        <v>0</v>
      </c>
      <c r="M275" s="325"/>
      <c r="N275" s="60"/>
      <c r="O275" s="114">
        <f t="shared" si="365"/>
        <v>0</v>
      </c>
      <c r="P275" s="111"/>
    </row>
    <row r="276" spans="1:16" ht="24" hidden="1" x14ac:dyDescent="0.25">
      <c r="A276" s="112">
        <v>7240</v>
      </c>
      <c r="B276" s="57" t="s">
        <v>252</v>
      </c>
      <c r="C276" s="58">
        <f t="shared" si="283"/>
        <v>0</v>
      </c>
      <c r="D276" s="232">
        <f t="shared" ref="D276:O276" si="366">SUM(D277:D279)</f>
        <v>0</v>
      </c>
      <c r="E276" s="529">
        <f t="shared" si="366"/>
        <v>0</v>
      </c>
      <c r="F276" s="486">
        <f t="shared" si="366"/>
        <v>0</v>
      </c>
      <c r="G276" s="232">
        <f t="shared" si="366"/>
        <v>0</v>
      </c>
      <c r="H276" s="121">
        <f t="shared" si="366"/>
        <v>0</v>
      </c>
      <c r="I276" s="114">
        <f t="shared" si="366"/>
        <v>0</v>
      </c>
      <c r="J276" s="121">
        <f>SUM(J277:J279)</f>
        <v>0</v>
      </c>
      <c r="K276" s="113">
        <f t="shared" ref="K276:L276" si="367">SUM(K277:K279)</f>
        <v>0</v>
      </c>
      <c r="L276" s="114">
        <f t="shared" si="367"/>
        <v>0</v>
      </c>
      <c r="M276" s="58">
        <f t="shared" si="366"/>
        <v>0</v>
      </c>
      <c r="N276" s="113">
        <f t="shared" si="366"/>
        <v>0</v>
      </c>
      <c r="O276" s="114">
        <f t="shared" si="366"/>
        <v>0</v>
      </c>
      <c r="P276" s="111"/>
    </row>
    <row r="277" spans="1:16" ht="48" hidden="1" x14ac:dyDescent="0.25">
      <c r="A277" s="38">
        <v>7245</v>
      </c>
      <c r="B277" s="57" t="s">
        <v>253</v>
      </c>
      <c r="C277" s="58">
        <f t="shared" ref="C277:C298" si="368">F277+I277+L277+O277</f>
        <v>0</v>
      </c>
      <c r="D277" s="231">
        <v>0</v>
      </c>
      <c r="E277" s="528"/>
      <c r="F277" s="486">
        <f t="shared" ref="F277:F280" si="369">D277+E277</f>
        <v>0</v>
      </c>
      <c r="G277" s="231"/>
      <c r="H277" s="263"/>
      <c r="I277" s="114">
        <f t="shared" ref="I277:I280" si="370">G277+H277</f>
        <v>0</v>
      </c>
      <c r="J277" s="263"/>
      <c r="K277" s="60"/>
      <c r="L277" s="114">
        <f t="shared" ref="L277:L280" si="371">J277+K277</f>
        <v>0</v>
      </c>
      <c r="M277" s="325"/>
      <c r="N277" s="60"/>
      <c r="O277" s="114">
        <f t="shared" ref="O277:O280" si="372">M277+N277</f>
        <v>0</v>
      </c>
      <c r="P277" s="111"/>
    </row>
    <row r="278" spans="1:16" ht="84.75" hidden="1" customHeight="1" x14ac:dyDescent="0.25">
      <c r="A278" s="38">
        <v>7246</v>
      </c>
      <c r="B278" s="57" t="s">
        <v>254</v>
      </c>
      <c r="C278" s="58">
        <f t="shared" si="368"/>
        <v>0</v>
      </c>
      <c r="D278" s="231">
        <v>0</v>
      </c>
      <c r="E278" s="528"/>
      <c r="F278" s="486">
        <f t="shared" si="369"/>
        <v>0</v>
      </c>
      <c r="G278" s="231"/>
      <c r="H278" s="263"/>
      <c r="I278" s="114">
        <f t="shared" si="370"/>
        <v>0</v>
      </c>
      <c r="J278" s="263"/>
      <c r="K278" s="60"/>
      <c r="L278" s="114">
        <f t="shared" si="371"/>
        <v>0</v>
      </c>
      <c r="M278" s="325"/>
      <c r="N278" s="60"/>
      <c r="O278" s="114">
        <f t="shared" si="372"/>
        <v>0</v>
      </c>
      <c r="P278" s="111"/>
    </row>
    <row r="279" spans="1:16" ht="36" hidden="1" x14ac:dyDescent="0.25">
      <c r="A279" s="38">
        <v>7247</v>
      </c>
      <c r="B279" s="57" t="s">
        <v>309</v>
      </c>
      <c r="C279" s="58">
        <f t="shared" si="368"/>
        <v>0</v>
      </c>
      <c r="D279" s="231">
        <v>0</v>
      </c>
      <c r="E279" s="528"/>
      <c r="F279" s="486">
        <f t="shared" si="369"/>
        <v>0</v>
      </c>
      <c r="G279" s="231"/>
      <c r="H279" s="263"/>
      <c r="I279" s="114">
        <f t="shared" si="370"/>
        <v>0</v>
      </c>
      <c r="J279" s="263"/>
      <c r="K279" s="60"/>
      <c r="L279" s="114">
        <f t="shared" si="371"/>
        <v>0</v>
      </c>
      <c r="M279" s="325"/>
      <c r="N279" s="60"/>
      <c r="O279" s="114">
        <f t="shared" si="372"/>
        <v>0</v>
      </c>
      <c r="P279" s="111"/>
    </row>
    <row r="280" spans="1:16" ht="24" hidden="1" x14ac:dyDescent="0.25">
      <c r="A280" s="565">
        <v>7260</v>
      </c>
      <c r="B280" s="52" t="s">
        <v>255</v>
      </c>
      <c r="C280" s="53">
        <f t="shared" si="368"/>
        <v>0</v>
      </c>
      <c r="D280" s="230">
        <v>0</v>
      </c>
      <c r="E280" s="526"/>
      <c r="F280" s="527">
        <f t="shared" si="369"/>
        <v>0</v>
      </c>
      <c r="G280" s="230"/>
      <c r="H280" s="262"/>
      <c r="I280" s="120">
        <f t="shared" si="370"/>
        <v>0</v>
      </c>
      <c r="J280" s="262"/>
      <c r="K280" s="55"/>
      <c r="L280" s="120">
        <f t="shared" si="371"/>
        <v>0</v>
      </c>
      <c r="M280" s="324"/>
      <c r="N280" s="55"/>
      <c r="O280" s="120">
        <f t="shared" si="372"/>
        <v>0</v>
      </c>
      <c r="P280" s="110"/>
    </row>
    <row r="281" spans="1:16" hidden="1" x14ac:dyDescent="0.25">
      <c r="A281" s="73">
        <v>7700</v>
      </c>
      <c r="B281" s="165" t="s">
        <v>284</v>
      </c>
      <c r="C281" s="166">
        <f t="shared" si="368"/>
        <v>0</v>
      </c>
      <c r="D281" s="239">
        <f t="shared" ref="D281:O281" si="373">D282</f>
        <v>0</v>
      </c>
      <c r="E281" s="539">
        <f t="shared" si="373"/>
        <v>0</v>
      </c>
      <c r="F281" s="505">
        <f t="shared" si="373"/>
        <v>0</v>
      </c>
      <c r="G281" s="239">
        <f t="shared" si="373"/>
        <v>0</v>
      </c>
      <c r="H281" s="270">
        <f t="shared" si="373"/>
        <v>0</v>
      </c>
      <c r="I281" s="168">
        <f t="shared" si="373"/>
        <v>0</v>
      </c>
      <c r="J281" s="270">
        <f t="shared" si="373"/>
        <v>0</v>
      </c>
      <c r="K281" s="167">
        <f t="shared" si="373"/>
        <v>0</v>
      </c>
      <c r="L281" s="168">
        <f t="shared" si="373"/>
        <v>0</v>
      </c>
      <c r="M281" s="166">
        <f t="shared" si="373"/>
        <v>0</v>
      </c>
      <c r="N281" s="167">
        <f t="shared" si="373"/>
        <v>0</v>
      </c>
      <c r="O281" s="168">
        <f t="shared" si="373"/>
        <v>0</v>
      </c>
      <c r="P281" s="349"/>
    </row>
    <row r="282" spans="1:16" hidden="1" x14ac:dyDescent="0.25">
      <c r="A282" s="107">
        <v>7720</v>
      </c>
      <c r="B282" s="52" t="s">
        <v>285</v>
      </c>
      <c r="C282" s="64">
        <f t="shared" si="368"/>
        <v>0</v>
      </c>
      <c r="D282" s="240">
        <v>0</v>
      </c>
      <c r="E282" s="540"/>
      <c r="F282" s="509">
        <f>D282+E282</f>
        <v>0</v>
      </c>
      <c r="G282" s="240"/>
      <c r="H282" s="271"/>
      <c r="I282" s="309">
        <f>G282+H282</f>
        <v>0</v>
      </c>
      <c r="J282" s="271"/>
      <c r="K282" s="66"/>
      <c r="L282" s="309">
        <f>J282+K282</f>
        <v>0</v>
      </c>
      <c r="M282" s="331"/>
      <c r="N282" s="66"/>
      <c r="O282" s="309">
        <f>M282+N282</f>
        <v>0</v>
      </c>
      <c r="P282" s="155"/>
    </row>
    <row r="283" spans="1:16" hidden="1" x14ac:dyDescent="0.25">
      <c r="A283" s="146"/>
      <c r="B283" s="57" t="s">
        <v>256</v>
      </c>
      <c r="C283" s="58">
        <f t="shared" si="368"/>
        <v>0</v>
      </c>
      <c r="D283" s="232">
        <f>SUM(D284:D285)</f>
        <v>0</v>
      </c>
      <c r="E283" s="529">
        <f t="shared" ref="E283:F283" si="374">SUM(E284:E285)</f>
        <v>0</v>
      </c>
      <c r="F283" s="486">
        <f t="shared" si="374"/>
        <v>0</v>
      </c>
      <c r="G283" s="232">
        <f>SUM(G284:G285)</f>
        <v>0</v>
      </c>
      <c r="H283" s="121">
        <f t="shared" ref="H283:I283" si="375">SUM(H284:H285)</f>
        <v>0</v>
      </c>
      <c r="I283" s="114">
        <f t="shared" si="375"/>
        <v>0</v>
      </c>
      <c r="J283" s="121">
        <f>SUM(J284:J285)</f>
        <v>0</v>
      </c>
      <c r="K283" s="113">
        <f t="shared" ref="K283:L283" si="376">SUM(K284:K285)</f>
        <v>0</v>
      </c>
      <c r="L283" s="114">
        <f t="shared" si="376"/>
        <v>0</v>
      </c>
      <c r="M283" s="58">
        <f>SUM(M284:M285)</f>
        <v>0</v>
      </c>
      <c r="N283" s="113">
        <f t="shared" ref="N283:O283" si="377">SUM(N284:N285)</f>
        <v>0</v>
      </c>
      <c r="O283" s="114">
        <f t="shared" si="377"/>
        <v>0</v>
      </c>
      <c r="P283" s="111"/>
    </row>
    <row r="284" spans="1:16" hidden="1" x14ac:dyDescent="0.25">
      <c r="A284" s="146" t="s">
        <v>257</v>
      </c>
      <c r="B284" s="38" t="s">
        <v>258</v>
      </c>
      <c r="C284" s="58">
        <f t="shared" si="368"/>
        <v>0</v>
      </c>
      <c r="D284" s="231">
        <v>0</v>
      </c>
      <c r="E284" s="528"/>
      <c r="F284" s="486">
        <f t="shared" ref="F284:F285" si="378">D284+E284</f>
        <v>0</v>
      </c>
      <c r="G284" s="231"/>
      <c r="H284" s="263"/>
      <c r="I284" s="114">
        <f t="shared" ref="I284:I285" si="379">G284+H284</f>
        <v>0</v>
      </c>
      <c r="J284" s="263"/>
      <c r="K284" s="60"/>
      <c r="L284" s="114">
        <f t="shared" ref="L284:L285" si="380">J284+K284</f>
        <v>0</v>
      </c>
      <c r="M284" s="325"/>
      <c r="N284" s="60"/>
      <c r="O284" s="114">
        <f t="shared" ref="O284:O285" si="381">M284+N284</f>
        <v>0</v>
      </c>
      <c r="P284" s="111"/>
    </row>
    <row r="285" spans="1:16" ht="24" hidden="1" x14ac:dyDescent="0.25">
      <c r="A285" s="146" t="s">
        <v>259</v>
      </c>
      <c r="B285" s="153" t="s">
        <v>260</v>
      </c>
      <c r="C285" s="53">
        <f t="shared" si="368"/>
        <v>0</v>
      </c>
      <c r="D285" s="230">
        <v>0</v>
      </c>
      <c r="E285" s="526"/>
      <c r="F285" s="527">
        <f t="shared" si="378"/>
        <v>0</v>
      </c>
      <c r="G285" s="230"/>
      <c r="H285" s="262"/>
      <c r="I285" s="120">
        <f t="shared" si="379"/>
        <v>0</v>
      </c>
      <c r="J285" s="262"/>
      <c r="K285" s="55"/>
      <c r="L285" s="120">
        <f t="shared" si="380"/>
        <v>0</v>
      </c>
      <c r="M285" s="324"/>
      <c r="N285" s="55"/>
      <c r="O285" s="120">
        <f t="shared" si="381"/>
        <v>0</v>
      </c>
      <c r="P285" s="110"/>
    </row>
    <row r="286" spans="1:16" ht="12.75" thickBot="1" x14ac:dyDescent="0.3">
      <c r="A286" s="174"/>
      <c r="B286" s="174" t="s">
        <v>261</v>
      </c>
      <c r="C286" s="313">
        <f t="shared" si="368"/>
        <v>1114992</v>
      </c>
      <c r="D286" s="241">
        <f t="shared" ref="D286:O286" si="382">SUM(D283,D269,D230,D195,D187,D173,D75,D53)</f>
        <v>1113672</v>
      </c>
      <c r="E286" s="541">
        <f t="shared" si="382"/>
        <v>1320</v>
      </c>
      <c r="F286" s="542">
        <f t="shared" si="382"/>
        <v>1114992</v>
      </c>
      <c r="G286" s="241">
        <f t="shared" si="382"/>
        <v>0</v>
      </c>
      <c r="H286" s="176">
        <f t="shared" si="382"/>
        <v>0</v>
      </c>
      <c r="I286" s="296">
        <f t="shared" si="382"/>
        <v>0</v>
      </c>
      <c r="J286" s="176">
        <f t="shared" si="382"/>
        <v>0</v>
      </c>
      <c r="K286" s="175">
        <f t="shared" si="382"/>
        <v>0</v>
      </c>
      <c r="L286" s="296">
        <f t="shared" si="382"/>
        <v>0</v>
      </c>
      <c r="M286" s="313">
        <f t="shared" si="382"/>
        <v>0</v>
      </c>
      <c r="N286" s="175">
        <f t="shared" si="382"/>
        <v>0</v>
      </c>
      <c r="O286" s="296">
        <f t="shared" si="382"/>
        <v>0</v>
      </c>
      <c r="P286" s="352"/>
    </row>
    <row r="287" spans="1:16" s="21" customFormat="1" ht="13.5" hidden="1" thickTop="1" thickBot="1" x14ac:dyDescent="0.3">
      <c r="A287" s="989" t="s">
        <v>262</v>
      </c>
      <c r="B287" s="990"/>
      <c r="C287" s="183">
        <f t="shared" si="368"/>
        <v>0</v>
      </c>
      <c r="D287" s="242">
        <f>SUM(D24,D25,D41)-D51</f>
        <v>0</v>
      </c>
      <c r="E287" s="543">
        <f t="shared" ref="E287:F287" si="383">SUM(E24,E25,E41)-E51</f>
        <v>0</v>
      </c>
      <c r="F287" s="544">
        <f t="shared" si="383"/>
        <v>0</v>
      </c>
      <c r="G287" s="242">
        <f>SUM(G24,G25,G41)-G51</f>
        <v>0</v>
      </c>
      <c r="H287" s="272">
        <f t="shared" ref="H287:I287" si="384">SUM(H24,H25,H41)-H51</f>
        <v>0</v>
      </c>
      <c r="I287" s="297">
        <f t="shared" si="384"/>
        <v>0</v>
      </c>
      <c r="J287" s="272">
        <f>(J26+J43)-J51</f>
        <v>0</v>
      </c>
      <c r="K287" s="178">
        <f t="shared" ref="K287:L287" si="385">(K26+K43)-K51</f>
        <v>0</v>
      </c>
      <c r="L287" s="297">
        <f t="shared" si="385"/>
        <v>0</v>
      </c>
      <c r="M287" s="183">
        <f>M45-M51</f>
        <v>0</v>
      </c>
      <c r="N287" s="178">
        <f t="shared" ref="N287:O287" si="386">N45-N51</f>
        <v>0</v>
      </c>
      <c r="O287" s="297">
        <f t="shared" si="386"/>
        <v>0</v>
      </c>
      <c r="P287" s="185"/>
    </row>
    <row r="288" spans="1:16" s="21" customFormat="1" ht="12.75" hidden="1" thickTop="1" x14ac:dyDescent="0.25">
      <c r="A288" s="991" t="s">
        <v>263</v>
      </c>
      <c r="B288" s="992"/>
      <c r="C288" s="163">
        <f t="shared" si="368"/>
        <v>0</v>
      </c>
      <c r="D288" s="243">
        <f t="shared" ref="D288:O288" si="387">SUM(D289,D290)-D297+D298</f>
        <v>0</v>
      </c>
      <c r="E288" s="545">
        <f t="shared" si="387"/>
        <v>0</v>
      </c>
      <c r="F288" s="546">
        <f t="shared" si="387"/>
        <v>0</v>
      </c>
      <c r="G288" s="243">
        <f t="shared" si="387"/>
        <v>0</v>
      </c>
      <c r="H288" s="273">
        <f t="shared" si="387"/>
        <v>0</v>
      </c>
      <c r="I288" s="161">
        <f t="shared" si="387"/>
        <v>0</v>
      </c>
      <c r="J288" s="273">
        <f t="shared" si="387"/>
        <v>0</v>
      </c>
      <c r="K288" s="160">
        <f t="shared" si="387"/>
        <v>0</v>
      </c>
      <c r="L288" s="161">
        <f t="shared" si="387"/>
        <v>0</v>
      </c>
      <c r="M288" s="163">
        <f t="shared" si="387"/>
        <v>0</v>
      </c>
      <c r="N288" s="160">
        <f t="shared" si="387"/>
        <v>0</v>
      </c>
      <c r="O288" s="161">
        <f t="shared" si="387"/>
        <v>0</v>
      </c>
      <c r="P288" s="353"/>
    </row>
    <row r="289" spans="1:16" s="21" customFormat="1" ht="13.5" hidden="1" thickTop="1" thickBot="1" x14ac:dyDescent="0.3">
      <c r="A289" s="88" t="s">
        <v>264</v>
      </c>
      <c r="B289" s="88" t="s">
        <v>265</v>
      </c>
      <c r="C289" s="89">
        <f t="shared" si="368"/>
        <v>0</v>
      </c>
      <c r="D289" s="225">
        <f t="shared" ref="D289:O289" si="388">D21-D283</f>
        <v>0</v>
      </c>
      <c r="E289" s="515">
        <f t="shared" si="388"/>
        <v>0</v>
      </c>
      <c r="F289" s="516">
        <f t="shared" si="388"/>
        <v>0</v>
      </c>
      <c r="G289" s="225">
        <f t="shared" si="388"/>
        <v>0</v>
      </c>
      <c r="H289" s="258">
        <f t="shared" si="388"/>
        <v>0</v>
      </c>
      <c r="I289" s="91">
        <f t="shared" si="388"/>
        <v>0</v>
      </c>
      <c r="J289" s="258">
        <f t="shared" si="388"/>
        <v>0</v>
      </c>
      <c r="K289" s="90">
        <f t="shared" si="388"/>
        <v>0</v>
      </c>
      <c r="L289" s="91">
        <f t="shared" si="388"/>
        <v>0</v>
      </c>
      <c r="M289" s="89">
        <f t="shared" si="388"/>
        <v>0</v>
      </c>
      <c r="N289" s="90">
        <f t="shared" si="388"/>
        <v>0</v>
      </c>
      <c r="O289" s="91">
        <f t="shared" si="388"/>
        <v>0</v>
      </c>
      <c r="P289" s="344"/>
    </row>
    <row r="290" spans="1:16" s="21" customFormat="1" ht="12.75" hidden="1" thickTop="1" x14ac:dyDescent="0.25">
      <c r="A290" s="180" t="s">
        <v>266</v>
      </c>
      <c r="B290" s="180" t="s">
        <v>267</v>
      </c>
      <c r="C290" s="163">
        <f t="shared" si="368"/>
        <v>0</v>
      </c>
      <c r="D290" s="243">
        <f t="shared" ref="D290:O290" si="389">SUM(D291,D293,D295)-SUM(D292,D294,D296)</f>
        <v>0</v>
      </c>
      <c r="E290" s="545">
        <f t="shared" si="389"/>
        <v>0</v>
      </c>
      <c r="F290" s="546">
        <f t="shared" si="389"/>
        <v>0</v>
      </c>
      <c r="G290" s="243">
        <f t="shared" si="389"/>
        <v>0</v>
      </c>
      <c r="H290" s="273">
        <f t="shared" si="389"/>
        <v>0</v>
      </c>
      <c r="I290" s="161">
        <f t="shared" si="389"/>
        <v>0</v>
      </c>
      <c r="J290" s="273">
        <f t="shared" si="389"/>
        <v>0</v>
      </c>
      <c r="K290" s="160">
        <f t="shared" si="389"/>
        <v>0</v>
      </c>
      <c r="L290" s="161">
        <f t="shared" si="389"/>
        <v>0</v>
      </c>
      <c r="M290" s="163">
        <f t="shared" si="389"/>
        <v>0</v>
      </c>
      <c r="N290" s="160">
        <f t="shared" si="389"/>
        <v>0</v>
      </c>
      <c r="O290" s="161">
        <f t="shared" si="389"/>
        <v>0</v>
      </c>
      <c r="P290" s="353"/>
    </row>
    <row r="291" spans="1:16" ht="12.75" hidden="1" thickTop="1" x14ac:dyDescent="0.25">
      <c r="A291" s="154" t="s">
        <v>268</v>
      </c>
      <c r="B291" s="83" t="s">
        <v>269</v>
      </c>
      <c r="C291" s="64">
        <f t="shared" si="368"/>
        <v>0</v>
      </c>
      <c r="D291" s="240"/>
      <c r="E291" s="540"/>
      <c r="F291" s="509">
        <f t="shared" ref="F291:F298" si="390">D291+E291</f>
        <v>0</v>
      </c>
      <c r="G291" s="240"/>
      <c r="H291" s="271"/>
      <c r="I291" s="309">
        <f t="shared" ref="I291:I298" si="391">G291+H291</f>
        <v>0</v>
      </c>
      <c r="J291" s="271"/>
      <c r="K291" s="66"/>
      <c r="L291" s="309">
        <f t="shared" ref="L291:L298" si="392">J291+K291</f>
        <v>0</v>
      </c>
      <c r="M291" s="331"/>
      <c r="N291" s="66"/>
      <c r="O291" s="309">
        <f t="shared" ref="O291:O298" si="393">M291+N291</f>
        <v>0</v>
      </c>
      <c r="P291" s="155"/>
    </row>
    <row r="292" spans="1:16" ht="24.75" hidden="1" thickTop="1" x14ac:dyDescent="0.25">
      <c r="A292" s="146" t="s">
        <v>270</v>
      </c>
      <c r="B292" s="37" t="s">
        <v>271</v>
      </c>
      <c r="C292" s="58">
        <f t="shared" si="368"/>
        <v>0</v>
      </c>
      <c r="D292" s="231"/>
      <c r="E292" s="528"/>
      <c r="F292" s="486">
        <f t="shared" si="390"/>
        <v>0</v>
      </c>
      <c r="G292" s="231"/>
      <c r="H292" s="263"/>
      <c r="I292" s="114">
        <f t="shared" si="391"/>
        <v>0</v>
      </c>
      <c r="J292" s="263"/>
      <c r="K292" s="60"/>
      <c r="L292" s="114">
        <f t="shared" si="392"/>
        <v>0</v>
      </c>
      <c r="M292" s="325"/>
      <c r="N292" s="60"/>
      <c r="O292" s="114">
        <f t="shared" si="393"/>
        <v>0</v>
      </c>
      <c r="P292" s="111"/>
    </row>
    <row r="293" spans="1:16" ht="12.75" hidden="1" thickTop="1" x14ac:dyDescent="0.25">
      <c r="A293" s="146" t="s">
        <v>272</v>
      </c>
      <c r="B293" s="37" t="s">
        <v>273</v>
      </c>
      <c r="C293" s="58">
        <f t="shared" si="368"/>
        <v>0</v>
      </c>
      <c r="D293" s="231"/>
      <c r="E293" s="528"/>
      <c r="F293" s="486">
        <f t="shared" si="390"/>
        <v>0</v>
      </c>
      <c r="G293" s="231"/>
      <c r="H293" s="263"/>
      <c r="I293" s="114">
        <f t="shared" si="391"/>
        <v>0</v>
      </c>
      <c r="J293" s="263"/>
      <c r="K293" s="60"/>
      <c r="L293" s="114">
        <f t="shared" si="392"/>
        <v>0</v>
      </c>
      <c r="M293" s="325"/>
      <c r="N293" s="60"/>
      <c r="O293" s="114">
        <f t="shared" si="393"/>
        <v>0</v>
      </c>
      <c r="P293" s="111"/>
    </row>
    <row r="294" spans="1:16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528"/>
      <c r="F294" s="486">
        <f t="shared" si="390"/>
        <v>0</v>
      </c>
      <c r="G294" s="231"/>
      <c r="H294" s="263"/>
      <c r="I294" s="114">
        <f t="shared" si="391"/>
        <v>0</v>
      </c>
      <c r="J294" s="263"/>
      <c r="K294" s="60"/>
      <c r="L294" s="114">
        <f t="shared" si="392"/>
        <v>0</v>
      </c>
      <c r="M294" s="325"/>
      <c r="N294" s="60"/>
      <c r="O294" s="114">
        <f t="shared" si="393"/>
        <v>0</v>
      </c>
      <c r="P294" s="111"/>
    </row>
    <row r="295" spans="1:16" ht="12.75" hidden="1" thickTop="1" x14ac:dyDescent="0.25">
      <c r="A295" s="146" t="s">
        <v>276</v>
      </c>
      <c r="B295" s="37" t="s">
        <v>277</v>
      </c>
      <c r="C295" s="58">
        <f t="shared" si="368"/>
        <v>0</v>
      </c>
      <c r="D295" s="231"/>
      <c r="E295" s="528"/>
      <c r="F295" s="486">
        <f t="shared" si="390"/>
        <v>0</v>
      </c>
      <c r="G295" s="231"/>
      <c r="H295" s="263"/>
      <c r="I295" s="114">
        <f t="shared" si="391"/>
        <v>0</v>
      </c>
      <c r="J295" s="263"/>
      <c r="K295" s="60"/>
      <c r="L295" s="114">
        <f t="shared" si="392"/>
        <v>0</v>
      </c>
      <c r="M295" s="325"/>
      <c r="N295" s="60"/>
      <c r="O295" s="114">
        <f t="shared" si="393"/>
        <v>0</v>
      </c>
      <c r="P295" s="111"/>
    </row>
    <row r="296" spans="1:16" ht="24.75" hidden="1" thickTop="1" x14ac:dyDescent="0.25">
      <c r="A296" s="156" t="s">
        <v>278</v>
      </c>
      <c r="B296" s="157" t="s">
        <v>279</v>
      </c>
      <c r="C296" s="127">
        <f t="shared" si="368"/>
        <v>0</v>
      </c>
      <c r="D296" s="236"/>
      <c r="E296" s="533"/>
      <c r="F296" s="534">
        <f t="shared" si="390"/>
        <v>0</v>
      </c>
      <c r="G296" s="236"/>
      <c r="H296" s="267"/>
      <c r="I296" s="310">
        <f t="shared" si="391"/>
        <v>0</v>
      </c>
      <c r="J296" s="267"/>
      <c r="K296" s="129"/>
      <c r="L296" s="310">
        <f t="shared" si="392"/>
        <v>0</v>
      </c>
      <c r="M296" s="328"/>
      <c r="N296" s="129"/>
      <c r="O296" s="310">
        <f t="shared" si="393"/>
        <v>0</v>
      </c>
      <c r="P296" s="158"/>
    </row>
    <row r="297" spans="1:16" s="21" customFormat="1" ht="13.5" hidden="1" thickTop="1" thickBot="1" x14ac:dyDescent="0.3">
      <c r="A297" s="182" t="s">
        <v>280</v>
      </c>
      <c r="B297" s="182" t="s">
        <v>281</v>
      </c>
      <c r="C297" s="183">
        <f t="shared" si="368"/>
        <v>0</v>
      </c>
      <c r="D297" s="244"/>
      <c r="E297" s="547"/>
      <c r="F297" s="544">
        <f t="shared" si="390"/>
        <v>0</v>
      </c>
      <c r="G297" s="244"/>
      <c r="H297" s="274"/>
      <c r="I297" s="297">
        <f t="shared" si="391"/>
        <v>0</v>
      </c>
      <c r="J297" s="274"/>
      <c r="K297" s="184"/>
      <c r="L297" s="297">
        <f t="shared" si="392"/>
        <v>0</v>
      </c>
      <c r="M297" s="332"/>
      <c r="N297" s="184"/>
      <c r="O297" s="297">
        <f t="shared" si="393"/>
        <v>0</v>
      </c>
      <c r="P297" s="185"/>
    </row>
    <row r="298" spans="1:16" s="21" customFormat="1" ht="48.75" hidden="1" thickTop="1" x14ac:dyDescent="0.25">
      <c r="A298" s="180" t="s">
        <v>282</v>
      </c>
      <c r="B298" s="162" t="s">
        <v>283</v>
      </c>
      <c r="C298" s="163">
        <f t="shared" si="368"/>
        <v>0</v>
      </c>
      <c r="D298" s="235"/>
      <c r="E298" s="532"/>
      <c r="F298" s="490">
        <f t="shared" si="390"/>
        <v>0</v>
      </c>
      <c r="G298" s="235"/>
      <c r="H298" s="266"/>
      <c r="I298" s="117">
        <f t="shared" si="391"/>
        <v>0</v>
      </c>
      <c r="J298" s="266"/>
      <c r="K298" s="122"/>
      <c r="L298" s="117">
        <f t="shared" si="392"/>
        <v>0</v>
      </c>
      <c r="M298" s="327"/>
      <c r="N298" s="122"/>
      <c r="O298" s="117">
        <f t="shared" si="393"/>
        <v>0</v>
      </c>
      <c r="P298" s="123"/>
    </row>
    <row r="299" spans="1:16" ht="12.75" thickTop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</sheetData>
  <sheetProtection algorithmName="SHA-512" hashValue="RHMYHvff1JX2+HtSvbuhFfIpr65V/2v5BUuVfQSkKo7gYlOR71lYRUfInNHPW7XsYa1UfhugcT+BxCPq2iKidQ==" saltValue="xYTsUbrcZy/sWS0pWGHC1Q==" spinCount="100000" sheet="1" objects="1" scenarios="1" formatCells="0" formatColumns="0" formatRows="0"/>
  <autoFilter ref="A18:P298">
    <filterColumn colId="2">
      <filters>
        <filter val="1 067 779"/>
        <filter val="1 114 992"/>
        <filter val="11 637"/>
        <filter val="2 203"/>
        <filter val="223"/>
        <filter val="27 550"/>
        <filter val="36 647"/>
        <filter val="39 410"/>
        <filter val="41 613"/>
        <filter val="47 213"/>
        <filter val="478 272"/>
        <filter val="5 000"/>
        <filter val="5 600"/>
        <filter val="552 860"/>
        <filter val="600"/>
      </filters>
    </filterColumn>
  </autoFilter>
  <mergeCells count="32">
    <mergeCell ref="A287:B287"/>
    <mergeCell ref="A288:B288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verticalDpi="4294967294" r:id="rId1"/>
  <headerFooter differentFirst="1">
    <oddFooter>&amp;L&amp;"Times New Roman,Regular"&amp;9&amp;D; &amp;T&amp;R&amp;"Times New Roman,Regular"&amp;9&amp;P (&amp;N)</oddFooter>
    <firstHeader xml:space="preserve">&amp;R&amp;"Times New Roman,Regular"&amp;9
42.pielikums Jūrmalas pilsētas domes
2018.gada 26.jūlija saistošajiem noteikumiem Nr.27
(protokols Nr.10, 4.punkts) 
 </firstHeader>
    <firstFooter>&amp;L&amp;9&amp;D; &amp;T&amp;R&amp;9&amp;P (&amp;N)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S314"/>
  <sheetViews>
    <sheetView view="pageLayout" zoomScaleNormal="100" workbookViewId="0">
      <selection activeCell="S8" sqref="S8"/>
    </sheetView>
  </sheetViews>
  <sheetFormatPr defaultRowHeight="12" outlineLevelCol="1" x14ac:dyDescent="0.25"/>
  <cols>
    <col min="1" max="1" width="10.140625" style="6" customWidth="1"/>
    <col min="2" max="2" width="28" style="6" customWidth="1"/>
    <col min="3" max="3" width="7.7109375" style="6" customWidth="1"/>
    <col min="4" max="5" width="7.7109375" style="6" hidden="1" customWidth="1" outlineLevel="1"/>
    <col min="6" max="6" width="7.7109375" style="6" customWidth="1" collapsed="1"/>
    <col min="7" max="7" width="9.7109375" style="6" hidden="1" customWidth="1" outlineLevel="1"/>
    <col min="8" max="8" width="9.42578125" style="6" hidden="1" customWidth="1" outlineLevel="1"/>
    <col min="9" max="9" width="7.7109375" style="6" customWidth="1" collapsed="1"/>
    <col min="10" max="11" width="7.7109375" style="6" hidden="1" customWidth="1" outlineLevel="1"/>
    <col min="12" max="12" width="7.7109375" style="6" customWidth="1" collapsed="1"/>
    <col min="13" max="13" width="7.7109375" style="6" hidden="1" customWidth="1" outlineLevel="1"/>
    <col min="14" max="14" width="7.7109375" style="1" hidden="1" customWidth="1" outlineLevel="1"/>
    <col min="15" max="15" width="7.7109375" style="1" customWidth="1" collapsed="1"/>
    <col min="16" max="16" width="25.855468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164"/>
      <c r="O1" s="369" t="s">
        <v>719</v>
      </c>
      <c r="P1" s="333"/>
    </row>
    <row r="2" spans="1:17" ht="35.25" customHeight="1" x14ac:dyDescent="0.25">
      <c r="A2" s="953" t="s">
        <v>293</v>
      </c>
      <c r="B2" s="954"/>
      <c r="C2" s="954"/>
      <c r="D2" s="954"/>
      <c r="E2" s="954"/>
      <c r="F2" s="954"/>
      <c r="G2" s="954"/>
      <c r="H2" s="954"/>
      <c r="I2" s="954"/>
      <c r="J2" s="954"/>
      <c r="K2" s="954"/>
      <c r="L2" s="954"/>
      <c r="M2" s="954"/>
      <c r="N2" s="954"/>
      <c r="O2" s="954"/>
      <c r="P2" s="955"/>
      <c r="Q2" s="475"/>
    </row>
    <row r="3" spans="1:17" ht="12.75" customHeight="1" x14ac:dyDescent="0.25">
      <c r="A3" s="4" t="s">
        <v>0</v>
      </c>
      <c r="B3" s="5"/>
      <c r="C3" s="956" t="s">
        <v>443</v>
      </c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7"/>
      <c r="Q3" s="475"/>
    </row>
    <row r="4" spans="1:17" ht="12.75" customHeight="1" x14ac:dyDescent="0.25">
      <c r="A4" s="4" t="s">
        <v>1</v>
      </c>
      <c r="B4" s="5"/>
      <c r="C4" s="956" t="s">
        <v>444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7"/>
      <c r="Q4" s="475"/>
    </row>
    <row r="5" spans="1:17" ht="12.75" customHeight="1" x14ac:dyDescent="0.25">
      <c r="A5" s="2" t="s">
        <v>2</v>
      </c>
      <c r="B5" s="3"/>
      <c r="C5" s="951" t="s">
        <v>445</v>
      </c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1"/>
      <c r="O5" s="951"/>
      <c r="P5" s="952"/>
      <c r="Q5" s="475"/>
    </row>
    <row r="6" spans="1:17" ht="12.75" customHeight="1" x14ac:dyDescent="0.25">
      <c r="A6" s="2" t="s">
        <v>3</v>
      </c>
      <c r="B6" s="3"/>
      <c r="C6" s="951" t="s">
        <v>323</v>
      </c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2"/>
      <c r="Q6" s="475"/>
    </row>
    <row r="7" spans="1:17" ht="15" customHeight="1" x14ac:dyDescent="0.25">
      <c r="A7" s="2" t="s">
        <v>4</v>
      </c>
      <c r="B7" s="3"/>
      <c r="C7" s="956" t="s">
        <v>720</v>
      </c>
      <c r="D7" s="956"/>
      <c r="E7" s="956"/>
      <c r="F7" s="956"/>
      <c r="G7" s="956"/>
      <c r="H7" s="956"/>
      <c r="I7" s="956"/>
      <c r="J7" s="956"/>
      <c r="K7" s="956"/>
      <c r="L7" s="956"/>
      <c r="M7" s="956"/>
      <c r="N7" s="956"/>
      <c r="O7" s="956"/>
      <c r="P7" s="957"/>
      <c r="Q7" s="475"/>
    </row>
    <row r="8" spans="1:17" ht="12.75" customHeight="1" x14ac:dyDescent="0.25">
      <c r="A8" s="7" t="s">
        <v>5</v>
      </c>
      <c r="B8" s="3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9"/>
      <c r="Q8" s="475"/>
    </row>
    <row r="9" spans="1:17" ht="12.75" customHeight="1" x14ac:dyDescent="0.25">
      <c r="A9" s="2"/>
      <c r="B9" s="3" t="s">
        <v>6</v>
      </c>
      <c r="C9" s="951" t="s">
        <v>448</v>
      </c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2"/>
      <c r="Q9" s="475"/>
    </row>
    <row r="10" spans="1:17" ht="12.75" customHeight="1" x14ac:dyDescent="0.25">
      <c r="A10" s="2"/>
      <c r="B10" s="3" t="s">
        <v>7</v>
      </c>
      <c r="C10" s="951"/>
      <c r="D10" s="951"/>
      <c r="E10" s="951"/>
      <c r="F10" s="951"/>
      <c r="G10" s="951"/>
      <c r="H10" s="951"/>
      <c r="I10" s="951"/>
      <c r="J10" s="951"/>
      <c r="K10" s="951"/>
      <c r="L10" s="951"/>
      <c r="M10" s="951"/>
      <c r="N10" s="951"/>
      <c r="O10" s="951"/>
      <c r="P10" s="952"/>
      <c r="Q10" s="475"/>
    </row>
    <row r="11" spans="1:17" ht="12.75" customHeight="1" x14ac:dyDescent="0.25">
      <c r="A11" s="2"/>
      <c r="B11" s="3" t="s">
        <v>8</v>
      </c>
      <c r="C11" s="958"/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9"/>
      <c r="Q11" s="475"/>
    </row>
    <row r="12" spans="1:17" ht="12.75" customHeight="1" x14ac:dyDescent="0.25">
      <c r="A12" s="2"/>
      <c r="B12" s="3" t="s">
        <v>9</v>
      </c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2"/>
      <c r="Q12" s="475"/>
    </row>
    <row r="13" spans="1:17" ht="12.75" customHeight="1" x14ac:dyDescent="0.25">
      <c r="A13" s="2"/>
      <c r="B13" s="3" t="s">
        <v>10</v>
      </c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2"/>
      <c r="Q13" s="475"/>
    </row>
    <row r="14" spans="1:17" ht="12.75" customHeight="1" x14ac:dyDescent="0.25">
      <c r="A14" s="8"/>
      <c r="B14" s="9"/>
      <c r="C14" s="960"/>
      <c r="D14" s="960"/>
      <c r="E14" s="960"/>
      <c r="F14" s="960"/>
      <c r="G14" s="960"/>
      <c r="H14" s="960"/>
      <c r="I14" s="960"/>
      <c r="J14" s="960"/>
      <c r="K14" s="960"/>
      <c r="L14" s="960"/>
      <c r="M14" s="960"/>
      <c r="N14" s="960"/>
      <c r="O14" s="960"/>
      <c r="P14" s="961"/>
      <c r="Q14" s="475"/>
    </row>
    <row r="15" spans="1:17" s="10" customFormat="1" ht="12.75" customHeight="1" x14ac:dyDescent="0.25">
      <c r="A15" s="962" t="s">
        <v>11</v>
      </c>
      <c r="B15" s="965" t="s">
        <v>12</v>
      </c>
      <c r="C15" s="967" t="s">
        <v>294</v>
      </c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9"/>
      <c r="Q15" s="476"/>
    </row>
    <row r="16" spans="1:17" s="10" customFormat="1" ht="12.75" customHeight="1" x14ac:dyDescent="0.25">
      <c r="A16" s="963"/>
      <c r="B16" s="966"/>
      <c r="C16" s="998" t="s">
        <v>13</v>
      </c>
      <c r="D16" s="972" t="s">
        <v>311</v>
      </c>
      <c r="E16" s="1000" t="s">
        <v>312</v>
      </c>
      <c r="F16" s="970" t="s">
        <v>14</v>
      </c>
      <c r="G16" s="978" t="s">
        <v>313</v>
      </c>
      <c r="H16" s="1008" t="s">
        <v>319</v>
      </c>
      <c r="I16" s="1005" t="s">
        <v>308</v>
      </c>
      <c r="J16" s="994" t="s">
        <v>314</v>
      </c>
      <c r="K16" s="1006" t="s">
        <v>317</v>
      </c>
      <c r="L16" s="1009" t="s">
        <v>15</v>
      </c>
      <c r="M16" s="986" t="s">
        <v>315</v>
      </c>
      <c r="N16" s="988" t="s">
        <v>316</v>
      </c>
      <c r="O16" s="980" t="s">
        <v>16</v>
      </c>
      <c r="P16" s="982" t="s">
        <v>318</v>
      </c>
    </row>
    <row r="17" spans="1:19" s="11" customFormat="1" ht="71.25" customHeight="1" thickBot="1" x14ac:dyDescent="0.3">
      <c r="A17" s="964"/>
      <c r="B17" s="966"/>
      <c r="C17" s="999"/>
      <c r="D17" s="973"/>
      <c r="E17" s="1001"/>
      <c r="F17" s="971"/>
      <c r="G17" s="978"/>
      <c r="H17" s="1008"/>
      <c r="I17" s="1005"/>
      <c r="J17" s="995"/>
      <c r="K17" s="1007"/>
      <c r="L17" s="1010"/>
      <c r="M17" s="987"/>
      <c r="N17" s="975"/>
      <c r="O17" s="981"/>
      <c r="P17" s="983"/>
    </row>
    <row r="18" spans="1:19" s="11" customFormat="1" ht="9.75" customHeight="1" thickTop="1" x14ac:dyDescent="0.25">
      <c r="A18" s="12" t="s">
        <v>17</v>
      </c>
      <c r="B18" s="12">
        <v>2</v>
      </c>
      <c r="C18" s="13">
        <v>3</v>
      </c>
      <c r="D18" s="210">
        <v>4</v>
      </c>
      <c r="E18" s="477">
        <v>5</v>
      </c>
      <c r="F18" s="12">
        <v>6</v>
      </c>
      <c r="G18" s="210">
        <v>7</v>
      </c>
      <c r="H18" s="196">
        <v>8</v>
      </c>
      <c r="I18" s="12">
        <v>9</v>
      </c>
      <c r="J18" s="245">
        <v>10</v>
      </c>
      <c r="K18" s="477">
        <v>11</v>
      </c>
      <c r="L18" s="12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9" s="21" customFormat="1" x14ac:dyDescent="0.25">
      <c r="A19" s="16"/>
      <c r="B19" s="17" t="s">
        <v>18</v>
      </c>
      <c r="C19" s="18"/>
      <c r="D19" s="211"/>
      <c r="E19" s="478"/>
      <c r="F19" s="97"/>
      <c r="G19" s="211"/>
      <c r="H19" s="553"/>
      <c r="I19" s="97"/>
      <c r="J19" s="246"/>
      <c r="K19" s="478"/>
      <c r="L19" s="97"/>
      <c r="M19" s="314"/>
      <c r="N19" s="19"/>
      <c r="O19" s="355"/>
      <c r="P19" s="20"/>
    </row>
    <row r="20" spans="1:19" s="21" customFormat="1" ht="12.75" thickBot="1" x14ac:dyDescent="0.3">
      <c r="A20" s="22"/>
      <c r="B20" s="23" t="s">
        <v>19</v>
      </c>
      <c r="C20" s="24">
        <f>F20+I20+L20+O20</f>
        <v>938472</v>
      </c>
      <c r="D20" s="212">
        <f>SUM(D21,D24,D25,D41,D43)</f>
        <v>918639</v>
      </c>
      <c r="E20" s="479">
        <f t="shared" ref="E20:F20" si="0">SUM(E21,E24,E25,E41,E43)</f>
        <v>0</v>
      </c>
      <c r="F20" s="480">
        <f t="shared" si="0"/>
        <v>918639</v>
      </c>
      <c r="G20" s="212">
        <f>SUM(G21,G24,G43)</f>
        <v>19833</v>
      </c>
      <c r="H20" s="197">
        <f t="shared" ref="H20:I20" si="1">SUM(H21,H24,H43)</f>
        <v>0</v>
      </c>
      <c r="I20" s="480">
        <f t="shared" si="1"/>
        <v>19833</v>
      </c>
      <c r="J20" s="247">
        <f>SUM(J21,J26,J43)</f>
        <v>0</v>
      </c>
      <c r="K20" s="479">
        <f t="shared" ref="K20:L20" si="2">SUM(K21,K26,K43)</f>
        <v>0</v>
      </c>
      <c r="L20" s="480">
        <f t="shared" si="2"/>
        <v>0</v>
      </c>
      <c r="M20" s="24">
        <f>SUM(M21,M45)</f>
        <v>0</v>
      </c>
      <c r="N20" s="25">
        <f t="shared" ref="N20:O20" si="3">SUM(N21,N45)</f>
        <v>0</v>
      </c>
      <c r="O20" s="26">
        <f t="shared" si="3"/>
        <v>0</v>
      </c>
      <c r="P20" s="334"/>
      <c r="R20" s="206"/>
      <c r="S20" s="206"/>
    </row>
    <row r="21" spans="1:19" ht="12.75" hidden="1" thickTop="1" x14ac:dyDescent="0.25">
      <c r="A21" s="27"/>
      <c r="B21" s="28" t="s">
        <v>20</v>
      </c>
      <c r="C21" s="29">
        <f t="shared" ref="C21:C84" si="4">F21+I21+L21+O21</f>
        <v>0</v>
      </c>
      <c r="D21" s="213">
        <f>SUM(D22:D23)</f>
        <v>0</v>
      </c>
      <c r="E21" s="30">
        <f t="shared" ref="E21" si="5">SUM(E22:E23)</f>
        <v>0</v>
      </c>
      <c r="F21" s="275">
        <f>SUM(F22:F23)</f>
        <v>0</v>
      </c>
      <c r="G21" s="213">
        <f>SUM(G22:G23)</f>
        <v>0</v>
      </c>
      <c r="H21" s="248">
        <f t="shared" ref="H21:I21" si="6">SUM(H22:H23)</f>
        <v>0</v>
      </c>
      <c r="I21" s="31">
        <f t="shared" si="6"/>
        <v>0</v>
      </c>
      <c r="J21" s="248">
        <f>SUM(J22:J23)</f>
        <v>0</v>
      </c>
      <c r="K21" s="30">
        <f t="shared" ref="K21:L21" si="7">SUM(K22:K23)</f>
        <v>0</v>
      </c>
      <c r="L21" s="198">
        <f t="shared" si="7"/>
        <v>0</v>
      </c>
      <c r="M21" s="29">
        <f>SUM(M22:M23)</f>
        <v>0</v>
      </c>
      <c r="N21" s="30">
        <f t="shared" ref="N21:O21" si="8">SUM(N22:N23)</f>
        <v>0</v>
      </c>
      <c r="O21" s="31">
        <f t="shared" si="8"/>
        <v>0</v>
      </c>
      <c r="P21" s="335"/>
      <c r="R21" s="206"/>
      <c r="S21" s="206"/>
    </row>
    <row r="22" spans="1:19" ht="12.75" hidden="1" thickTop="1" x14ac:dyDescent="0.25">
      <c r="A22" s="32"/>
      <c r="B22" s="33" t="s">
        <v>21</v>
      </c>
      <c r="C22" s="34">
        <f t="shared" si="4"/>
        <v>0</v>
      </c>
      <c r="D22" s="214"/>
      <c r="E22" s="35"/>
      <c r="F22" s="354">
        <f>D22+E22</f>
        <v>0</v>
      </c>
      <c r="G22" s="214"/>
      <c r="H22" s="249"/>
      <c r="I22" s="356">
        <f>G22+H22</f>
        <v>0</v>
      </c>
      <c r="J22" s="249"/>
      <c r="K22" s="35"/>
      <c r="L22" s="199">
        <f>J22+K22</f>
        <v>0</v>
      </c>
      <c r="M22" s="315"/>
      <c r="N22" s="35"/>
      <c r="O22" s="356">
        <f>M22+N22</f>
        <v>0</v>
      </c>
      <c r="P22" s="36"/>
      <c r="R22" s="206"/>
      <c r="S22" s="206"/>
    </row>
    <row r="23" spans="1:19" ht="12.75" hidden="1" thickTop="1" x14ac:dyDescent="0.25">
      <c r="A23" s="37"/>
      <c r="B23" s="38" t="s">
        <v>22</v>
      </c>
      <c r="C23" s="39">
        <f t="shared" si="4"/>
        <v>0</v>
      </c>
      <c r="D23" s="215"/>
      <c r="E23" s="40"/>
      <c r="F23" s="147">
        <f>D23+E23</f>
        <v>0</v>
      </c>
      <c r="G23" s="215"/>
      <c r="H23" s="250"/>
      <c r="I23" s="308">
        <f>G23+H23</f>
        <v>0</v>
      </c>
      <c r="J23" s="250"/>
      <c r="K23" s="40"/>
      <c r="L23" s="200">
        <f>J23+K23</f>
        <v>0</v>
      </c>
      <c r="M23" s="367"/>
      <c r="N23" s="40"/>
      <c r="O23" s="308">
        <f>M23+N23</f>
        <v>0</v>
      </c>
      <c r="P23" s="169"/>
      <c r="R23" s="206"/>
      <c r="S23" s="206"/>
    </row>
    <row r="24" spans="1:19" s="21" customFormat="1" ht="25.5" thickTop="1" thickBot="1" x14ac:dyDescent="0.3">
      <c r="A24" s="41">
        <v>19300</v>
      </c>
      <c r="B24" s="41" t="s">
        <v>304</v>
      </c>
      <c r="C24" s="42">
        <f>F24+I24</f>
        <v>938472</v>
      </c>
      <c r="D24" s="216">
        <v>918639</v>
      </c>
      <c r="E24" s="487">
        <f>14285-14285</f>
        <v>0</v>
      </c>
      <c r="F24" s="488">
        <f>D24+E24</f>
        <v>918639</v>
      </c>
      <c r="G24" s="216">
        <f>G51</f>
        <v>19833</v>
      </c>
      <c r="H24" s="554"/>
      <c r="I24" s="488">
        <f>G24+H24</f>
        <v>19833</v>
      </c>
      <c r="J24" s="291" t="s">
        <v>23</v>
      </c>
      <c r="K24" s="555" t="s">
        <v>23</v>
      </c>
      <c r="L24" s="562" t="s">
        <v>23</v>
      </c>
      <c r="M24" s="316" t="s">
        <v>23</v>
      </c>
      <c r="N24" s="43" t="s">
        <v>23</v>
      </c>
      <c r="O24" s="44" t="s">
        <v>23</v>
      </c>
      <c r="P24" s="442"/>
      <c r="R24" s="206"/>
      <c r="S24" s="206"/>
    </row>
    <row r="25" spans="1:19" s="21" customFormat="1" ht="24.75" hidden="1" thickTop="1" x14ac:dyDescent="0.25">
      <c r="A25" s="187"/>
      <c r="B25" s="45" t="s">
        <v>24</v>
      </c>
      <c r="C25" s="46">
        <f>F25</f>
        <v>0</v>
      </c>
      <c r="D25" s="217"/>
      <c r="E25" s="47"/>
      <c r="F25" s="285">
        <f>D25+E25</f>
        <v>0</v>
      </c>
      <c r="G25" s="218" t="s">
        <v>23</v>
      </c>
      <c r="H25" s="252" t="s">
        <v>23</v>
      </c>
      <c r="I25" s="49" t="s">
        <v>23</v>
      </c>
      <c r="J25" s="252" t="s">
        <v>23</v>
      </c>
      <c r="K25" s="48" t="s">
        <v>23</v>
      </c>
      <c r="L25" s="298" t="s">
        <v>23</v>
      </c>
      <c r="M25" s="317" t="s">
        <v>23</v>
      </c>
      <c r="N25" s="48" t="s">
        <v>23</v>
      </c>
      <c r="O25" s="49" t="s">
        <v>23</v>
      </c>
      <c r="P25" s="336"/>
      <c r="R25" s="206"/>
      <c r="S25" s="206"/>
    </row>
    <row r="26" spans="1:19" s="21" customFormat="1" ht="36.75" hidden="1" thickTop="1" x14ac:dyDescent="0.25">
      <c r="A26" s="45">
        <v>21300</v>
      </c>
      <c r="B26" s="45" t="s">
        <v>305</v>
      </c>
      <c r="C26" s="46">
        <f>L26</f>
        <v>0</v>
      </c>
      <c r="D26" s="218" t="s">
        <v>23</v>
      </c>
      <c r="E26" s="48" t="s">
        <v>23</v>
      </c>
      <c r="F26" s="276" t="s">
        <v>23</v>
      </c>
      <c r="G26" s="218" t="s">
        <v>23</v>
      </c>
      <c r="H26" s="252" t="s">
        <v>23</v>
      </c>
      <c r="I26" s="49" t="s">
        <v>23</v>
      </c>
      <c r="J26" s="106">
        <f>SUM(J27,J31,J33,J36)</f>
        <v>0</v>
      </c>
      <c r="K26" s="50">
        <f t="shared" ref="K26:L26" si="9">SUM(K27,K31,K33,K36)</f>
        <v>0</v>
      </c>
      <c r="L26" s="126">
        <f t="shared" si="9"/>
        <v>0</v>
      </c>
      <c r="M26" s="317" t="s">
        <v>23</v>
      </c>
      <c r="N26" s="48" t="s">
        <v>23</v>
      </c>
      <c r="O26" s="49" t="s">
        <v>23</v>
      </c>
      <c r="P26" s="336"/>
      <c r="R26" s="206"/>
      <c r="S26" s="206"/>
    </row>
    <row r="27" spans="1:19" s="21" customFormat="1" ht="24.75" hidden="1" thickTop="1" x14ac:dyDescent="0.25">
      <c r="A27" s="51">
        <v>21350</v>
      </c>
      <c r="B27" s="45" t="s">
        <v>25</v>
      </c>
      <c r="C27" s="46">
        <f t="shared" ref="C27:C40" si="10">L27</f>
        <v>0</v>
      </c>
      <c r="D27" s="218" t="s">
        <v>23</v>
      </c>
      <c r="E27" s="48" t="s">
        <v>23</v>
      </c>
      <c r="F27" s="276" t="s">
        <v>23</v>
      </c>
      <c r="G27" s="218" t="s">
        <v>23</v>
      </c>
      <c r="H27" s="252" t="s">
        <v>23</v>
      </c>
      <c r="I27" s="49" t="s">
        <v>23</v>
      </c>
      <c r="J27" s="106">
        <f>SUM(J28:J30)</f>
        <v>0</v>
      </c>
      <c r="K27" s="50">
        <f t="shared" ref="K27:L27" si="11">SUM(K28:K30)</f>
        <v>0</v>
      </c>
      <c r="L27" s="126">
        <f t="shared" si="11"/>
        <v>0</v>
      </c>
      <c r="M27" s="317" t="s">
        <v>23</v>
      </c>
      <c r="N27" s="48" t="s">
        <v>23</v>
      </c>
      <c r="O27" s="49" t="s">
        <v>23</v>
      </c>
      <c r="P27" s="336"/>
      <c r="R27" s="206"/>
      <c r="S27" s="206"/>
    </row>
    <row r="28" spans="1:19" ht="12.75" hidden="1" thickTop="1" x14ac:dyDescent="0.25">
      <c r="A28" s="32">
        <v>21351</v>
      </c>
      <c r="B28" s="52" t="s">
        <v>26</v>
      </c>
      <c r="C28" s="53">
        <f t="shared" si="10"/>
        <v>0</v>
      </c>
      <c r="D28" s="219" t="s">
        <v>23</v>
      </c>
      <c r="E28" s="54" t="s">
        <v>23</v>
      </c>
      <c r="F28" s="277" t="s">
        <v>23</v>
      </c>
      <c r="G28" s="219" t="s">
        <v>23</v>
      </c>
      <c r="H28" s="253" t="s">
        <v>23</v>
      </c>
      <c r="I28" s="56" t="s">
        <v>23</v>
      </c>
      <c r="J28" s="262"/>
      <c r="K28" s="55"/>
      <c r="L28" s="199">
        <f>J28+K28</f>
        <v>0</v>
      </c>
      <c r="M28" s="318" t="s">
        <v>23</v>
      </c>
      <c r="N28" s="54" t="s">
        <v>23</v>
      </c>
      <c r="O28" s="56" t="s">
        <v>23</v>
      </c>
      <c r="P28" s="337"/>
      <c r="R28" s="206"/>
      <c r="S28" s="206"/>
    </row>
    <row r="29" spans="1:19" ht="12.75" hidden="1" thickTop="1" x14ac:dyDescent="0.25">
      <c r="A29" s="37">
        <v>21352</v>
      </c>
      <c r="B29" s="57" t="s">
        <v>27</v>
      </c>
      <c r="C29" s="58">
        <f t="shared" si="10"/>
        <v>0</v>
      </c>
      <c r="D29" s="220" t="s">
        <v>23</v>
      </c>
      <c r="E29" s="59" t="s">
        <v>23</v>
      </c>
      <c r="F29" s="278" t="s">
        <v>23</v>
      </c>
      <c r="G29" s="220" t="s">
        <v>23</v>
      </c>
      <c r="H29" s="254" t="s">
        <v>23</v>
      </c>
      <c r="I29" s="61" t="s">
        <v>23</v>
      </c>
      <c r="J29" s="263"/>
      <c r="K29" s="60"/>
      <c r="L29" s="200">
        <f>J29+K29</f>
        <v>0</v>
      </c>
      <c r="M29" s="319" t="s">
        <v>23</v>
      </c>
      <c r="N29" s="59" t="s">
        <v>23</v>
      </c>
      <c r="O29" s="61" t="s">
        <v>23</v>
      </c>
      <c r="P29" s="338"/>
      <c r="R29" s="206"/>
      <c r="S29" s="206"/>
    </row>
    <row r="30" spans="1:19" ht="24.75" hidden="1" thickTop="1" x14ac:dyDescent="0.25">
      <c r="A30" s="37">
        <v>21359</v>
      </c>
      <c r="B30" s="57" t="s">
        <v>28</v>
      </c>
      <c r="C30" s="58">
        <f t="shared" si="10"/>
        <v>0</v>
      </c>
      <c r="D30" s="220" t="s">
        <v>23</v>
      </c>
      <c r="E30" s="59" t="s">
        <v>23</v>
      </c>
      <c r="F30" s="278" t="s">
        <v>23</v>
      </c>
      <c r="G30" s="220" t="s">
        <v>23</v>
      </c>
      <c r="H30" s="254" t="s">
        <v>23</v>
      </c>
      <c r="I30" s="61" t="s">
        <v>23</v>
      </c>
      <c r="J30" s="263"/>
      <c r="K30" s="60"/>
      <c r="L30" s="200">
        <f>J30+K30</f>
        <v>0</v>
      </c>
      <c r="M30" s="319" t="s">
        <v>23</v>
      </c>
      <c r="N30" s="59" t="s">
        <v>23</v>
      </c>
      <c r="O30" s="61" t="s">
        <v>23</v>
      </c>
      <c r="P30" s="338"/>
      <c r="R30" s="206"/>
      <c r="S30" s="206"/>
    </row>
    <row r="31" spans="1:19" s="21" customFormat="1" ht="36.75" hidden="1" thickTop="1" x14ac:dyDescent="0.25">
      <c r="A31" s="51">
        <v>21370</v>
      </c>
      <c r="B31" s="45" t="s">
        <v>29</v>
      </c>
      <c r="C31" s="46">
        <f t="shared" si="10"/>
        <v>0</v>
      </c>
      <c r="D31" s="218" t="s">
        <v>23</v>
      </c>
      <c r="E31" s="48" t="s">
        <v>23</v>
      </c>
      <c r="F31" s="276" t="s">
        <v>23</v>
      </c>
      <c r="G31" s="218" t="s">
        <v>23</v>
      </c>
      <c r="H31" s="252" t="s">
        <v>23</v>
      </c>
      <c r="I31" s="49" t="s">
        <v>23</v>
      </c>
      <c r="J31" s="106">
        <f>SUM(J32)</f>
        <v>0</v>
      </c>
      <c r="K31" s="50">
        <f t="shared" ref="K31:L31" si="12">SUM(K32)</f>
        <v>0</v>
      </c>
      <c r="L31" s="126">
        <f t="shared" si="12"/>
        <v>0</v>
      </c>
      <c r="M31" s="317" t="s">
        <v>23</v>
      </c>
      <c r="N31" s="48" t="s">
        <v>23</v>
      </c>
      <c r="O31" s="49" t="s">
        <v>23</v>
      </c>
      <c r="P31" s="336"/>
      <c r="R31" s="206"/>
      <c r="S31" s="206"/>
    </row>
    <row r="32" spans="1:19" ht="36.75" hidden="1" thickTop="1" x14ac:dyDescent="0.25">
      <c r="A32" s="62">
        <v>21379</v>
      </c>
      <c r="B32" s="63" t="s">
        <v>30</v>
      </c>
      <c r="C32" s="64">
        <f t="shared" si="10"/>
        <v>0</v>
      </c>
      <c r="D32" s="221" t="s">
        <v>23</v>
      </c>
      <c r="E32" s="65" t="s">
        <v>23</v>
      </c>
      <c r="F32" s="71" t="s">
        <v>23</v>
      </c>
      <c r="G32" s="221" t="s">
        <v>23</v>
      </c>
      <c r="H32" s="255" t="s">
        <v>23</v>
      </c>
      <c r="I32" s="67" t="s">
        <v>23</v>
      </c>
      <c r="J32" s="271"/>
      <c r="K32" s="66"/>
      <c r="L32" s="359">
        <f>J32+K32</f>
        <v>0</v>
      </c>
      <c r="M32" s="320" t="s">
        <v>23</v>
      </c>
      <c r="N32" s="65" t="s">
        <v>23</v>
      </c>
      <c r="O32" s="67" t="s">
        <v>23</v>
      </c>
      <c r="P32" s="339"/>
      <c r="R32" s="206"/>
      <c r="S32" s="206"/>
    </row>
    <row r="33" spans="1:19" s="21" customFormat="1" ht="12.75" hidden="1" thickTop="1" x14ac:dyDescent="0.25">
      <c r="A33" s="51">
        <v>21380</v>
      </c>
      <c r="B33" s="45" t="s">
        <v>31</v>
      </c>
      <c r="C33" s="46">
        <f t="shared" si="10"/>
        <v>0</v>
      </c>
      <c r="D33" s="218" t="s">
        <v>23</v>
      </c>
      <c r="E33" s="48" t="s">
        <v>23</v>
      </c>
      <c r="F33" s="276" t="s">
        <v>23</v>
      </c>
      <c r="G33" s="218" t="s">
        <v>23</v>
      </c>
      <c r="H33" s="252" t="s">
        <v>23</v>
      </c>
      <c r="I33" s="49" t="s">
        <v>23</v>
      </c>
      <c r="J33" s="106">
        <f>SUM(J34:J35)</f>
        <v>0</v>
      </c>
      <c r="K33" s="50">
        <f t="shared" ref="K33:L33" si="13">SUM(K34:K35)</f>
        <v>0</v>
      </c>
      <c r="L33" s="126">
        <f t="shared" si="13"/>
        <v>0</v>
      </c>
      <c r="M33" s="317" t="s">
        <v>23</v>
      </c>
      <c r="N33" s="48" t="s">
        <v>23</v>
      </c>
      <c r="O33" s="49" t="s">
        <v>23</v>
      </c>
      <c r="P33" s="336"/>
      <c r="R33" s="206"/>
      <c r="S33" s="206"/>
    </row>
    <row r="34" spans="1:19" ht="12.75" hidden="1" thickTop="1" x14ac:dyDescent="0.25">
      <c r="A34" s="33">
        <v>21381</v>
      </c>
      <c r="B34" s="52" t="s">
        <v>306</v>
      </c>
      <c r="C34" s="53">
        <f t="shared" si="10"/>
        <v>0</v>
      </c>
      <c r="D34" s="219" t="s">
        <v>23</v>
      </c>
      <c r="E34" s="54" t="s">
        <v>23</v>
      </c>
      <c r="F34" s="277" t="s">
        <v>23</v>
      </c>
      <c r="G34" s="219" t="s">
        <v>23</v>
      </c>
      <c r="H34" s="253" t="s">
        <v>23</v>
      </c>
      <c r="I34" s="56" t="s">
        <v>23</v>
      </c>
      <c r="J34" s="262"/>
      <c r="K34" s="55"/>
      <c r="L34" s="199">
        <f>J34+K34</f>
        <v>0</v>
      </c>
      <c r="M34" s="318" t="s">
        <v>23</v>
      </c>
      <c r="N34" s="54" t="s">
        <v>23</v>
      </c>
      <c r="O34" s="56" t="s">
        <v>23</v>
      </c>
      <c r="P34" s="337"/>
      <c r="R34" s="206"/>
      <c r="S34" s="206"/>
    </row>
    <row r="35" spans="1:19" ht="24.75" hidden="1" thickTop="1" x14ac:dyDescent="0.25">
      <c r="A35" s="38">
        <v>21383</v>
      </c>
      <c r="B35" s="57" t="s">
        <v>32</v>
      </c>
      <c r="C35" s="58">
        <f t="shared" si="10"/>
        <v>0</v>
      </c>
      <c r="D35" s="220" t="s">
        <v>23</v>
      </c>
      <c r="E35" s="59" t="s">
        <v>23</v>
      </c>
      <c r="F35" s="278" t="s">
        <v>23</v>
      </c>
      <c r="G35" s="220" t="s">
        <v>23</v>
      </c>
      <c r="H35" s="254" t="s">
        <v>23</v>
      </c>
      <c r="I35" s="61" t="s">
        <v>23</v>
      </c>
      <c r="J35" s="263"/>
      <c r="K35" s="60"/>
      <c r="L35" s="200">
        <f>J35+K35</f>
        <v>0</v>
      </c>
      <c r="M35" s="319" t="s">
        <v>23</v>
      </c>
      <c r="N35" s="59" t="s">
        <v>23</v>
      </c>
      <c r="O35" s="61" t="s">
        <v>23</v>
      </c>
      <c r="P35" s="338"/>
      <c r="R35" s="206"/>
      <c r="S35" s="206"/>
    </row>
    <row r="36" spans="1:19" s="21" customFormat="1" ht="25.5" hidden="1" customHeight="1" x14ac:dyDescent="0.25">
      <c r="A36" s="51">
        <v>21390</v>
      </c>
      <c r="B36" s="45" t="s">
        <v>307</v>
      </c>
      <c r="C36" s="46">
        <f t="shared" si="10"/>
        <v>0</v>
      </c>
      <c r="D36" s="218" t="s">
        <v>23</v>
      </c>
      <c r="E36" s="48" t="s">
        <v>23</v>
      </c>
      <c r="F36" s="276" t="s">
        <v>23</v>
      </c>
      <c r="G36" s="218" t="s">
        <v>23</v>
      </c>
      <c r="H36" s="252" t="s">
        <v>23</v>
      </c>
      <c r="I36" s="49" t="s">
        <v>23</v>
      </c>
      <c r="J36" s="106">
        <f>SUM(J37:J40)</f>
        <v>0</v>
      </c>
      <c r="K36" s="50">
        <f t="shared" ref="K36:L36" si="14">SUM(K37:K40)</f>
        <v>0</v>
      </c>
      <c r="L36" s="126">
        <f t="shared" si="14"/>
        <v>0</v>
      </c>
      <c r="M36" s="317" t="s">
        <v>23</v>
      </c>
      <c r="N36" s="48" t="s">
        <v>23</v>
      </c>
      <c r="O36" s="49" t="s">
        <v>23</v>
      </c>
      <c r="P36" s="336"/>
      <c r="R36" s="206"/>
      <c r="S36" s="206"/>
    </row>
    <row r="37" spans="1:19" ht="24.75" hidden="1" thickTop="1" x14ac:dyDescent="0.25">
      <c r="A37" s="33">
        <v>21391</v>
      </c>
      <c r="B37" s="52" t="s">
        <v>33</v>
      </c>
      <c r="C37" s="53">
        <f t="shared" si="10"/>
        <v>0</v>
      </c>
      <c r="D37" s="219" t="s">
        <v>23</v>
      </c>
      <c r="E37" s="54" t="s">
        <v>23</v>
      </c>
      <c r="F37" s="277" t="s">
        <v>23</v>
      </c>
      <c r="G37" s="219" t="s">
        <v>23</v>
      </c>
      <c r="H37" s="253" t="s">
        <v>23</v>
      </c>
      <c r="I37" s="56" t="s">
        <v>23</v>
      </c>
      <c r="J37" s="262"/>
      <c r="K37" s="55"/>
      <c r="L37" s="199">
        <f>J37+K37</f>
        <v>0</v>
      </c>
      <c r="M37" s="318" t="s">
        <v>23</v>
      </c>
      <c r="N37" s="54" t="s">
        <v>23</v>
      </c>
      <c r="O37" s="56" t="s">
        <v>23</v>
      </c>
      <c r="P37" s="337"/>
      <c r="R37" s="206"/>
      <c r="S37" s="206"/>
    </row>
    <row r="38" spans="1:19" ht="12.75" hidden="1" thickTop="1" x14ac:dyDescent="0.25">
      <c r="A38" s="38">
        <v>21393</v>
      </c>
      <c r="B38" s="57" t="s">
        <v>34</v>
      </c>
      <c r="C38" s="58">
        <f t="shared" si="10"/>
        <v>0</v>
      </c>
      <c r="D38" s="220" t="s">
        <v>23</v>
      </c>
      <c r="E38" s="59" t="s">
        <v>23</v>
      </c>
      <c r="F38" s="278" t="s">
        <v>23</v>
      </c>
      <c r="G38" s="220" t="s">
        <v>23</v>
      </c>
      <c r="H38" s="254" t="s">
        <v>23</v>
      </c>
      <c r="I38" s="61" t="s">
        <v>23</v>
      </c>
      <c r="J38" s="263"/>
      <c r="K38" s="60"/>
      <c r="L38" s="200">
        <f>J38+K38</f>
        <v>0</v>
      </c>
      <c r="M38" s="319" t="s">
        <v>23</v>
      </c>
      <c r="N38" s="59" t="s">
        <v>23</v>
      </c>
      <c r="O38" s="61" t="s">
        <v>23</v>
      </c>
      <c r="P38" s="338"/>
      <c r="R38" s="206"/>
      <c r="S38" s="206"/>
    </row>
    <row r="39" spans="1:19" ht="12.75" hidden="1" thickTop="1" x14ac:dyDescent="0.25">
      <c r="A39" s="38">
        <v>21395</v>
      </c>
      <c r="B39" s="57" t="s">
        <v>35</v>
      </c>
      <c r="C39" s="58">
        <f t="shared" si="10"/>
        <v>0</v>
      </c>
      <c r="D39" s="220" t="s">
        <v>23</v>
      </c>
      <c r="E39" s="59" t="s">
        <v>23</v>
      </c>
      <c r="F39" s="278" t="s">
        <v>23</v>
      </c>
      <c r="G39" s="220" t="s">
        <v>23</v>
      </c>
      <c r="H39" s="254" t="s">
        <v>23</v>
      </c>
      <c r="I39" s="61" t="s">
        <v>23</v>
      </c>
      <c r="J39" s="263"/>
      <c r="K39" s="60"/>
      <c r="L39" s="200">
        <f>J39+K39</f>
        <v>0</v>
      </c>
      <c r="M39" s="319" t="s">
        <v>23</v>
      </c>
      <c r="N39" s="59" t="s">
        <v>23</v>
      </c>
      <c r="O39" s="61" t="s">
        <v>23</v>
      </c>
      <c r="P39" s="338"/>
      <c r="R39" s="206"/>
      <c r="S39" s="206"/>
    </row>
    <row r="40" spans="1:19" ht="24.75" hidden="1" thickTop="1" x14ac:dyDescent="0.25">
      <c r="A40" s="190">
        <v>21399</v>
      </c>
      <c r="B40" s="165" t="s">
        <v>36</v>
      </c>
      <c r="C40" s="166">
        <f t="shared" si="10"/>
        <v>0</v>
      </c>
      <c r="D40" s="222" t="s">
        <v>23</v>
      </c>
      <c r="E40" s="76" t="s">
        <v>23</v>
      </c>
      <c r="F40" s="279" t="s">
        <v>23</v>
      </c>
      <c r="G40" s="222" t="s">
        <v>23</v>
      </c>
      <c r="H40" s="256" t="s">
        <v>23</v>
      </c>
      <c r="I40" s="192" t="s">
        <v>23</v>
      </c>
      <c r="J40" s="292"/>
      <c r="K40" s="191"/>
      <c r="L40" s="360">
        <f>J40+K40</f>
        <v>0</v>
      </c>
      <c r="M40" s="321" t="s">
        <v>23</v>
      </c>
      <c r="N40" s="76" t="s">
        <v>23</v>
      </c>
      <c r="O40" s="192" t="s">
        <v>23</v>
      </c>
      <c r="P40" s="340"/>
      <c r="R40" s="206"/>
      <c r="S40" s="206"/>
    </row>
    <row r="41" spans="1:19" s="21" customFormat="1" ht="26.25" hidden="1" customHeight="1" x14ac:dyDescent="0.25">
      <c r="A41" s="193">
        <v>21420</v>
      </c>
      <c r="B41" s="194" t="s">
        <v>37</v>
      </c>
      <c r="C41" s="82">
        <f>F41</f>
        <v>0</v>
      </c>
      <c r="D41" s="79">
        <f>SUM(D42)</f>
        <v>0</v>
      </c>
      <c r="E41" s="170">
        <f t="shared" ref="E41:F41" si="15">SUM(E42)</f>
        <v>0</v>
      </c>
      <c r="F41" s="280">
        <f t="shared" si="15"/>
        <v>0</v>
      </c>
      <c r="G41" s="224" t="s">
        <v>23</v>
      </c>
      <c r="H41" s="257" t="s">
        <v>23</v>
      </c>
      <c r="I41" s="189" t="s">
        <v>23</v>
      </c>
      <c r="J41" s="257" t="s">
        <v>23</v>
      </c>
      <c r="K41" s="80" t="s">
        <v>23</v>
      </c>
      <c r="L41" s="299" t="s">
        <v>23</v>
      </c>
      <c r="M41" s="322" t="s">
        <v>23</v>
      </c>
      <c r="N41" s="80" t="s">
        <v>23</v>
      </c>
      <c r="O41" s="189" t="s">
        <v>23</v>
      </c>
      <c r="P41" s="341"/>
      <c r="R41" s="206"/>
      <c r="S41" s="206"/>
    </row>
    <row r="42" spans="1:19" s="21" customFormat="1" ht="26.25" hidden="1" customHeight="1" x14ac:dyDescent="0.25">
      <c r="A42" s="190">
        <v>21429</v>
      </c>
      <c r="B42" s="165" t="s">
        <v>310</v>
      </c>
      <c r="C42" s="166">
        <f>F42</f>
        <v>0</v>
      </c>
      <c r="D42" s="223"/>
      <c r="E42" s="195"/>
      <c r="F42" s="290">
        <f>D42+E42</f>
        <v>0</v>
      </c>
      <c r="G42" s="222" t="s">
        <v>23</v>
      </c>
      <c r="H42" s="256" t="s">
        <v>23</v>
      </c>
      <c r="I42" s="192" t="s">
        <v>23</v>
      </c>
      <c r="J42" s="256" t="s">
        <v>23</v>
      </c>
      <c r="K42" s="76" t="s">
        <v>23</v>
      </c>
      <c r="L42" s="300" t="s">
        <v>23</v>
      </c>
      <c r="M42" s="321" t="s">
        <v>23</v>
      </c>
      <c r="N42" s="76" t="s">
        <v>23</v>
      </c>
      <c r="O42" s="192" t="s">
        <v>23</v>
      </c>
      <c r="P42" s="340"/>
      <c r="R42" s="206"/>
      <c r="S42" s="206"/>
    </row>
    <row r="43" spans="1:19" s="21" customFormat="1" ht="24.75" hidden="1" thickTop="1" x14ac:dyDescent="0.25">
      <c r="A43" s="51">
        <v>21490</v>
      </c>
      <c r="B43" s="45" t="s">
        <v>38</v>
      </c>
      <c r="C43" s="68">
        <f>F43+I43+L43</f>
        <v>0</v>
      </c>
      <c r="D43" s="74">
        <f>D44</f>
        <v>0</v>
      </c>
      <c r="E43" s="75">
        <f t="shared" ref="E43:L43" si="16">E44</f>
        <v>0</v>
      </c>
      <c r="F43" s="281">
        <f t="shared" si="16"/>
        <v>0</v>
      </c>
      <c r="G43" s="74">
        <f t="shared" si="16"/>
        <v>0</v>
      </c>
      <c r="H43" s="204">
        <f t="shared" si="16"/>
        <v>0</v>
      </c>
      <c r="I43" s="293">
        <f t="shared" si="16"/>
        <v>0</v>
      </c>
      <c r="J43" s="204">
        <f t="shared" si="16"/>
        <v>0</v>
      </c>
      <c r="K43" s="75">
        <f t="shared" si="16"/>
        <v>0</v>
      </c>
      <c r="L43" s="203">
        <f t="shared" si="16"/>
        <v>0</v>
      </c>
      <c r="M43" s="317" t="s">
        <v>23</v>
      </c>
      <c r="N43" s="48" t="s">
        <v>23</v>
      </c>
      <c r="O43" s="49" t="s">
        <v>23</v>
      </c>
      <c r="P43" s="336"/>
      <c r="R43" s="206"/>
      <c r="S43" s="206"/>
    </row>
    <row r="44" spans="1:19" s="21" customFormat="1" ht="24.75" hidden="1" thickTop="1" x14ac:dyDescent="0.25">
      <c r="A44" s="38">
        <v>21499</v>
      </c>
      <c r="B44" s="57" t="s">
        <v>39</v>
      </c>
      <c r="C44" s="208">
        <f>F44+I44+L44</f>
        <v>0</v>
      </c>
      <c r="D44" s="301"/>
      <c r="E44" s="70"/>
      <c r="F44" s="145">
        <f>D44+E44</f>
        <v>0</v>
      </c>
      <c r="G44" s="301"/>
      <c r="H44" s="302"/>
      <c r="I44" s="358">
        <f>G44+H44</f>
        <v>0</v>
      </c>
      <c r="J44" s="302"/>
      <c r="K44" s="70"/>
      <c r="L44" s="359">
        <f>J44+K44</f>
        <v>0</v>
      </c>
      <c r="M44" s="320" t="s">
        <v>23</v>
      </c>
      <c r="N44" s="65" t="s">
        <v>23</v>
      </c>
      <c r="O44" s="67" t="s">
        <v>23</v>
      </c>
      <c r="P44" s="339"/>
      <c r="R44" s="206"/>
      <c r="S44" s="206"/>
    </row>
    <row r="45" spans="1:19" ht="12.75" hidden="1" customHeight="1" x14ac:dyDescent="0.25">
      <c r="A45" s="72">
        <v>23000</v>
      </c>
      <c r="B45" s="73" t="s">
        <v>40</v>
      </c>
      <c r="C45" s="68">
        <f>O45</f>
        <v>0</v>
      </c>
      <c r="D45" s="218" t="s">
        <v>23</v>
      </c>
      <c r="E45" s="48" t="s">
        <v>23</v>
      </c>
      <c r="F45" s="276" t="s">
        <v>23</v>
      </c>
      <c r="G45" s="218" t="s">
        <v>23</v>
      </c>
      <c r="H45" s="252" t="s">
        <v>23</v>
      </c>
      <c r="I45" s="49" t="s">
        <v>23</v>
      </c>
      <c r="J45" s="252" t="s">
        <v>23</v>
      </c>
      <c r="K45" s="48" t="s">
        <v>23</v>
      </c>
      <c r="L45" s="298" t="s">
        <v>23</v>
      </c>
      <c r="M45" s="68">
        <f>SUM(M46:M47)</f>
        <v>0</v>
      </c>
      <c r="N45" s="75">
        <f t="shared" ref="N45:O45" si="17">SUM(N46:N47)</f>
        <v>0</v>
      </c>
      <c r="O45" s="293">
        <f t="shared" si="17"/>
        <v>0</v>
      </c>
      <c r="P45" s="342"/>
      <c r="R45" s="206"/>
      <c r="S45" s="206"/>
    </row>
    <row r="46" spans="1:19" ht="24.75" hidden="1" thickTop="1" x14ac:dyDescent="0.25">
      <c r="A46" s="77">
        <v>23410</v>
      </c>
      <c r="B46" s="78" t="s">
        <v>41</v>
      </c>
      <c r="C46" s="82">
        <f t="shared" ref="C46:C47" si="18">O46</f>
        <v>0</v>
      </c>
      <c r="D46" s="224" t="s">
        <v>23</v>
      </c>
      <c r="E46" s="80" t="s">
        <v>23</v>
      </c>
      <c r="F46" s="282" t="s">
        <v>23</v>
      </c>
      <c r="G46" s="224" t="s">
        <v>23</v>
      </c>
      <c r="H46" s="257" t="s">
        <v>23</v>
      </c>
      <c r="I46" s="189" t="s">
        <v>23</v>
      </c>
      <c r="J46" s="257" t="s">
        <v>23</v>
      </c>
      <c r="K46" s="80" t="s">
        <v>23</v>
      </c>
      <c r="L46" s="299" t="s">
        <v>23</v>
      </c>
      <c r="M46" s="323"/>
      <c r="N46" s="303"/>
      <c r="O46" s="171">
        <f>M46+N46</f>
        <v>0</v>
      </c>
      <c r="P46" s="81"/>
      <c r="R46" s="206"/>
      <c r="S46" s="206"/>
    </row>
    <row r="47" spans="1:19" ht="24.75" hidden="1" thickTop="1" x14ac:dyDescent="0.25">
      <c r="A47" s="77">
        <v>23510</v>
      </c>
      <c r="B47" s="78" t="s">
        <v>42</v>
      </c>
      <c r="C47" s="82">
        <f t="shared" si="18"/>
        <v>0</v>
      </c>
      <c r="D47" s="224" t="s">
        <v>23</v>
      </c>
      <c r="E47" s="80" t="s">
        <v>23</v>
      </c>
      <c r="F47" s="282" t="s">
        <v>23</v>
      </c>
      <c r="G47" s="224" t="s">
        <v>23</v>
      </c>
      <c r="H47" s="257" t="s">
        <v>23</v>
      </c>
      <c r="I47" s="189" t="s">
        <v>23</v>
      </c>
      <c r="J47" s="257" t="s">
        <v>23</v>
      </c>
      <c r="K47" s="80" t="s">
        <v>23</v>
      </c>
      <c r="L47" s="299" t="s">
        <v>23</v>
      </c>
      <c r="M47" s="323"/>
      <c r="N47" s="303"/>
      <c r="O47" s="171">
        <f>M47+N47</f>
        <v>0</v>
      </c>
      <c r="P47" s="81"/>
      <c r="R47" s="206"/>
      <c r="S47" s="206"/>
    </row>
    <row r="48" spans="1:19" ht="12.75" thickTop="1" x14ac:dyDescent="0.25">
      <c r="A48" s="83"/>
      <c r="B48" s="78"/>
      <c r="C48" s="84"/>
      <c r="D48" s="361"/>
      <c r="E48" s="512"/>
      <c r="F48" s="511"/>
      <c r="G48" s="361"/>
      <c r="H48" s="556"/>
      <c r="I48" s="563"/>
      <c r="J48" s="366"/>
      <c r="K48" s="558"/>
      <c r="L48" s="503"/>
      <c r="M48" s="323"/>
      <c r="N48" s="303"/>
      <c r="O48" s="171"/>
      <c r="P48" s="81"/>
      <c r="R48" s="206"/>
      <c r="S48" s="206"/>
    </row>
    <row r="49" spans="1:19" s="21" customFormat="1" x14ac:dyDescent="0.25">
      <c r="A49" s="85"/>
      <c r="B49" s="86" t="s">
        <v>43</v>
      </c>
      <c r="C49" s="87"/>
      <c r="D49" s="362"/>
      <c r="E49" s="513"/>
      <c r="F49" s="514"/>
      <c r="G49" s="362"/>
      <c r="H49" s="557"/>
      <c r="I49" s="514"/>
      <c r="J49" s="365"/>
      <c r="K49" s="513"/>
      <c r="L49" s="514"/>
      <c r="M49" s="368"/>
      <c r="N49" s="363"/>
      <c r="O49" s="172"/>
      <c r="P49" s="343"/>
      <c r="R49" s="206"/>
      <c r="S49" s="206"/>
    </row>
    <row r="50" spans="1:19" s="21" customFormat="1" ht="12.75" thickBot="1" x14ac:dyDescent="0.3">
      <c r="A50" s="88"/>
      <c r="B50" s="22" t="s">
        <v>44</v>
      </c>
      <c r="C50" s="89">
        <f t="shared" si="4"/>
        <v>938472</v>
      </c>
      <c r="D50" s="225">
        <f>SUM(D51,D283)</f>
        <v>918639</v>
      </c>
      <c r="E50" s="515">
        <f t="shared" ref="E50:F50" si="19">SUM(E51,E283)</f>
        <v>0</v>
      </c>
      <c r="F50" s="516">
        <f t="shared" si="19"/>
        <v>918639</v>
      </c>
      <c r="G50" s="225">
        <f>SUM(G51,G283)</f>
        <v>19833</v>
      </c>
      <c r="H50" s="181">
        <f t="shared" ref="H50:I50" si="20">SUM(H51,H283)</f>
        <v>0</v>
      </c>
      <c r="I50" s="516">
        <f t="shared" si="20"/>
        <v>19833</v>
      </c>
      <c r="J50" s="258">
        <f>SUM(J51,J283)</f>
        <v>0</v>
      </c>
      <c r="K50" s="515">
        <f t="shared" ref="K50:L50" si="21">SUM(K51,K283)</f>
        <v>0</v>
      </c>
      <c r="L50" s="516">
        <f t="shared" si="21"/>
        <v>0</v>
      </c>
      <c r="M50" s="89">
        <f>SUM(M51,M283)</f>
        <v>0</v>
      </c>
      <c r="N50" s="90">
        <f t="shared" ref="N50:O50" si="22">SUM(N51,N283)</f>
        <v>0</v>
      </c>
      <c r="O50" s="91">
        <f t="shared" si="22"/>
        <v>0</v>
      </c>
      <c r="P50" s="344"/>
      <c r="R50" s="206"/>
      <c r="S50" s="206"/>
    </row>
    <row r="51" spans="1:19" s="21" customFormat="1" ht="36.75" thickTop="1" x14ac:dyDescent="0.25">
      <c r="A51" s="92"/>
      <c r="B51" s="93" t="s">
        <v>45</v>
      </c>
      <c r="C51" s="94">
        <f t="shared" si="4"/>
        <v>938472</v>
      </c>
      <c r="D51" s="226">
        <f>SUM(D52,D194)</f>
        <v>918639</v>
      </c>
      <c r="E51" s="517">
        <f t="shared" ref="E51:F51" si="23">SUM(E52,E194)</f>
        <v>0</v>
      </c>
      <c r="F51" s="518">
        <f t="shared" si="23"/>
        <v>918639</v>
      </c>
      <c r="G51" s="226">
        <f>SUM(G52,G194)</f>
        <v>19833</v>
      </c>
      <c r="H51" s="205">
        <f t="shared" ref="H51:I51" si="24">SUM(H52,H194)</f>
        <v>0</v>
      </c>
      <c r="I51" s="518">
        <f t="shared" si="24"/>
        <v>19833</v>
      </c>
      <c r="J51" s="259">
        <f>SUM(J52,J194)</f>
        <v>0</v>
      </c>
      <c r="K51" s="517">
        <f t="shared" ref="K51:L51" si="25">SUM(K52,K194)</f>
        <v>0</v>
      </c>
      <c r="L51" s="518">
        <f t="shared" si="25"/>
        <v>0</v>
      </c>
      <c r="M51" s="94">
        <f>SUM(M52,M194)</f>
        <v>0</v>
      </c>
      <c r="N51" s="95">
        <f t="shared" ref="N51:O51" si="26">SUM(N52,N194)</f>
        <v>0</v>
      </c>
      <c r="O51" s="96">
        <f t="shared" si="26"/>
        <v>0</v>
      </c>
      <c r="P51" s="345"/>
      <c r="R51" s="206"/>
      <c r="S51" s="206"/>
    </row>
    <row r="52" spans="1:19" s="21" customFormat="1" ht="24" x14ac:dyDescent="0.25">
      <c r="A52" s="97"/>
      <c r="B52" s="16" t="s">
        <v>46</v>
      </c>
      <c r="C52" s="98">
        <f t="shared" si="4"/>
        <v>898795</v>
      </c>
      <c r="D52" s="227">
        <f>SUM(D53,D75,D173,D187)</f>
        <v>878962</v>
      </c>
      <c r="E52" s="519">
        <f t="shared" ref="E52:F52" si="27">SUM(E53,E75,E173,E187)</f>
        <v>0</v>
      </c>
      <c r="F52" s="520">
        <f t="shared" si="27"/>
        <v>878962</v>
      </c>
      <c r="G52" s="227">
        <f>SUM(G53,G75,G173,G187)</f>
        <v>19833</v>
      </c>
      <c r="H52" s="206">
        <f t="shared" ref="H52:I52" si="28">SUM(H53,H75,H173,H187)</f>
        <v>0</v>
      </c>
      <c r="I52" s="520">
        <f t="shared" si="28"/>
        <v>19833</v>
      </c>
      <c r="J52" s="260">
        <f>SUM(J53,J75,J173,J187)</f>
        <v>0</v>
      </c>
      <c r="K52" s="519">
        <f t="shared" ref="K52:L52" si="29">SUM(K53,K75,K173,K187)</f>
        <v>0</v>
      </c>
      <c r="L52" s="520">
        <f t="shared" si="29"/>
        <v>0</v>
      </c>
      <c r="M52" s="98">
        <f>SUM(M53,M75,M173,M187)</f>
        <v>0</v>
      </c>
      <c r="N52" s="99">
        <f t="shared" ref="N52:O52" si="30">SUM(N53,N75,N173,N187)</f>
        <v>0</v>
      </c>
      <c r="O52" s="100">
        <f t="shared" si="30"/>
        <v>0</v>
      </c>
      <c r="P52" s="346"/>
      <c r="R52" s="206"/>
      <c r="S52" s="206"/>
    </row>
    <row r="53" spans="1:19" s="21" customFormat="1" x14ac:dyDescent="0.25">
      <c r="A53" s="101">
        <v>1000</v>
      </c>
      <c r="B53" s="101" t="s">
        <v>47</v>
      </c>
      <c r="C53" s="102">
        <f t="shared" si="4"/>
        <v>17259</v>
      </c>
      <c r="D53" s="228">
        <f>SUM(D54,D67)</f>
        <v>31544</v>
      </c>
      <c r="E53" s="521">
        <f t="shared" ref="E53:F53" si="31">SUM(E54,E67)</f>
        <v>-14285</v>
      </c>
      <c r="F53" s="522">
        <f t="shared" si="31"/>
        <v>17259</v>
      </c>
      <c r="G53" s="228">
        <f>SUM(G54,G67)</f>
        <v>0</v>
      </c>
      <c r="H53" s="138">
        <f t="shared" ref="H53:I53" si="32">SUM(H54,H67)</f>
        <v>0</v>
      </c>
      <c r="I53" s="522">
        <f t="shared" si="32"/>
        <v>0</v>
      </c>
      <c r="J53" s="261">
        <f>SUM(J54,J67)</f>
        <v>0</v>
      </c>
      <c r="K53" s="521">
        <f t="shared" ref="K53:L53" si="33">SUM(K54,K67)</f>
        <v>0</v>
      </c>
      <c r="L53" s="522">
        <f t="shared" si="33"/>
        <v>0</v>
      </c>
      <c r="M53" s="102">
        <f>SUM(M54,M67)</f>
        <v>0</v>
      </c>
      <c r="N53" s="103">
        <f t="shared" ref="N53:O53" si="34">SUM(N54,N67)</f>
        <v>0</v>
      </c>
      <c r="O53" s="104">
        <f t="shared" si="34"/>
        <v>0</v>
      </c>
      <c r="P53" s="347"/>
      <c r="R53" s="206"/>
      <c r="S53" s="206"/>
    </row>
    <row r="54" spans="1:19" x14ac:dyDescent="0.25">
      <c r="A54" s="45">
        <v>1100</v>
      </c>
      <c r="B54" s="105" t="s">
        <v>48</v>
      </c>
      <c r="C54" s="46">
        <f t="shared" si="4"/>
        <v>15740</v>
      </c>
      <c r="D54" s="229">
        <f>SUM(D55,D58,D66)</f>
        <v>30025</v>
      </c>
      <c r="E54" s="523">
        <f t="shared" ref="E54:F54" si="35">SUM(E55,E58,E66)</f>
        <v>-14285</v>
      </c>
      <c r="F54" s="490">
        <f t="shared" si="35"/>
        <v>15740</v>
      </c>
      <c r="G54" s="229">
        <f>SUM(G55,G58,G66)</f>
        <v>0</v>
      </c>
      <c r="H54" s="126">
        <f t="shared" ref="H54:I54" si="36">SUM(H55,H58,H66)</f>
        <v>0</v>
      </c>
      <c r="I54" s="490">
        <f t="shared" si="36"/>
        <v>0</v>
      </c>
      <c r="J54" s="106">
        <f>SUM(J55,J58,J66)</f>
        <v>0</v>
      </c>
      <c r="K54" s="523">
        <f t="shared" ref="K54:L54" si="37">SUM(K55,K58,K66)</f>
        <v>0</v>
      </c>
      <c r="L54" s="490">
        <f t="shared" si="37"/>
        <v>0</v>
      </c>
      <c r="M54" s="130">
        <f>SUM(M55,M58,M66)</f>
        <v>0</v>
      </c>
      <c r="N54" s="131">
        <f t="shared" ref="N54:O54" si="38">SUM(N55,N58,N66)</f>
        <v>0</v>
      </c>
      <c r="O54" s="294">
        <f t="shared" si="38"/>
        <v>0</v>
      </c>
      <c r="P54" s="348"/>
      <c r="R54" s="206"/>
      <c r="S54" s="206"/>
    </row>
    <row r="55" spans="1:19" hidden="1" x14ac:dyDescent="0.25">
      <c r="A55" s="107">
        <v>1110</v>
      </c>
      <c r="B55" s="78" t="s">
        <v>49</v>
      </c>
      <c r="C55" s="84">
        <f t="shared" si="4"/>
        <v>0</v>
      </c>
      <c r="D55" s="132">
        <f>SUM(D56:D57)</f>
        <v>0</v>
      </c>
      <c r="E55" s="108">
        <f t="shared" ref="E55:F55" si="39">SUM(E56:E57)</f>
        <v>0</v>
      </c>
      <c r="F55" s="286">
        <f t="shared" si="39"/>
        <v>0</v>
      </c>
      <c r="G55" s="132">
        <f>SUM(G56:G57)</f>
        <v>0</v>
      </c>
      <c r="H55" s="207">
        <f t="shared" ref="H55:I55" si="40">SUM(H56:H57)</f>
        <v>0</v>
      </c>
      <c r="I55" s="109">
        <f t="shared" si="40"/>
        <v>0</v>
      </c>
      <c r="J55" s="207">
        <f>SUM(J56:J57)</f>
        <v>0</v>
      </c>
      <c r="K55" s="108">
        <f t="shared" ref="K55:L55" si="41">SUM(K56:K57)</f>
        <v>0</v>
      </c>
      <c r="L55" s="137">
        <f t="shared" si="41"/>
        <v>0</v>
      </c>
      <c r="M55" s="84">
        <f>SUM(M56:M57)</f>
        <v>0</v>
      </c>
      <c r="N55" s="108">
        <f t="shared" ref="N55:O55" si="42">SUM(N56:N57)</f>
        <v>0</v>
      </c>
      <c r="O55" s="109">
        <f t="shared" si="42"/>
        <v>0</v>
      </c>
      <c r="P55" s="116"/>
      <c r="R55" s="206"/>
      <c r="S55" s="206"/>
    </row>
    <row r="56" spans="1:19" hidden="1" x14ac:dyDescent="0.25">
      <c r="A56" s="33">
        <v>1111</v>
      </c>
      <c r="B56" s="52" t="s">
        <v>50</v>
      </c>
      <c r="C56" s="53">
        <f t="shared" si="4"/>
        <v>0</v>
      </c>
      <c r="D56" s="230">
        <v>0</v>
      </c>
      <c r="E56" s="55"/>
      <c r="F56" s="287">
        <f t="shared" ref="F56:F57" si="43">D56+E56</f>
        <v>0</v>
      </c>
      <c r="G56" s="230"/>
      <c r="H56" s="262"/>
      <c r="I56" s="120">
        <f t="shared" ref="I56:I57" si="44">G56+H56</f>
        <v>0</v>
      </c>
      <c r="J56" s="262"/>
      <c r="K56" s="55"/>
      <c r="L56" s="140">
        <f t="shared" ref="L56:L57" si="45">J56+K56</f>
        <v>0</v>
      </c>
      <c r="M56" s="324"/>
      <c r="N56" s="55"/>
      <c r="O56" s="120">
        <f>M56+N56</f>
        <v>0</v>
      </c>
      <c r="P56" s="110"/>
      <c r="R56" s="206"/>
      <c r="S56" s="206"/>
    </row>
    <row r="57" spans="1:19" ht="24" hidden="1" customHeight="1" x14ac:dyDescent="0.25">
      <c r="A57" s="38">
        <v>1119</v>
      </c>
      <c r="B57" s="57" t="s">
        <v>51</v>
      </c>
      <c r="C57" s="58">
        <f t="shared" si="4"/>
        <v>0</v>
      </c>
      <c r="D57" s="231">
        <v>0</v>
      </c>
      <c r="E57" s="60"/>
      <c r="F57" s="147">
        <f t="shared" si="43"/>
        <v>0</v>
      </c>
      <c r="G57" s="231"/>
      <c r="H57" s="263"/>
      <c r="I57" s="114">
        <f t="shared" si="44"/>
        <v>0</v>
      </c>
      <c r="J57" s="263"/>
      <c r="K57" s="60"/>
      <c r="L57" s="136">
        <f t="shared" si="45"/>
        <v>0</v>
      </c>
      <c r="M57" s="325"/>
      <c r="N57" s="60"/>
      <c r="O57" s="114">
        <f>M57+N57</f>
        <v>0</v>
      </c>
      <c r="P57" s="111"/>
      <c r="R57" s="206"/>
      <c r="S57" s="206"/>
    </row>
    <row r="58" spans="1:19" hidden="1" x14ac:dyDescent="0.25">
      <c r="A58" s="112">
        <v>1140</v>
      </c>
      <c r="B58" s="57" t="s">
        <v>295</v>
      </c>
      <c r="C58" s="58">
        <f t="shared" si="4"/>
        <v>0</v>
      </c>
      <c r="D58" s="232">
        <f>SUM(D59:D65)</f>
        <v>0</v>
      </c>
      <c r="E58" s="113">
        <f t="shared" ref="E58:F58" si="46">SUM(E59:E65)</f>
        <v>0</v>
      </c>
      <c r="F58" s="147">
        <f t="shared" si="46"/>
        <v>0</v>
      </c>
      <c r="G58" s="232">
        <f>SUM(G59:G65)</f>
        <v>0</v>
      </c>
      <c r="H58" s="121">
        <f t="shared" ref="H58:I58" si="47">SUM(H59:H65)</f>
        <v>0</v>
      </c>
      <c r="I58" s="114">
        <f t="shared" si="47"/>
        <v>0</v>
      </c>
      <c r="J58" s="121">
        <f>SUM(J59:J65)</f>
        <v>0</v>
      </c>
      <c r="K58" s="113">
        <f t="shared" ref="K58:L58" si="48">SUM(K59:K65)</f>
        <v>0</v>
      </c>
      <c r="L58" s="136">
        <f t="shared" si="48"/>
        <v>0</v>
      </c>
      <c r="M58" s="58">
        <f>SUM(M59:M65)</f>
        <v>0</v>
      </c>
      <c r="N58" s="113">
        <f t="shared" ref="N58:O58" si="49">SUM(N59:N65)</f>
        <v>0</v>
      </c>
      <c r="O58" s="114">
        <f t="shared" si="49"/>
        <v>0</v>
      </c>
      <c r="P58" s="111"/>
      <c r="R58" s="206"/>
      <c r="S58" s="206"/>
    </row>
    <row r="59" spans="1:19" hidden="1" x14ac:dyDescent="0.25">
      <c r="A59" s="38">
        <v>1141</v>
      </c>
      <c r="B59" s="57" t="s">
        <v>52</v>
      </c>
      <c r="C59" s="58">
        <f t="shared" si="4"/>
        <v>0</v>
      </c>
      <c r="D59" s="231">
        <v>0</v>
      </c>
      <c r="E59" s="60"/>
      <c r="F59" s="147">
        <f t="shared" ref="F59:F66" si="50">D59+E59</f>
        <v>0</v>
      </c>
      <c r="G59" s="231"/>
      <c r="H59" s="263"/>
      <c r="I59" s="114">
        <f t="shared" ref="I59:I66" si="51">G59+H59</f>
        <v>0</v>
      </c>
      <c r="J59" s="263"/>
      <c r="K59" s="60"/>
      <c r="L59" s="136">
        <f t="shared" ref="L59:L66" si="52">J59+K59</f>
        <v>0</v>
      </c>
      <c r="M59" s="325"/>
      <c r="N59" s="60"/>
      <c r="O59" s="114">
        <f t="shared" ref="O59:O66" si="53">M59+N59</f>
        <v>0</v>
      </c>
      <c r="P59" s="111"/>
      <c r="R59" s="206"/>
      <c r="S59" s="206"/>
    </row>
    <row r="60" spans="1:19" ht="24.75" hidden="1" customHeight="1" x14ac:dyDescent="0.25">
      <c r="A60" s="38">
        <v>1142</v>
      </c>
      <c r="B60" s="57" t="s">
        <v>53</v>
      </c>
      <c r="C60" s="58">
        <f t="shared" si="4"/>
        <v>0</v>
      </c>
      <c r="D60" s="231">
        <v>0</v>
      </c>
      <c r="E60" s="60"/>
      <c r="F60" s="147">
        <f t="shared" si="50"/>
        <v>0</v>
      </c>
      <c r="G60" s="231"/>
      <c r="H60" s="263"/>
      <c r="I60" s="114">
        <f t="shared" si="51"/>
        <v>0</v>
      </c>
      <c r="J60" s="263"/>
      <c r="K60" s="60"/>
      <c r="L60" s="136">
        <f>J60+K60</f>
        <v>0</v>
      </c>
      <c r="M60" s="325"/>
      <c r="N60" s="60"/>
      <c r="O60" s="114">
        <f t="shared" si="53"/>
        <v>0</v>
      </c>
      <c r="P60" s="111"/>
      <c r="R60" s="206"/>
      <c r="S60" s="206"/>
    </row>
    <row r="61" spans="1:19" ht="24" hidden="1" x14ac:dyDescent="0.25">
      <c r="A61" s="38">
        <v>1145</v>
      </c>
      <c r="B61" s="57" t="s">
        <v>54</v>
      </c>
      <c r="C61" s="58">
        <f t="shared" si="4"/>
        <v>0</v>
      </c>
      <c r="D61" s="231">
        <v>0</v>
      </c>
      <c r="E61" s="60"/>
      <c r="F61" s="147">
        <f t="shared" si="50"/>
        <v>0</v>
      </c>
      <c r="G61" s="231"/>
      <c r="H61" s="263"/>
      <c r="I61" s="114">
        <f t="shared" si="51"/>
        <v>0</v>
      </c>
      <c r="J61" s="263"/>
      <c r="K61" s="60"/>
      <c r="L61" s="136">
        <f t="shared" si="52"/>
        <v>0</v>
      </c>
      <c r="M61" s="325"/>
      <c r="N61" s="60"/>
      <c r="O61" s="114">
        <f>M61+N61</f>
        <v>0</v>
      </c>
      <c r="P61" s="111"/>
      <c r="R61" s="206"/>
      <c r="S61" s="206"/>
    </row>
    <row r="62" spans="1:19" ht="27.75" hidden="1" customHeight="1" x14ac:dyDescent="0.25">
      <c r="A62" s="38">
        <v>1146</v>
      </c>
      <c r="B62" s="57" t="s">
        <v>55</v>
      </c>
      <c r="C62" s="58">
        <f t="shared" si="4"/>
        <v>0</v>
      </c>
      <c r="D62" s="231">
        <v>0</v>
      </c>
      <c r="E62" s="60"/>
      <c r="F62" s="147">
        <f t="shared" si="50"/>
        <v>0</v>
      </c>
      <c r="G62" s="231"/>
      <c r="H62" s="263"/>
      <c r="I62" s="114">
        <f t="shared" si="51"/>
        <v>0</v>
      </c>
      <c r="J62" s="263"/>
      <c r="K62" s="60"/>
      <c r="L62" s="136">
        <f t="shared" si="52"/>
        <v>0</v>
      </c>
      <c r="M62" s="325"/>
      <c r="N62" s="60"/>
      <c r="O62" s="114">
        <f t="shared" si="53"/>
        <v>0</v>
      </c>
      <c r="P62" s="111"/>
      <c r="R62" s="206"/>
      <c r="S62" s="206"/>
    </row>
    <row r="63" spans="1:19" hidden="1" x14ac:dyDescent="0.25">
      <c r="A63" s="38">
        <v>1147</v>
      </c>
      <c r="B63" s="57" t="s">
        <v>56</v>
      </c>
      <c r="C63" s="58">
        <f t="shared" si="4"/>
        <v>0</v>
      </c>
      <c r="D63" s="231">
        <v>0</v>
      </c>
      <c r="E63" s="60"/>
      <c r="F63" s="147">
        <f t="shared" si="50"/>
        <v>0</v>
      </c>
      <c r="G63" s="231"/>
      <c r="H63" s="263"/>
      <c r="I63" s="114">
        <f t="shared" si="51"/>
        <v>0</v>
      </c>
      <c r="J63" s="263"/>
      <c r="K63" s="60"/>
      <c r="L63" s="136">
        <f t="shared" si="52"/>
        <v>0</v>
      </c>
      <c r="M63" s="325"/>
      <c r="N63" s="60"/>
      <c r="O63" s="114">
        <f t="shared" si="53"/>
        <v>0</v>
      </c>
      <c r="P63" s="111"/>
      <c r="R63" s="206"/>
      <c r="S63" s="206"/>
    </row>
    <row r="64" spans="1:19" hidden="1" x14ac:dyDescent="0.25">
      <c r="A64" s="38">
        <v>1148</v>
      </c>
      <c r="B64" s="57" t="s">
        <v>57</v>
      </c>
      <c r="C64" s="58">
        <f t="shared" si="4"/>
        <v>0</v>
      </c>
      <c r="D64" s="231">
        <v>0</v>
      </c>
      <c r="E64" s="60"/>
      <c r="F64" s="147">
        <f t="shared" si="50"/>
        <v>0</v>
      </c>
      <c r="G64" s="231"/>
      <c r="H64" s="263"/>
      <c r="I64" s="114">
        <f t="shared" si="51"/>
        <v>0</v>
      </c>
      <c r="J64" s="263"/>
      <c r="K64" s="60"/>
      <c r="L64" s="136">
        <f t="shared" si="52"/>
        <v>0</v>
      </c>
      <c r="M64" s="325"/>
      <c r="N64" s="60"/>
      <c r="O64" s="114">
        <f t="shared" si="53"/>
        <v>0</v>
      </c>
      <c r="P64" s="111"/>
      <c r="R64" s="206"/>
      <c r="S64" s="206"/>
    </row>
    <row r="65" spans="1:19" ht="24" hidden="1" customHeight="1" x14ac:dyDescent="0.25">
      <c r="A65" s="38">
        <v>1149</v>
      </c>
      <c r="B65" s="57" t="s">
        <v>58</v>
      </c>
      <c r="C65" s="58">
        <f>F65+I65+L65+O65</f>
        <v>0</v>
      </c>
      <c r="D65" s="231">
        <v>0</v>
      </c>
      <c r="E65" s="60"/>
      <c r="F65" s="147">
        <f t="shared" si="50"/>
        <v>0</v>
      </c>
      <c r="G65" s="231"/>
      <c r="H65" s="263"/>
      <c r="I65" s="114">
        <f t="shared" si="51"/>
        <v>0</v>
      </c>
      <c r="J65" s="263"/>
      <c r="K65" s="60"/>
      <c r="L65" s="136">
        <f t="shared" si="52"/>
        <v>0</v>
      </c>
      <c r="M65" s="325"/>
      <c r="N65" s="60"/>
      <c r="O65" s="114">
        <f t="shared" si="53"/>
        <v>0</v>
      </c>
      <c r="P65" s="111"/>
      <c r="R65" s="206"/>
      <c r="S65" s="206"/>
    </row>
    <row r="66" spans="1:19" ht="36" x14ac:dyDescent="0.25">
      <c r="A66" s="107">
        <v>1150</v>
      </c>
      <c r="B66" s="78" t="s">
        <v>59</v>
      </c>
      <c r="C66" s="84">
        <f>F66+I66+L66+O66</f>
        <v>15740</v>
      </c>
      <c r="D66" s="233">
        <v>30025</v>
      </c>
      <c r="E66" s="530">
        <f>-14285</f>
        <v>-14285</v>
      </c>
      <c r="F66" s="525">
        <f t="shared" si="50"/>
        <v>15740</v>
      </c>
      <c r="G66" s="233"/>
      <c r="H66" s="559"/>
      <c r="I66" s="525">
        <f t="shared" si="51"/>
        <v>0</v>
      </c>
      <c r="J66" s="264"/>
      <c r="K66" s="530"/>
      <c r="L66" s="525">
        <f t="shared" si="52"/>
        <v>0</v>
      </c>
      <c r="M66" s="326"/>
      <c r="N66" s="115"/>
      <c r="O66" s="109">
        <f t="shared" si="53"/>
        <v>0</v>
      </c>
      <c r="P66" s="116"/>
      <c r="R66" s="206"/>
      <c r="S66" s="206"/>
    </row>
    <row r="67" spans="1:19" ht="24" x14ac:dyDescent="0.25">
      <c r="A67" s="45">
        <v>1200</v>
      </c>
      <c r="B67" s="105" t="s">
        <v>296</v>
      </c>
      <c r="C67" s="46">
        <f t="shared" si="4"/>
        <v>1519</v>
      </c>
      <c r="D67" s="229">
        <f>SUM(D68:D69)</f>
        <v>1519</v>
      </c>
      <c r="E67" s="523">
        <f t="shared" ref="E67:F67" si="54">SUM(E68:E69)</f>
        <v>0</v>
      </c>
      <c r="F67" s="490">
        <f t="shared" si="54"/>
        <v>1519</v>
      </c>
      <c r="G67" s="229">
        <f>SUM(G68:G69)</f>
        <v>0</v>
      </c>
      <c r="H67" s="126">
        <f t="shared" ref="H67:I67" si="55">SUM(H68:H69)</f>
        <v>0</v>
      </c>
      <c r="I67" s="490">
        <f t="shared" si="55"/>
        <v>0</v>
      </c>
      <c r="J67" s="106">
        <f>SUM(J68:J69)</f>
        <v>0</v>
      </c>
      <c r="K67" s="523">
        <f t="shared" ref="K67:L67" si="56">SUM(K68:K69)</f>
        <v>0</v>
      </c>
      <c r="L67" s="490">
        <f t="shared" si="56"/>
        <v>0</v>
      </c>
      <c r="M67" s="46">
        <f>SUM(M68:M69)</f>
        <v>0</v>
      </c>
      <c r="N67" s="50">
        <f t="shared" ref="N67:O67" si="57">SUM(N68:N69)</f>
        <v>0</v>
      </c>
      <c r="O67" s="117">
        <f t="shared" si="57"/>
        <v>0</v>
      </c>
      <c r="P67" s="123"/>
      <c r="R67" s="206"/>
      <c r="S67" s="206"/>
    </row>
    <row r="68" spans="1:19" ht="24" x14ac:dyDescent="0.25">
      <c r="A68" s="565">
        <v>1210</v>
      </c>
      <c r="B68" s="52" t="s">
        <v>60</v>
      </c>
      <c r="C68" s="53">
        <f t="shared" si="4"/>
        <v>1519</v>
      </c>
      <c r="D68" s="230">
        <v>1519</v>
      </c>
      <c r="E68" s="526"/>
      <c r="F68" s="527">
        <f>D68+E68</f>
        <v>1519</v>
      </c>
      <c r="G68" s="230"/>
      <c r="H68" s="560"/>
      <c r="I68" s="527">
        <f>G68+H68</f>
        <v>0</v>
      </c>
      <c r="J68" s="262"/>
      <c r="K68" s="526"/>
      <c r="L68" s="527">
        <f>J68+K68</f>
        <v>0</v>
      </c>
      <c r="M68" s="324"/>
      <c r="N68" s="55"/>
      <c r="O68" s="120">
        <f>M68+N68</f>
        <v>0</v>
      </c>
      <c r="P68" s="110"/>
      <c r="R68" s="206"/>
      <c r="S68" s="206"/>
    </row>
    <row r="69" spans="1:19" ht="24" hidden="1" x14ac:dyDescent="0.25">
      <c r="A69" s="112">
        <v>1220</v>
      </c>
      <c r="B69" s="57" t="s">
        <v>61</v>
      </c>
      <c r="C69" s="58">
        <f t="shared" si="4"/>
        <v>0</v>
      </c>
      <c r="D69" s="232">
        <f>SUM(D70:D74)</f>
        <v>0</v>
      </c>
      <c r="E69" s="113">
        <f t="shared" ref="E69:F69" si="58">SUM(E70:E74)</f>
        <v>0</v>
      </c>
      <c r="F69" s="147">
        <f t="shared" si="58"/>
        <v>0</v>
      </c>
      <c r="G69" s="232">
        <f>SUM(G70:G74)</f>
        <v>0</v>
      </c>
      <c r="H69" s="121">
        <f t="shared" ref="H69:I69" si="59">SUM(H70:H74)</f>
        <v>0</v>
      </c>
      <c r="I69" s="114">
        <f t="shared" si="59"/>
        <v>0</v>
      </c>
      <c r="J69" s="121">
        <f>SUM(J70:J74)</f>
        <v>0</v>
      </c>
      <c r="K69" s="113">
        <f t="shared" ref="K69:L69" si="60">SUM(K70:K74)</f>
        <v>0</v>
      </c>
      <c r="L69" s="136">
        <f t="shared" si="60"/>
        <v>0</v>
      </c>
      <c r="M69" s="58">
        <f>SUM(M70:M74)</f>
        <v>0</v>
      </c>
      <c r="N69" s="113">
        <f t="shared" ref="N69:O69" si="61">SUM(N70:N74)</f>
        <v>0</v>
      </c>
      <c r="O69" s="114">
        <f t="shared" si="61"/>
        <v>0</v>
      </c>
      <c r="P69" s="111"/>
      <c r="R69" s="206"/>
      <c r="S69" s="206"/>
    </row>
    <row r="70" spans="1:19" ht="48" hidden="1" x14ac:dyDescent="0.25">
      <c r="A70" s="38">
        <v>1221</v>
      </c>
      <c r="B70" s="57" t="s">
        <v>297</v>
      </c>
      <c r="C70" s="58">
        <f t="shared" si="4"/>
        <v>0</v>
      </c>
      <c r="D70" s="231">
        <v>0</v>
      </c>
      <c r="E70" s="60"/>
      <c r="F70" s="147">
        <f t="shared" ref="F70:F74" si="62">D70+E70</f>
        <v>0</v>
      </c>
      <c r="G70" s="231"/>
      <c r="H70" s="263"/>
      <c r="I70" s="114">
        <f t="shared" ref="I70:I74" si="63">G70+H70</f>
        <v>0</v>
      </c>
      <c r="J70" s="263"/>
      <c r="K70" s="60"/>
      <c r="L70" s="136">
        <f t="shared" ref="L70:L74" si="64">J70+K70</f>
        <v>0</v>
      </c>
      <c r="M70" s="325"/>
      <c r="N70" s="60"/>
      <c r="O70" s="114">
        <f t="shared" ref="O70:O74" si="65">M70+N70</f>
        <v>0</v>
      </c>
      <c r="P70" s="111"/>
      <c r="R70" s="206"/>
      <c r="S70" s="206"/>
    </row>
    <row r="71" spans="1:19" hidden="1" x14ac:dyDescent="0.25">
      <c r="A71" s="38">
        <v>1223</v>
      </c>
      <c r="B71" s="57" t="s">
        <v>62</v>
      </c>
      <c r="C71" s="58">
        <f t="shared" si="4"/>
        <v>0</v>
      </c>
      <c r="D71" s="231">
        <v>0</v>
      </c>
      <c r="E71" s="60"/>
      <c r="F71" s="147">
        <f t="shared" si="62"/>
        <v>0</v>
      </c>
      <c r="G71" s="231"/>
      <c r="H71" s="263"/>
      <c r="I71" s="114">
        <f t="shared" si="63"/>
        <v>0</v>
      </c>
      <c r="J71" s="263"/>
      <c r="K71" s="60"/>
      <c r="L71" s="136">
        <f t="shared" si="64"/>
        <v>0</v>
      </c>
      <c r="M71" s="325"/>
      <c r="N71" s="60"/>
      <c r="O71" s="114">
        <f t="shared" si="65"/>
        <v>0</v>
      </c>
      <c r="P71" s="111"/>
      <c r="R71" s="206"/>
      <c r="S71" s="206"/>
    </row>
    <row r="72" spans="1:19" hidden="1" x14ac:dyDescent="0.25">
      <c r="A72" s="38">
        <v>1225</v>
      </c>
      <c r="B72" s="57" t="s">
        <v>63</v>
      </c>
      <c r="C72" s="58">
        <f t="shared" si="4"/>
        <v>0</v>
      </c>
      <c r="D72" s="231">
        <v>0</v>
      </c>
      <c r="E72" s="60"/>
      <c r="F72" s="147">
        <f t="shared" si="62"/>
        <v>0</v>
      </c>
      <c r="G72" s="231"/>
      <c r="H72" s="263"/>
      <c r="I72" s="114">
        <f t="shared" si="63"/>
        <v>0</v>
      </c>
      <c r="J72" s="263"/>
      <c r="K72" s="60"/>
      <c r="L72" s="136">
        <f t="shared" si="64"/>
        <v>0</v>
      </c>
      <c r="M72" s="325"/>
      <c r="N72" s="60"/>
      <c r="O72" s="114">
        <f t="shared" si="65"/>
        <v>0</v>
      </c>
      <c r="P72" s="111"/>
      <c r="R72" s="206"/>
      <c r="S72" s="206"/>
    </row>
    <row r="73" spans="1:19" ht="36" hidden="1" x14ac:dyDescent="0.25">
      <c r="A73" s="38">
        <v>1227</v>
      </c>
      <c r="B73" s="57" t="s">
        <v>64</v>
      </c>
      <c r="C73" s="58">
        <f t="shared" si="4"/>
        <v>0</v>
      </c>
      <c r="D73" s="231">
        <v>0</v>
      </c>
      <c r="E73" s="60"/>
      <c r="F73" s="147">
        <f t="shared" si="62"/>
        <v>0</v>
      </c>
      <c r="G73" s="231"/>
      <c r="H73" s="263"/>
      <c r="I73" s="114">
        <f t="shared" si="63"/>
        <v>0</v>
      </c>
      <c r="J73" s="263"/>
      <c r="K73" s="60"/>
      <c r="L73" s="136">
        <f t="shared" si="64"/>
        <v>0</v>
      </c>
      <c r="M73" s="325"/>
      <c r="N73" s="60"/>
      <c r="O73" s="114">
        <f t="shared" si="65"/>
        <v>0</v>
      </c>
      <c r="P73" s="111"/>
      <c r="R73" s="206"/>
      <c r="S73" s="206"/>
    </row>
    <row r="74" spans="1:19" ht="48" hidden="1" x14ac:dyDescent="0.25">
      <c r="A74" s="38">
        <v>1228</v>
      </c>
      <c r="B74" s="57" t="s">
        <v>298</v>
      </c>
      <c r="C74" s="58">
        <f t="shared" si="4"/>
        <v>0</v>
      </c>
      <c r="D74" s="231">
        <v>0</v>
      </c>
      <c r="E74" s="60"/>
      <c r="F74" s="147">
        <f t="shared" si="62"/>
        <v>0</v>
      </c>
      <c r="G74" s="231"/>
      <c r="H74" s="263"/>
      <c r="I74" s="114">
        <f t="shared" si="63"/>
        <v>0</v>
      </c>
      <c r="J74" s="263"/>
      <c r="K74" s="60"/>
      <c r="L74" s="136">
        <f t="shared" si="64"/>
        <v>0</v>
      </c>
      <c r="M74" s="325"/>
      <c r="N74" s="60"/>
      <c r="O74" s="114">
        <f t="shared" si="65"/>
        <v>0</v>
      </c>
      <c r="P74" s="111"/>
      <c r="R74" s="206"/>
      <c r="S74" s="206"/>
    </row>
    <row r="75" spans="1:19" x14ac:dyDescent="0.25">
      <c r="A75" s="101">
        <v>2000</v>
      </c>
      <c r="B75" s="101" t="s">
        <v>65</v>
      </c>
      <c r="C75" s="102">
        <f t="shared" si="4"/>
        <v>612488</v>
      </c>
      <c r="D75" s="228">
        <f>SUM(D76,D83,D130,D164,D165,D172)</f>
        <v>578370</v>
      </c>
      <c r="E75" s="521">
        <f t="shared" ref="E75:F75" si="66">SUM(E76,E83,E130,E164,E165,E172)</f>
        <v>14285</v>
      </c>
      <c r="F75" s="522">
        <f t="shared" si="66"/>
        <v>592655</v>
      </c>
      <c r="G75" s="228">
        <f>SUM(G76,G83,G130,G164,G165,G172)</f>
        <v>19833</v>
      </c>
      <c r="H75" s="138">
        <f t="shared" ref="H75:I75" si="67">SUM(H76,H83,H130,H164,H165,H172)</f>
        <v>0</v>
      </c>
      <c r="I75" s="522">
        <f t="shared" si="67"/>
        <v>19833</v>
      </c>
      <c r="J75" s="261">
        <f>SUM(J76,J83,J130,J164,J165,J172)</f>
        <v>0</v>
      </c>
      <c r="K75" s="521">
        <f t="shared" ref="K75:L75" si="68">SUM(K76,K83,K130,K164,K165,K172)</f>
        <v>0</v>
      </c>
      <c r="L75" s="522">
        <f t="shared" si="68"/>
        <v>0</v>
      </c>
      <c r="M75" s="102">
        <f>SUM(M76,M83,M130,M164,M165,M172)</f>
        <v>0</v>
      </c>
      <c r="N75" s="103">
        <f t="shared" ref="N75:O75" si="69">SUM(N76,N83,N130,N164,N165,N172)</f>
        <v>0</v>
      </c>
      <c r="O75" s="104">
        <f t="shared" si="69"/>
        <v>0</v>
      </c>
      <c r="P75" s="347"/>
      <c r="R75" s="206"/>
      <c r="S75" s="206"/>
    </row>
    <row r="76" spans="1:19" ht="24" hidden="1" x14ac:dyDescent="0.25">
      <c r="A76" s="45">
        <v>2100</v>
      </c>
      <c r="B76" s="105" t="s">
        <v>66</v>
      </c>
      <c r="C76" s="46">
        <f t="shared" si="4"/>
        <v>0</v>
      </c>
      <c r="D76" s="229">
        <f>SUM(D77,D80)</f>
        <v>0</v>
      </c>
      <c r="E76" s="50">
        <f t="shared" ref="E76:F76" si="70">SUM(E77,E80)</f>
        <v>0</v>
      </c>
      <c r="F76" s="285">
        <f t="shared" si="70"/>
        <v>0</v>
      </c>
      <c r="G76" s="229">
        <f>SUM(G77,G80)</f>
        <v>0</v>
      </c>
      <c r="H76" s="106">
        <f t="shared" ref="H76:I76" si="71">SUM(H77,H80)</f>
        <v>0</v>
      </c>
      <c r="I76" s="117">
        <f t="shared" si="71"/>
        <v>0</v>
      </c>
      <c r="J76" s="106">
        <f>SUM(J77,J80)</f>
        <v>0</v>
      </c>
      <c r="K76" s="50">
        <f t="shared" ref="K76:L76" si="72">SUM(K77,K80)</f>
        <v>0</v>
      </c>
      <c r="L76" s="126">
        <f t="shared" si="72"/>
        <v>0</v>
      </c>
      <c r="M76" s="46">
        <f>SUM(M77,M80)</f>
        <v>0</v>
      </c>
      <c r="N76" s="50">
        <f t="shared" ref="N76:O76" si="73">SUM(N77,N80)</f>
        <v>0</v>
      </c>
      <c r="O76" s="117">
        <f t="shared" si="73"/>
        <v>0</v>
      </c>
      <c r="P76" s="123"/>
      <c r="R76" s="206"/>
      <c r="S76" s="206"/>
    </row>
    <row r="77" spans="1:19" ht="24" hidden="1" x14ac:dyDescent="0.25">
      <c r="A77" s="565">
        <v>2110</v>
      </c>
      <c r="B77" s="52" t="s">
        <v>67</v>
      </c>
      <c r="C77" s="53">
        <f t="shared" si="4"/>
        <v>0</v>
      </c>
      <c r="D77" s="234">
        <f>SUM(D78:D79)</f>
        <v>0</v>
      </c>
      <c r="E77" s="119">
        <f t="shared" ref="E77:F77" si="74">SUM(E78:E79)</f>
        <v>0</v>
      </c>
      <c r="F77" s="287">
        <f t="shared" si="74"/>
        <v>0</v>
      </c>
      <c r="G77" s="234">
        <f>SUM(G78:G79)</f>
        <v>0</v>
      </c>
      <c r="H77" s="265">
        <f t="shared" ref="H77:I77" si="75">SUM(H78:H79)</f>
        <v>0</v>
      </c>
      <c r="I77" s="120">
        <f t="shared" si="75"/>
        <v>0</v>
      </c>
      <c r="J77" s="265">
        <f>SUM(J78:J79)</f>
        <v>0</v>
      </c>
      <c r="K77" s="119">
        <f t="shared" ref="K77:L77" si="76">SUM(K78:K79)</f>
        <v>0</v>
      </c>
      <c r="L77" s="140">
        <f t="shared" si="76"/>
        <v>0</v>
      </c>
      <c r="M77" s="53">
        <f>SUM(M78:M79)</f>
        <v>0</v>
      </c>
      <c r="N77" s="119">
        <f t="shared" ref="N77:O77" si="77">SUM(N78:N79)</f>
        <v>0</v>
      </c>
      <c r="O77" s="120">
        <f t="shared" si="77"/>
        <v>0</v>
      </c>
      <c r="P77" s="110"/>
      <c r="R77" s="206"/>
      <c r="S77" s="206"/>
    </row>
    <row r="78" spans="1:19" hidden="1" x14ac:dyDescent="0.25">
      <c r="A78" s="38">
        <v>2111</v>
      </c>
      <c r="B78" s="57" t="s">
        <v>68</v>
      </c>
      <c r="C78" s="58">
        <f t="shared" si="4"/>
        <v>0</v>
      </c>
      <c r="D78" s="231">
        <v>0</v>
      </c>
      <c r="E78" s="60"/>
      <c r="F78" s="147">
        <f t="shared" ref="F78:F79" si="78">D78+E78</f>
        <v>0</v>
      </c>
      <c r="G78" s="231"/>
      <c r="H78" s="263"/>
      <c r="I78" s="114">
        <f t="shared" ref="I78:I79" si="79">G78+H78</f>
        <v>0</v>
      </c>
      <c r="J78" s="263"/>
      <c r="K78" s="60"/>
      <c r="L78" s="136">
        <f t="shared" ref="L78:L79" si="80">J78+K78</f>
        <v>0</v>
      </c>
      <c r="M78" s="325"/>
      <c r="N78" s="60"/>
      <c r="O78" s="114">
        <f t="shared" ref="O78:O79" si="81">M78+N78</f>
        <v>0</v>
      </c>
      <c r="P78" s="111"/>
      <c r="R78" s="206"/>
      <c r="S78" s="206"/>
    </row>
    <row r="79" spans="1:19" ht="24" hidden="1" x14ac:dyDescent="0.25">
      <c r="A79" s="38">
        <v>2112</v>
      </c>
      <c r="B79" s="57" t="s">
        <v>69</v>
      </c>
      <c r="C79" s="58">
        <f t="shared" si="4"/>
        <v>0</v>
      </c>
      <c r="D79" s="231">
        <v>0</v>
      </c>
      <c r="E79" s="60"/>
      <c r="F79" s="147">
        <f t="shared" si="78"/>
        <v>0</v>
      </c>
      <c r="G79" s="231"/>
      <c r="H79" s="263"/>
      <c r="I79" s="114">
        <f t="shared" si="79"/>
        <v>0</v>
      </c>
      <c r="J79" s="263"/>
      <c r="K79" s="60"/>
      <c r="L79" s="136">
        <f t="shared" si="80"/>
        <v>0</v>
      </c>
      <c r="M79" s="325"/>
      <c r="N79" s="60"/>
      <c r="O79" s="114">
        <f t="shared" si="81"/>
        <v>0</v>
      </c>
      <c r="P79" s="111"/>
      <c r="R79" s="206"/>
      <c r="S79" s="206"/>
    </row>
    <row r="80" spans="1:19" ht="24" hidden="1" x14ac:dyDescent="0.25">
      <c r="A80" s="112">
        <v>2120</v>
      </c>
      <c r="B80" s="57" t="s">
        <v>70</v>
      </c>
      <c r="C80" s="58">
        <f t="shared" si="4"/>
        <v>0</v>
      </c>
      <c r="D80" s="232">
        <f>SUM(D81:D82)</f>
        <v>0</v>
      </c>
      <c r="E80" s="113">
        <f t="shared" ref="E80:F80" si="82">SUM(E81:E82)</f>
        <v>0</v>
      </c>
      <c r="F80" s="147">
        <f t="shared" si="82"/>
        <v>0</v>
      </c>
      <c r="G80" s="232">
        <f>SUM(G81:G82)</f>
        <v>0</v>
      </c>
      <c r="H80" s="121">
        <f t="shared" ref="H80:I80" si="83">SUM(H81:H82)</f>
        <v>0</v>
      </c>
      <c r="I80" s="114">
        <f t="shared" si="83"/>
        <v>0</v>
      </c>
      <c r="J80" s="121">
        <f>SUM(J81:J82)</f>
        <v>0</v>
      </c>
      <c r="K80" s="113">
        <f t="shared" ref="K80:L80" si="84">SUM(K81:K82)</f>
        <v>0</v>
      </c>
      <c r="L80" s="136">
        <f t="shared" si="84"/>
        <v>0</v>
      </c>
      <c r="M80" s="58">
        <f>SUM(M81:M82)</f>
        <v>0</v>
      </c>
      <c r="N80" s="113">
        <f t="shared" ref="N80:O80" si="85">SUM(N81:N82)</f>
        <v>0</v>
      </c>
      <c r="O80" s="114">
        <f t="shared" si="85"/>
        <v>0</v>
      </c>
      <c r="P80" s="111"/>
      <c r="R80" s="206"/>
      <c r="S80" s="206"/>
    </row>
    <row r="81" spans="1:19" hidden="1" x14ac:dyDescent="0.25">
      <c r="A81" s="38">
        <v>2121</v>
      </c>
      <c r="B81" s="57" t="s">
        <v>68</v>
      </c>
      <c r="C81" s="58">
        <f t="shared" si="4"/>
        <v>0</v>
      </c>
      <c r="D81" s="231">
        <v>0</v>
      </c>
      <c r="E81" s="60"/>
      <c r="F81" s="147">
        <f t="shared" ref="F81:F82" si="86">D81+E81</f>
        <v>0</v>
      </c>
      <c r="G81" s="231"/>
      <c r="H81" s="263"/>
      <c r="I81" s="114">
        <f t="shared" ref="I81:I82" si="87">G81+H81</f>
        <v>0</v>
      </c>
      <c r="J81" s="263"/>
      <c r="K81" s="60"/>
      <c r="L81" s="136">
        <f t="shared" ref="L81:L82" si="88">J81+K81</f>
        <v>0</v>
      </c>
      <c r="M81" s="325"/>
      <c r="N81" s="60"/>
      <c r="O81" s="114">
        <f t="shared" ref="O81:O82" si="89">M81+N81</f>
        <v>0</v>
      </c>
      <c r="P81" s="111"/>
      <c r="R81" s="206"/>
      <c r="S81" s="206"/>
    </row>
    <row r="82" spans="1:19" ht="24" hidden="1" x14ac:dyDescent="0.25">
      <c r="A82" s="38">
        <v>2122</v>
      </c>
      <c r="B82" s="57" t="s">
        <v>69</v>
      </c>
      <c r="C82" s="58">
        <f t="shared" si="4"/>
        <v>0</v>
      </c>
      <c r="D82" s="231">
        <v>0</v>
      </c>
      <c r="E82" s="60"/>
      <c r="F82" s="147">
        <f t="shared" si="86"/>
        <v>0</v>
      </c>
      <c r="G82" s="231"/>
      <c r="H82" s="263"/>
      <c r="I82" s="114">
        <f t="shared" si="87"/>
        <v>0</v>
      </c>
      <c r="J82" s="263"/>
      <c r="K82" s="60"/>
      <c r="L82" s="136">
        <f t="shared" si="88"/>
        <v>0</v>
      </c>
      <c r="M82" s="325"/>
      <c r="N82" s="60"/>
      <c r="O82" s="114">
        <f t="shared" si="89"/>
        <v>0</v>
      </c>
      <c r="P82" s="111"/>
      <c r="R82" s="206"/>
      <c r="S82" s="206"/>
    </row>
    <row r="83" spans="1:19" x14ac:dyDescent="0.25">
      <c r="A83" s="45">
        <v>2200</v>
      </c>
      <c r="B83" s="105" t="s">
        <v>71</v>
      </c>
      <c r="C83" s="46">
        <f t="shared" si="4"/>
        <v>605403</v>
      </c>
      <c r="D83" s="229">
        <f>SUM(D84,D89,D95,D103,D112,D116,D122,D128)</f>
        <v>571285</v>
      </c>
      <c r="E83" s="523">
        <f t="shared" ref="E83:F83" si="90">SUM(E84,E89,E95,E103,E112,E116,E122,E128)</f>
        <v>14285</v>
      </c>
      <c r="F83" s="490">
        <f t="shared" si="90"/>
        <v>585570</v>
      </c>
      <c r="G83" s="229">
        <f>SUM(G84,G89,G95,G103,G112,G116,G122,G128)</f>
        <v>19833</v>
      </c>
      <c r="H83" s="126">
        <f t="shared" ref="H83:I83" si="91">SUM(H84,H89,H95,H103,H112,H116,H122,H128)</f>
        <v>0</v>
      </c>
      <c r="I83" s="490">
        <f t="shared" si="91"/>
        <v>19833</v>
      </c>
      <c r="J83" s="106">
        <f>SUM(J84,J89,J95,J103,J112,J116,J122,J128)</f>
        <v>0</v>
      </c>
      <c r="K83" s="523">
        <f t="shared" ref="K83:L83" si="92">SUM(K84,K89,K95,K103,K112,K116,K122,K128)</f>
        <v>0</v>
      </c>
      <c r="L83" s="490">
        <f t="shared" si="92"/>
        <v>0</v>
      </c>
      <c r="M83" s="166">
        <f>SUM(M84,M89,M95,M103,M112,M116,M122,M128)</f>
        <v>0</v>
      </c>
      <c r="N83" s="167">
        <f t="shared" ref="N83:O83" si="93">SUM(N84,N89,N95,N103,N112,N116,N122,N128)</f>
        <v>0</v>
      </c>
      <c r="O83" s="168">
        <f t="shared" si="93"/>
        <v>0</v>
      </c>
      <c r="P83" s="349"/>
      <c r="R83" s="206"/>
      <c r="S83" s="206"/>
    </row>
    <row r="84" spans="1:19" ht="24" hidden="1" x14ac:dyDescent="0.25">
      <c r="A84" s="107">
        <v>2210</v>
      </c>
      <c r="B84" s="78" t="s">
        <v>72</v>
      </c>
      <c r="C84" s="84">
        <f t="shared" si="4"/>
        <v>0</v>
      </c>
      <c r="D84" s="132">
        <f>SUM(D85:D88)</f>
        <v>0</v>
      </c>
      <c r="E84" s="108">
        <f t="shared" ref="E84:F84" si="94">SUM(E85:E88)</f>
        <v>0</v>
      </c>
      <c r="F84" s="286">
        <f t="shared" si="94"/>
        <v>0</v>
      </c>
      <c r="G84" s="132">
        <f>SUM(G85:G88)</f>
        <v>0</v>
      </c>
      <c r="H84" s="207">
        <f t="shared" ref="H84:I84" si="95">SUM(H85:H88)</f>
        <v>0</v>
      </c>
      <c r="I84" s="109">
        <f t="shared" si="95"/>
        <v>0</v>
      </c>
      <c r="J84" s="207">
        <f>SUM(J85:J88)</f>
        <v>0</v>
      </c>
      <c r="K84" s="108">
        <f t="shared" ref="K84:L84" si="96">SUM(K85:K88)</f>
        <v>0</v>
      </c>
      <c r="L84" s="137">
        <f t="shared" si="96"/>
        <v>0</v>
      </c>
      <c r="M84" s="84">
        <f>SUM(M85:M88)</f>
        <v>0</v>
      </c>
      <c r="N84" s="108">
        <f t="shared" ref="N84:O84" si="97">SUM(N85:N88)</f>
        <v>0</v>
      </c>
      <c r="O84" s="109">
        <f t="shared" si="97"/>
        <v>0</v>
      </c>
      <c r="P84" s="116"/>
      <c r="R84" s="206"/>
      <c r="S84" s="206"/>
    </row>
    <row r="85" spans="1:19" ht="24" hidden="1" x14ac:dyDescent="0.25">
      <c r="A85" s="33">
        <v>2211</v>
      </c>
      <c r="B85" s="52" t="s">
        <v>73</v>
      </c>
      <c r="C85" s="53">
        <f t="shared" ref="C85:C148" si="98">F85+I85+L85+O85</f>
        <v>0</v>
      </c>
      <c r="D85" s="230">
        <v>0</v>
      </c>
      <c r="E85" s="55"/>
      <c r="F85" s="287">
        <f t="shared" ref="F85:F88" si="99">D85+E85</f>
        <v>0</v>
      </c>
      <c r="G85" s="230"/>
      <c r="H85" s="262"/>
      <c r="I85" s="120">
        <f t="shared" ref="I85:I88" si="100">G85+H85</f>
        <v>0</v>
      </c>
      <c r="J85" s="262"/>
      <c r="K85" s="55"/>
      <c r="L85" s="140">
        <f t="shared" ref="L85:L88" si="101">J85+K85</f>
        <v>0</v>
      </c>
      <c r="M85" s="324"/>
      <c r="N85" s="55"/>
      <c r="O85" s="120">
        <f t="shared" ref="O85:O88" si="102">M85+N85</f>
        <v>0</v>
      </c>
      <c r="P85" s="110"/>
      <c r="R85" s="206"/>
      <c r="S85" s="206"/>
    </row>
    <row r="86" spans="1:19" ht="36" hidden="1" x14ac:dyDescent="0.25">
      <c r="A86" s="38">
        <v>2212</v>
      </c>
      <c r="B86" s="57" t="s">
        <v>74</v>
      </c>
      <c r="C86" s="58">
        <f t="shared" si="98"/>
        <v>0</v>
      </c>
      <c r="D86" s="231">
        <v>0</v>
      </c>
      <c r="E86" s="60"/>
      <c r="F86" s="147">
        <f t="shared" si="99"/>
        <v>0</v>
      </c>
      <c r="G86" s="231"/>
      <c r="H86" s="263"/>
      <c r="I86" s="114">
        <f t="shared" si="100"/>
        <v>0</v>
      </c>
      <c r="J86" s="263"/>
      <c r="K86" s="60"/>
      <c r="L86" s="136">
        <f t="shared" si="101"/>
        <v>0</v>
      </c>
      <c r="M86" s="325"/>
      <c r="N86" s="60"/>
      <c r="O86" s="114">
        <f t="shared" si="102"/>
        <v>0</v>
      </c>
      <c r="P86" s="111"/>
      <c r="R86" s="206"/>
      <c r="S86" s="206"/>
    </row>
    <row r="87" spans="1:19" ht="24" hidden="1" x14ac:dyDescent="0.25">
      <c r="A87" s="38">
        <v>2214</v>
      </c>
      <c r="B87" s="57" t="s">
        <v>75</v>
      </c>
      <c r="C87" s="58">
        <f t="shared" si="98"/>
        <v>0</v>
      </c>
      <c r="D87" s="231">
        <v>0</v>
      </c>
      <c r="E87" s="60"/>
      <c r="F87" s="147">
        <f t="shared" si="99"/>
        <v>0</v>
      </c>
      <c r="G87" s="231"/>
      <c r="H87" s="263"/>
      <c r="I87" s="114">
        <f t="shared" si="100"/>
        <v>0</v>
      </c>
      <c r="J87" s="263"/>
      <c r="K87" s="60"/>
      <c r="L87" s="136">
        <f t="shared" si="101"/>
        <v>0</v>
      </c>
      <c r="M87" s="325"/>
      <c r="N87" s="60"/>
      <c r="O87" s="114">
        <f t="shared" si="102"/>
        <v>0</v>
      </c>
      <c r="P87" s="111"/>
      <c r="R87" s="206"/>
      <c r="S87" s="206"/>
    </row>
    <row r="88" spans="1:19" hidden="1" x14ac:dyDescent="0.25">
      <c r="A88" s="38">
        <v>2219</v>
      </c>
      <c r="B88" s="57" t="s">
        <v>76</v>
      </c>
      <c r="C88" s="58">
        <f t="shared" si="98"/>
        <v>0</v>
      </c>
      <c r="D88" s="231">
        <v>0</v>
      </c>
      <c r="E88" s="60"/>
      <c r="F88" s="147">
        <f t="shared" si="99"/>
        <v>0</v>
      </c>
      <c r="G88" s="231"/>
      <c r="H88" s="263"/>
      <c r="I88" s="114">
        <f t="shared" si="100"/>
        <v>0</v>
      </c>
      <c r="J88" s="263"/>
      <c r="K88" s="60"/>
      <c r="L88" s="136">
        <f t="shared" si="101"/>
        <v>0</v>
      </c>
      <c r="M88" s="325"/>
      <c r="N88" s="60"/>
      <c r="O88" s="114">
        <f t="shared" si="102"/>
        <v>0</v>
      </c>
      <c r="P88" s="111"/>
      <c r="R88" s="206"/>
      <c r="S88" s="206"/>
    </row>
    <row r="89" spans="1:19" ht="24" hidden="1" x14ac:dyDescent="0.25">
      <c r="A89" s="112">
        <v>2220</v>
      </c>
      <c r="B89" s="57" t="s">
        <v>77</v>
      </c>
      <c r="C89" s="58">
        <f t="shared" si="98"/>
        <v>0</v>
      </c>
      <c r="D89" s="232">
        <f>SUM(D90:D94)</f>
        <v>0</v>
      </c>
      <c r="E89" s="113">
        <f t="shared" ref="E89:F89" si="103">SUM(E90:E94)</f>
        <v>0</v>
      </c>
      <c r="F89" s="147">
        <f t="shared" si="103"/>
        <v>0</v>
      </c>
      <c r="G89" s="232">
        <f>SUM(G90:G94)</f>
        <v>0</v>
      </c>
      <c r="H89" s="121">
        <f t="shared" ref="H89:I89" si="104">SUM(H90:H94)</f>
        <v>0</v>
      </c>
      <c r="I89" s="114">
        <f t="shared" si="104"/>
        <v>0</v>
      </c>
      <c r="J89" s="121">
        <f>SUM(J90:J94)</f>
        <v>0</v>
      </c>
      <c r="K89" s="113">
        <f t="shared" ref="K89:L89" si="105">SUM(K90:K94)</f>
        <v>0</v>
      </c>
      <c r="L89" s="136">
        <f t="shared" si="105"/>
        <v>0</v>
      </c>
      <c r="M89" s="58">
        <f>SUM(M90:M94)</f>
        <v>0</v>
      </c>
      <c r="N89" s="113">
        <f t="shared" ref="N89:O89" si="106">SUM(N90:N94)</f>
        <v>0</v>
      </c>
      <c r="O89" s="114">
        <f t="shared" si="106"/>
        <v>0</v>
      </c>
      <c r="P89" s="111"/>
      <c r="R89" s="206"/>
      <c r="S89" s="206"/>
    </row>
    <row r="90" spans="1:19" ht="24" hidden="1" x14ac:dyDescent="0.25">
      <c r="A90" s="38">
        <v>2221</v>
      </c>
      <c r="B90" s="57" t="s">
        <v>289</v>
      </c>
      <c r="C90" s="58">
        <f t="shared" si="98"/>
        <v>0</v>
      </c>
      <c r="D90" s="231">
        <v>0</v>
      </c>
      <c r="E90" s="60"/>
      <c r="F90" s="147">
        <f t="shared" ref="F90:F94" si="107">D90+E90</f>
        <v>0</v>
      </c>
      <c r="G90" s="231"/>
      <c r="H90" s="263"/>
      <c r="I90" s="114">
        <f t="shared" ref="I90:I94" si="108">G90+H90</f>
        <v>0</v>
      </c>
      <c r="J90" s="263"/>
      <c r="K90" s="60"/>
      <c r="L90" s="136">
        <f t="shared" ref="L90:L94" si="109">J90+K90</f>
        <v>0</v>
      </c>
      <c r="M90" s="325"/>
      <c r="N90" s="60"/>
      <c r="O90" s="114">
        <f t="shared" ref="O90:O94" si="110">M90+N90</f>
        <v>0</v>
      </c>
      <c r="P90" s="111"/>
      <c r="R90" s="206"/>
      <c r="S90" s="206"/>
    </row>
    <row r="91" spans="1:19" hidden="1" x14ac:dyDescent="0.25">
      <c r="A91" s="38">
        <v>2222</v>
      </c>
      <c r="B91" s="57" t="s">
        <v>78</v>
      </c>
      <c r="C91" s="58">
        <f t="shared" si="98"/>
        <v>0</v>
      </c>
      <c r="D91" s="231">
        <v>0</v>
      </c>
      <c r="E91" s="60"/>
      <c r="F91" s="147">
        <f t="shared" si="107"/>
        <v>0</v>
      </c>
      <c r="G91" s="231"/>
      <c r="H91" s="263"/>
      <c r="I91" s="114">
        <f t="shared" si="108"/>
        <v>0</v>
      </c>
      <c r="J91" s="263"/>
      <c r="K91" s="60"/>
      <c r="L91" s="136">
        <f t="shared" si="109"/>
        <v>0</v>
      </c>
      <c r="M91" s="325"/>
      <c r="N91" s="60"/>
      <c r="O91" s="114">
        <f t="shared" si="110"/>
        <v>0</v>
      </c>
      <c r="P91" s="111"/>
      <c r="R91" s="206"/>
      <c r="S91" s="206"/>
    </row>
    <row r="92" spans="1:19" hidden="1" x14ac:dyDescent="0.25">
      <c r="A92" s="38">
        <v>2223</v>
      </c>
      <c r="B92" s="57" t="s">
        <v>79</v>
      </c>
      <c r="C92" s="58">
        <f t="shared" si="98"/>
        <v>0</v>
      </c>
      <c r="D92" s="231">
        <v>0</v>
      </c>
      <c r="E92" s="60"/>
      <c r="F92" s="147">
        <f t="shared" si="107"/>
        <v>0</v>
      </c>
      <c r="G92" s="231"/>
      <c r="H92" s="263"/>
      <c r="I92" s="114">
        <f t="shared" si="108"/>
        <v>0</v>
      </c>
      <c r="J92" s="263"/>
      <c r="K92" s="60"/>
      <c r="L92" s="136">
        <f t="shared" si="109"/>
        <v>0</v>
      </c>
      <c r="M92" s="325"/>
      <c r="N92" s="60"/>
      <c r="O92" s="114">
        <f t="shared" si="110"/>
        <v>0</v>
      </c>
      <c r="P92" s="111"/>
      <c r="R92" s="206"/>
      <c r="S92" s="206"/>
    </row>
    <row r="93" spans="1:19" ht="48" hidden="1" x14ac:dyDescent="0.25">
      <c r="A93" s="38">
        <v>2224</v>
      </c>
      <c r="B93" s="57" t="s">
        <v>299</v>
      </c>
      <c r="C93" s="58">
        <f t="shared" si="98"/>
        <v>0</v>
      </c>
      <c r="D93" s="231">
        <v>0</v>
      </c>
      <c r="E93" s="60"/>
      <c r="F93" s="147">
        <f t="shared" si="107"/>
        <v>0</v>
      </c>
      <c r="G93" s="231"/>
      <c r="H93" s="263"/>
      <c r="I93" s="114">
        <f t="shared" si="108"/>
        <v>0</v>
      </c>
      <c r="J93" s="263"/>
      <c r="K93" s="60"/>
      <c r="L93" s="136">
        <f t="shared" si="109"/>
        <v>0</v>
      </c>
      <c r="M93" s="325"/>
      <c r="N93" s="60"/>
      <c r="O93" s="114">
        <f t="shared" si="110"/>
        <v>0</v>
      </c>
      <c r="P93" s="111"/>
      <c r="R93" s="206"/>
      <c r="S93" s="206"/>
    </row>
    <row r="94" spans="1:19" ht="24" hidden="1" x14ac:dyDescent="0.25">
      <c r="A94" s="38">
        <v>2229</v>
      </c>
      <c r="B94" s="57" t="s">
        <v>80</v>
      </c>
      <c r="C94" s="58">
        <f t="shared" si="98"/>
        <v>0</v>
      </c>
      <c r="D94" s="231">
        <v>0</v>
      </c>
      <c r="E94" s="60"/>
      <c r="F94" s="147">
        <f t="shared" si="107"/>
        <v>0</v>
      </c>
      <c r="G94" s="231"/>
      <c r="H94" s="263"/>
      <c r="I94" s="114">
        <f t="shared" si="108"/>
        <v>0</v>
      </c>
      <c r="J94" s="263"/>
      <c r="K94" s="60"/>
      <c r="L94" s="136">
        <f t="shared" si="109"/>
        <v>0</v>
      </c>
      <c r="M94" s="325"/>
      <c r="N94" s="60"/>
      <c r="O94" s="114">
        <f t="shared" si="110"/>
        <v>0</v>
      </c>
      <c r="P94" s="111"/>
      <c r="R94" s="206"/>
      <c r="S94" s="206"/>
    </row>
    <row r="95" spans="1:19" ht="36" x14ac:dyDescent="0.25">
      <c r="A95" s="112">
        <v>2230</v>
      </c>
      <c r="B95" s="57" t="s">
        <v>81</v>
      </c>
      <c r="C95" s="58">
        <f t="shared" si="98"/>
        <v>4800</v>
      </c>
      <c r="D95" s="232">
        <f>SUM(D96:D102)</f>
        <v>4800</v>
      </c>
      <c r="E95" s="529">
        <f t="shared" ref="E95:F95" si="111">SUM(E96:E102)</f>
        <v>0</v>
      </c>
      <c r="F95" s="486">
        <f t="shared" si="111"/>
        <v>4800</v>
      </c>
      <c r="G95" s="232">
        <f>SUM(G96:G102)</f>
        <v>0</v>
      </c>
      <c r="H95" s="136">
        <f t="shared" ref="H95:I95" si="112">SUM(H96:H102)</f>
        <v>0</v>
      </c>
      <c r="I95" s="486">
        <f t="shared" si="112"/>
        <v>0</v>
      </c>
      <c r="J95" s="121">
        <f>SUM(J96:J102)</f>
        <v>0</v>
      </c>
      <c r="K95" s="529">
        <f t="shared" ref="K95:L95" si="113">SUM(K96:K102)</f>
        <v>0</v>
      </c>
      <c r="L95" s="486">
        <f t="shared" si="113"/>
        <v>0</v>
      </c>
      <c r="M95" s="58">
        <f>SUM(M96:M102)</f>
        <v>0</v>
      </c>
      <c r="N95" s="113">
        <f t="shared" ref="N95:O95" si="114">SUM(N96:N102)</f>
        <v>0</v>
      </c>
      <c r="O95" s="114">
        <f t="shared" si="114"/>
        <v>0</v>
      </c>
      <c r="P95" s="111"/>
      <c r="R95" s="206"/>
      <c r="S95" s="206"/>
    </row>
    <row r="96" spans="1:19" ht="24" x14ac:dyDescent="0.25">
      <c r="A96" s="38">
        <v>2231</v>
      </c>
      <c r="B96" s="57" t="s">
        <v>82</v>
      </c>
      <c r="C96" s="58">
        <f t="shared" si="98"/>
        <v>4800</v>
      </c>
      <c r="D96" s="231">
        <v>4800</v>
      </c>
      <c r="E96" s="528"/>
      <c r="F96" s="486">
        <f t="shared" ref="F96:F102" si="115">D96+E96</f>
        <v>4800</v>
      </c>
      <c r="G96" s="231"/>
      <c r="H96" s="561"/>
      <c r="I96" s="486">
        <f t="shared" ref="I96:I102" si="116">G96+H96</f>
        <v>0</v>
      </c>
      <c r="J96" s="263"/>
      <c r="K96" s="528"/>
      <c r="L96" s="486">
        <f t="shared" ref="L96:L102" si="117">J96+K96</f>
        <v>0</v>
      </c>
      <c r="M96" s="325"/>
      <c r="N96" s="60"/>
      <c r="O96" s="114">
        <f t="shared" ref="O96:O102" si="118">M96+N96</f>
        <v>0</v>
      </c>
      <c r="P96" s="111"/>
      <c r="R96" s="206"/>
      <c r="S96" s="206"/>
    </row>
    <row r="97" spans="1:19" ht="24.75" hidden="1" customHeight="1" x14ac:dyDescent="0.25">
      <c r="A97" s="38">
        <v>2232</v>
      </c>
      <c r="B97" s="57" t="s">
        <v>83</v>
      </c>
      <c r="C97" s="58">
        <f t="shared" si="98"/>
        <v>0</v>
      </c>
      <c r="D97" s="231">
        <v>0</v>
      </c>
      <c r="E97" s="60"/>
      <c r="F97" s="147">
        <f t="shared" si="115"/>
        <v>0</v>
      </c>
      <c r="G97" s="231"/>
      <c r="H97" s="263"/>
      <c r="I97" s="114">
        <f t="shared" si="116"/>
        <v>0</v>
      </c>
      <c r="J97" s="263"/>
      <c r="K97" s="60"/>
      <c r="L97" s="136">
        <f t="shared" si="117"/>
        <v>0</v>
      </c>
      <c r="M97" s="325"/>
      <c r="N97" s="60"/>
      <c r="O97" s="114">
        <f t="shared" si="118"/>
        <v>0</v>
      </c>
      <c r="P97" s="111"/>
      <c r="R97" s="206"/>
      <c r="S97" s="206"/>
    </row>
    <row r="98" spans="1:19" ht="24" hidden="1" x14ac:dyDescent="0.25">
      <c r="A98" s="33">
        <v>2233</v>
      </c>
      <c r="B98" s="52" t="s">
        <v>84</v>
      </c>
      <c r="C98" s="53">
        <f t="shared" si="98"/>
        <v>0</v>
      </c>
      <c r="D98" s="230">
        <v>0</v>
      </c>
      <c r="E98" s="55"/>
      <c r="F98" s="287">
        <f t="shared" si="115"/>
        <v>0</v>
      </c>
      <c r="G98" s="230"/>
      <c r="H98" s="262"/>
      <c r="I98" s="120">
        <f t="shared" si="116"/>
        <v>0</v>
      </c>
      <c r="J98" s="262"/>
      <c r="K98" s="55"/>
      <c r="L98" s="140">
        <f t="shared" si="117"/>
        <v>0</v>
      </c>
      <c r="M98" s="324"/>
      <c r="N98" s="55"/>
      <c r="O98" s="120">
        <f t="shared" si="118"/>
        <v>0</v>
      </c>
      <c r="P98" s="110"/>
      <c r="R98" s="206"/>
      <c r="S98" s="206"/>
    </row>
    <row r="99" spans="1:19" ht="36" hidden="1" x14ac:dyDescent="0.25">
      <c r="A99" s="38">
        <v>2234</v>
      </c>
      <c r="B99" s="57" t="s">
        <v>85</v>
      </c>
      <c r="C99" s="58">
        <f t="shared" si="98"/>
        <v>0</v>
      </c>
      <c r="D99" s="231">
        <v>0</v>
      </c>
      <c r="E99" s="60"/>
      <c r="F99" s="147">
        <f t="shared" si="115"/>
        <v>0</v>
      </c>
      <c r="G99" s="231"/>
      <c r="H99" s="263"/>
      <c r="I99" s="114">
        <f t="shared" si="116"/>
        <v>0</v>
      </c>
      <c r="J99" s="263"/>
      <c r="K99" s="60"/>
      <c r="L99" s="136">
        <f t="shared" si="117"/>
        <v>0</v>
      </c>
      <c r="M99" s="325"/>
      <c r="N99" s="60"/>
      <c r="O99" s="114">
        <f t="shared" si="118"/>
        <v>0</v>
      </c>
      <c r="P99" s="111"/>
      <c r="R99" s="206"/>
      <c r="S99" s="206"/>
    </row>
    <row r="100" spans="1:19" ht="24" hidden="1" x14ac:dyDescent="0.25">
      <c r="A100" s="38">
        <v>2235</v>
      </c>
      <c r="B100" s="57" t="s">
        <v>86</v>
      </c>
      <c r="C100" s="58">
        <f t="shared" si="98"/>
        <v>0</v>
      </c>
      <c r="D100" s="231">
        <v>0</v>
      </c>
      <c r="E100" s="60"/>
      <c r="F100" s="147">
        <f t="shared" si="115"/>
        <v>0</v>
      </c>
      <c r="G100" s="231"/>
      <c r="H100" s="263"/>
      <c r="I100" s="114">
        <f t="shared" si="116"/>
        <v>0</v>
      </c>
      <c r="J100" s="263"/>
      <c r="K100" s="60"/>
      <c r="L100" s="136">
        <f t="shared" si="117"/>
        <v>0</v>
      </c>
      <c r="M100" s="325"/>
      <c r="N100" s="60"/>
      <c r="O100" s="114">
        <f t="shared" si="118"/>
        <v>0</v>
      </c>
      <c r="P100" s="111"/>
      <c r="R100" s="206"/>
      <c r="S100" s="206"/>
    </row>
    <row r="101" spans="1:19" hidden="1" x14ac:dyDescent="0.25">
      <c r="A101" s="38">
        <v>2236</v>
      </c>
      <c r="B101" s="57" t="s">
        <v>87</v>
      </c>
      <c r="C101" s="58">
        <f t="shared" si="98"/>
        <v>0</v>
      </c>
      <c r="D101" s="231">
        <v>0</v>
      </c>
      <c r="E101" s="60"/>
      <c r="F101" s="147">
        <f t="shared" si="115"/>
        <v>0</v>
      </c>
      <c r="G101" s="231"/>
      <c r="H101" s="263"/>
      <c r="I101" s="114">
        <f t="shared" si="116"/>
        <v>0</v>
      </c>
      <c r="J101" s="263"/>
      <c r="K101" s="60"/>
      <c r="L101" s="136">
        <f t="shared" si="117"/>
        <v>0</v>
      </c>
      <c r="M101" s="325"/>
      <c r="N101" s="60"/>
      <c r="O101" s="114">
        <f t="shared" si="118"/>
        <v>0</v>
      </c>
      <c r="P101" s="111"/>
      <c r="R101" s="206"/>
      <c r="S101" s="206"/>
    </row>
    <row r="102" spans="1:19" ht="24" hidden="1" x14ac:dyDescent="0.25">
      <c r="A102" s="38">
        <v>2239</v>
      </c>
      <c r="B102" s="57" t="s">
        <v>88</v>
      </c>
      <c r="C102" s="58">
        <f t="shared" si="98"/>
        <v>0</v>
      </c>
      <c r="D102" s="231">
        <v>0</v>
      </c>
      <c r="E102" s="60"/>
      <c r="F102" s="147">
        <f t="shared" si="115"/>
        <v>0</v>
      </c>
      <c r="G102" s="231"/>
      <c r="H102" s="263"/>
      <c r="I102" s="114">
        <f t="shared" si="116"/>
        <v>0</v>
      </c>
      <c r="J102" s="263"/>
      <c r="K102" s="60"/>
      <c r="L102" s="136">
        <f t="shared" si="117"/>
        <v>0</v>
      </c>
      <c r="M102" s="325"/>
      <c r="N102" s="60"/>
      <c r="O102" s="114">
        <f t="shared" si="118"/>
        <v>0</v>
      </c>
      <c r="P102" s="111"/>
      <c r="R102" s="206"/>
      <c r="S102" s="206"/>
    </row>
    <row r="103" spans="1:19" ht="36" x14ac:dyDescent="0.25">
      <c r="A103" s="112">
        <v>2240</v>
      </c>
      <c r="B103" s="57" t="s">
        <v>89</v>
      </c>
      <c r="C103" s="58">
        <f t="shared" si="98"/>
        <v>182</v>
      </c>
      <c r="D103" s="232">
        <f>SUM(D104:D111)</f>
        <v>182</v>
      </c>
      <c r="E103" s="529">
        <f t="shared" ref="E103:F103" si="119">SUM(E104:E111)</f>
        <v>0</v>
      </c>
      <c r="F103" s="486">
        <f t="shared" si="119"/>
        <v>182</v>
      </c>
      <c r="G103" s="232">
        <f>SUM(G104:G111)</f>
        <v>0</v>
      </c>
      <c r="H103" s="136">
        <f t="shared" ref="H103:I103" si="120">SUM(H104:H111)</f>
        <v>0</v>
      </c>
      <c r="I103" s="486">
        <f t="shared" si="120"/>
        <v>0</v>
      </c>
      <c r="J103" s="121">
        <f>SUM(J104:J111)</f>
        <v>0</v>
      </c>
      <c r="K103" s="529">
        <f t="shared" ref="K103:L103" si="121">SUM(K104:K111)</f>
        <v>0</v>
      </c>
      <c r="L103" s="486">
        <f t="shared" si="121"/>
        <v>0</v>
      </c>
      <c r="M103" s="58">
        <f>SUM(M104:M111)</f>
        <v>0</v>
      </c>
      <c r="N103" s="113">
        <f t="shared" ref="N103:O103" si="122">SUM(N104:N111)</f>
        <v>0</v>
      </c>
      <c r="O103" s="114">
        <f t="shared" si="122"/>
        <v>0</v>
      </c>
      <c r="P103" s="111"/>
      <c r="R103" s="206"/>
      <c r="S103" s="206"/>
    </row>
    <row r="104" spans="1:19" hidden="1" x14ac:dyDescent="0.25">
      <c r="A104" s="38">
        <v>2241</v>
      </c>
      <c r="B104" s="57" t="s">
        <v>90</v>
      </c>
      <c r="C104" s="58">
        <f t="shared" si="98"/>
        <v>0</v>
      </c>
      <c r="D104" s="231">
        <v>0</v>
      </c>
      <c r="E104" s="60"/>
      <c r="F104" s="147">
        <f t="shared" ref="F104:F111" si="123">D104+E104</f>
        <v>0</v>
      </c>
      <c r="G104" s="231"/>
      <c r="H104" s="263"/>
      <c r="I104" s="114">
        <f t="shared" ref="I104:I111" si="124">G104+H104</f>
        <v>0</v>
      </c>
      <c r="J104" s="263"/>
      <c r="K104" s="60"/>
      <c r="L104" s="136">
        <f t="shared" ref="L104:L111" si="125">J104+K104</f>
        <v>0</v>
      </c>
      <c r="M104" s="325"/>
      <c r="N104" s="60"/>
      <c r="O104" s="114">
        <f t="shared" ref="O104:O111" si="126">M104+N104</f>
        <v>0</v>
      </c>
      <c r="P104" s="111"/>
      <c r="R104" s="206"/>
      <c r="S104" s="206"/>
    </row>
    <row r="105" spans="1:19" ht="24" hidden="1" x14ac:dyDescent="0.25">
      <c r="A105" s="38">
        <v>2242</v>
      </c>
      <c r="B105" s="57" t="s">
        <v>91</v>
      </c>
      <c r="C105" s="58">
        <f t="shared" si="98"/>
        <v>0</v>
      </c>
      <c r="D105" s="231">
        <v>0</v>
      </c>
      <c r="E105" s="60"/>
      <c r="F105" s="147">
        <f t="shared" si="123"/>
        <v>0</v>
      </c>
      <c r="G105" s="231"/>
      <c r="H105" s="263"/>
      <c r="I105" s="114">
        <f t="shared" si="124"/>
        <v>0</v>
      </c>
      <c r="J105" s="263"/>
      <c r="K105" s="60"/>
      <c r="L105" s="136">
        <f t="shared" si="125"/>
        <v>0</v>
      </c>
      <c r="M105" s="325"/>
      <c r="N105" s="60"/>
      <c r="O105" s="114">
        <f t="shared" si="126"/>
        <v>0</v>
      </c>
      <c r="P105" s="111"/>
      <c r="R105" s="206"/>
      <c r="S105" s="206"/>
    </row>
    <row r="106" spans="1:19" ht="24" x14ac:dyDescent="0.25">
      <c r="A106" s="38">
        <v>2243</v>
      </c>
      <c r="B106" s="57" t="s">
        <v>92</v>
      </c>
      <c r="C106" s="58">
        <f t="shared" si="98"/>
        <v>182</v>
      </c>
      <c r="D106" s="231">
        <v>182</v>
      </c>
      <c r="E106" s="528"/>
      <c r="F106" s="486">
        <f t="shared" si="123"/>
        <v>182</v>
      </c>
      <c r="G106" s="231"/>
      <c r="H106" s="561"/>
      <c r="I106" s="486">
        <f t="shared" si="124"/>
        <v>0</v>
      </c>
      <c r="J106" s="263"/>
      <c r="K106" s="528"/>
      <c r="L106" s="486">
        <f t="shared" si="125"/>
        <v>0</v>
      </c>
      <c r="M106" s="325"/>
      <c r="N106" s="60"/>
      <c r="O106" s="114">
        <f t="shared" si="126"/>
        <v>0</v>
      </c>
      <c r="P106" s="111"/>
      <c r="R106" s="206"/>
      <c r="S106" s="206"/>
    </row>
    <row r="107" spans="1:19" hidden="1" x14ac:dyDescent="0.25">
      <c r="A107" s="38">
        <v>2244</v>
      </c>
      <c r="B107" s="57" t="s">
        <v>93</v>
      </c>
      <c r="C107" s="58">
        <f t="shared" si="98"/>
        <v>0</v>
      </c>
      <c r="D107" s="231">
        <v>0</v>
      </c>
      <c r="E107" s="60"/>
      <c r="F107" s="147">
        <f t="shared" si="123"/>
        <v>0</v>
      </c>
      <c r="G107" s="231"/>
      <c r="H107" s="263"/>
      <c r="I107" s="114">
        <f t="shared" si="124"/>
        <v>0</v>
      </c>
      <c r="J107" s="263"/>
      <c r="K107" s="60"/>
      <c r="L107" s="136">
        <f t="shared" si="125"/>
        <v>0</v>
      </c>
      <c r="M107" s="325"/>
      <c r="N107" s="60"/>
      <c r="O107" s="114">
        <f t="shared" si="126"/>
        <v>0</v>
      </c>
      <c r="P107" s="111"/>
      <c r="R107" s="206"/>
      <c r="S107" s="206"/>
    </row>
    <row r="108" spans="1:19" ht="24" hidden="1" x14ac:dyDescent="0.25">
      <c r="A108" s="38">
        <v>2246</v>
      </c>
      <c r="B108" s="57" t="s">
        <v>94</v>
      </c>
      <c r="C108" s="58">
        <f t="shared" si="98"/>
        <v>0</v>
      </c>
      <c r="D108" s="231">
        <v>0</v>
      </c>
      <c r="E108" s="60"/>
      <c r="F108" s="147">
        <f t="shared" si="123"/>
        <v>0</v>
      </c>
      <c r="G108" s="231"/>
      <c r="H108" s="263"/>
      <c r="I108" s="114">
        <f t="shared" si="124"/>
        <v>0</v>
      </c>
      <c r="J108" s="263"/>
      <c r="K108" s="60"/>
      <c r="L108" s="136">
        <f t="shared" si="125"/>
        <v>0</v>
      </c>
      <c r="M108" s="325"/>
      <c r="N108" s="60"/>
      <c r="O108" s="114">
        <f t="shared" si="126"/>
        <v>0</v>
      </c>
      <c r="P108" s="111"/>
      <c r="R108" s="206"/>
      <c r="S108" s="206"/>
    </row>
    <row r="109" spans="1:19" hidden="1" x14ac:dyDescent="0.25">
      <c r="A109" s="38">
        <v>2247</v>
      </c>
      <c r="B109" s="57" t="s">
        <v>95</v>
      </c>
      <c r="C109" s="58">
        <f t="shared" si="98"/>
        <v>0</v>
      </c>
      <c r="D109" s="231">
        <v>0</v>
      </c>
      <c r="E109" s="60"/>
      <c r="F109" s="147">
        <f t="shared" si="123"/>
        <v>0</v>
      </c>
      <c r="G109" s="231"/>
      <c r="H109" s="263"/>
      <c r="I109" s="114">
        <f t="shared" si="124"/>
        <v>0</v>
      </c>
      <c r="J109" s="263"/>
      <c r="K109" s="60"/>
      <c r="L109" s="136">
        <f t="shared" si="125"/>
        <v>0</v>
      </c>
      <c r="M109" s="325"/>
      <c r="N109" s="60"/>
      <c r="O109" s="114">
        <f t="shared" si="126"/>
        <v>0</v>
      </c>
      <c r="P109" s="111"/>
      <c r="R109" s="206"/>
      <c r="S109" s="206"/>
    </row>
    <row r="110" spans="1:19" ht="24" hidden="1" x14ac:dyDescent="0.25">
      <c r="A110" s="38">
        <v>2248</v>
      </c>
      <c r="B110" s="57" t="s">
        <v>300</v>
      </c>
      <c r="C110" s="58">
        <f t="shared" si="98"/>
        <v>0</v>
      </c>
      <c r="D110" s="231">
        <v>0</v>
      </c>
      <c r="E110" s="60"/>
      <c r="F110" s="147">
        <f t="shared" si="123"/>
        <v>0</v>
      </c>
      <c r="G110" s="231"/>
      <c r="H110" s="263"/>
      <c r="I110" s="114">
        <f t="shared" si="124"/>
        <v>0</v>
      </c>
      <c r="J110" s="263"/>
      <c r="K110" s="60"/>
      <c r="L110" s="136">
        <f t="shared" si="125"/>
        <v>0</v>
      </c>
      <c r="M110" s="325"/>
      <c r="N110" s="60"/>
      <c r="O110" s="114">
        <f t="shared" si="126"/>
        <v>0</v>
      </c>
      <c r="P110" s="111"/>
      <c r="R110" s="206"/>
      <c r="S110" s="206"/>
    </row>
    <row r="111" spans="1:19" ht="24" hidden="1" x14ac:dyDescent="0.25">
      <c r="A111" s="38">
        <v>2249</v>
      </c>
      <c r="B111" s="57" t="s">
        <v>96</v>
      </c>
      <c r="C111" s="58">
        <f t="shared" si="98"/>
        <v>0</v>
      </c>
      <c r="D111" s="231">
        <v>0</v>
      </c>
      <c r="E111" s="60"/>
      <c r="F111" s="147">
        <f t="shared" si="123"/>
        <v>0</v>
      </c>
      <c r="G111" s="231"/>
      <c r="H111" s="263"/>
      <c r="I111" s="114">
        <f t="shared" si="124"/>
        <v>0</v>
      </c>
      <c r="J111" s="263"/>
      <c r="K111" s="60"/>
      <c r="L111" s="136">
        <f t="shared" si="125"/>
        <v>0</v>
      </c>
      <c r="M111" s="325"/>
      <c r="N111" s="60"/>
      <c r="O111" s="114">
        <f t="shared" si="126"/>
        <v>0</v>
      </c>
      <c r="P111" s="111"/>
      <c r="R111" s="206"/>
      <c r="S111" s="206"/>
    </row>
    <row r="112" spans="1:19" hidden="1" x14ac:dyDescent="0.25">
      <c r="A112" s="112">
        <v>2250</v>
      </c>
      <c r="B112" s="57" t="s">
        <v>97</v>
      </c>
      <c r="C112" s="58">
        <f t="shared" si="98"/>
        <v>0</v>
      </c>
      <c r="D112" s="232">
        <f>SUM(D113:D115)</f>
        <v>0</v>
      </c>
      <c r="E112" s="113">
        <f t="shared" ref="E112:F112" si="127">SUM(E113:E115)</f>
        <v>0</v>
      </c>
      <c r="F112" s="147">
        <f t="shared" si="127"/>
        <v>0</v>
      </c>
      <c r="G112" s="232">
        <f>SUM(G113:G115)</f>
        <v>0</v>
      </c>
      <c r="H112" s="121">
        <f t="shared" ref="H112:I112" si="128">SUM(H113:H115)</f>
        <v>0</v>
      </c>
      <c r="I112" s="114">
        <f t="shared" si="128"/>
        <v>0</v>
      </c>
      <c r="J112" s="121">
        <f>SUM(J113:J115)</f>
        <v>0</v>
      </c>
      <c r="K112" s="113">
        <f t="shared" ref="K112:L112" si="129">SUM(K113:K115)</f>
        <v>0</v>
      </c>
      <c r="L112" s="136">
        <f t="shared" si="129"/>
        <v>0</v>
      </c>
      <c r="M112" s="58">
        <f>SUM(M113:M115)</f>
        <v>0</v>
      </c>
      <c r="N112" s="113">
        <f t="shared" ref="N112:O112" si="130">SUM(N113:N115)</f>
        <v>0</v>
      </c>
      <c r="O112" s="114">
        <f t="shared" si="130"/>
        <v>0</v>
      </c>
      <c r="P112" s="111"/>
      <c r="R112" s="206"/>
      <c r="S112" s="206"/>
    </row>
    <row r="113" spans="1:19" hidden="1" x14ac:dyDescent="0.25">
      <c r="A113" s="38">
        <v>2251</v>
      </c>
      <c r="B113" s="57" t="s">
        <v>98</v>
      </c>
      <c r="C113" s="58">
        <f t="shared" si="98"/>
        <v>0</v>
      </c>
      <c r="D113" s="231">
        <v>0</v>
      </c>
      <c r="E113" s="60"/>
      <c r="F113" s="147">
        <f t="shared" ref="F113:F115" si="131">D113+E113</f>
        <v>0</v>
      </c>
      <c r="G113" s="231"/>
      <c r="H113" s="263"/>
      <c r="I113" s="114">
        <f t="shared" ref="I113:I115" si="132">G113+H113</f>
        <v>0</v>
      </c>
      <c r="J113" s="263"/>
      <c r="K113" s="60"/>
      <c r="L113" s="136">
        <f t="shared" ref="L113:L115" si="133">J113+K113</f>
        <v>0</v>
      </c>
      <c r="M113" s="325"/>
      <c r="N113" s="60"/>
      <c r="O113" s="114">
        <f t="shared" ref="O113:O115" si="134">M113+N113</f>
        <v>0</v>
      </c>
      <c r="P113" s="111"/>
      <c r="R113" s="206"/>
      <c r="S113" s="206"/>
    </row>
    <row r="114" spans="1:19" ht="24" hidden="1" x14ac:dyDescent="0.25">
      <c r="A114" s="38">
        <v>2252</v>
      </c>
      <c r="B114" s="57" t="s">
        <v>99</v>
      </c>
      <c r="C114" s="58">
        <f t="shared" si="98"/>
        <v>0</v>
      </c>
      <c r="D114" s="231">
        <v>0</v>
      </c>
      <c r="E114" s="60"/>
      <c r="F114" s="147">
        <f t="shared" si="131"/>
        <v>0</v>
      </c>
      <c r="G114" s="231"/>
      <c r="H114" s="263"/>
      <c r="I114" s="114">
        <f t="shared" si="132"/>
        <v>0</v>
      </c>
      <c r="J114" s="263"/>
      <c r="K114" s="60"/>
      <c r="L114" s="136">
        <f t="shared" si="133"/>
        <v>0</v>
      </c>
      <c r="M114" s="325"/>
      <c r="N114" s="60"/>
      <c r="O114" s="114">
        <f t="shared" si="134"/>
        <v>0</v>
      </c>
      <c r="P114" s="111"/>
      <c r="R114" s="206"/>
      <c r="S114" s="206"/>
    </row>
    <row r="115" spans="1:19" ht="24" hidden="1" x14ac:dyDescent="0.25">
      <c r="A115" s="38">
        <v>2259</v>
      </c>
      <c r="B115" s="57" t="s">
        <v>100</v>
      </c>
      <c r="C115" s="58">
        <f t="shared" si="98"/>
        <v>0</v>
      </c>
      <c r="D115" s="231">
        <v>0</v>
      </c>
      <c r="E115" s="60"/>
      <c r="F115" s="147">
        <f t="shared" si="131"/>
        <v>0</v>
      </c>
      <c r="G115" s="231"/>
      <c r="H115" s="263"/>
      <c r="I115" s="114">
        <f t="shared" si="132"/>
        <v>0</v>
      </c>
      <c r="J115" s="263"/>
      <c r="K115" s="60"/>
      <c r="L115" s="136">
        <f t="shared" si="133"/>
        <v>0</v>
      </c>
      <c r="M115" s="325"/>
      <c r="N115" s="60"/>
      <c r="O115" s="114">
        <f t="shared" si="134"/>
        <v>0</v>
      </c>
      <c r="P115" s="111"/>
      <c r="R115" s="206"/>
      <c r="S115" s="206"/>
    </row>
    <row r="116" spans="1:19" x14ac:dyDescent="0.25">
      <c r="A116" s="112">
        <v>2260</v>
      </c>
      <c r="B116" s="57" t="s">
        <v>101</v>
      </c>
      <c r="C116" s="58">
        <f t="shared" si="98"/>
        <v>4234</v>
      </c>
      <c r="D116" s="232">
        <f>SUM(D117:D121)</f>
        <v>4234</v>
      </c>
      <c r="E116" s="529">
        <f t="shared" ref="E116:F116" si="135">SUM(E117:E121)</f>
        <v>0</v>
      </c>
      <c r="F116" s="486">
        <f t="shared" si="135"/>
        <v>4234</v>
      </c>
      <c r="G116" s="232">
        <f>SUM(G117:G121)</f>
        <v>0</v>
      </c>
      <c r="H116" s="136">
        <f t="shared" ref="H116:I116" si="136">SUM(H117:H121)</f>
        <v>0</v>
      </c>
      <c r="I116" s="486">
        <f t="shared" si="136"/>
        <v>0</v>
      </c>
      <c r="J116" s="121">
        <f>SUM(J117:J121)</f>
        <v>0</v>
      </c>
      <c r="K116" s="529">
        <f t="shared" ref="K116:L116" si="137">SUM(K117:K121)</f>
        <v>0</v>
      </c>
      <c r="L116" s="486">
        <f t="shared" si="137"/>
        <v>0</v>
      </c>
      <c r="M116" s="58">
        <f>SUM(M117:M121)</f>
        <v>0</v>
      </c>
      <c r="N116" s="113">
        <f t="shared" ref="N116:O116" si="138">SUM(N117:N121)</f>
        <v>0</v>
      </c>
      <c r="O116" s="114">
        <f t="shared" si="138"/>
        <v>0</v>
      </c>
      <c r="P116" s="111"/>
      <c r="R116" s="206"/>
      <c r="S116" s="206"/>
    </row>
    <row r="117" spans="1:19" x14ac:dyDescent="0.25">
      <c r="A117" s="38">
        <v>2261</v>
      </c>
      <c r="B117" s="57" t="s">
        <v>102</v>
      </c>
      <c r="C117" s="58">
        <f t="shared" si="98"/>
        <v>800</v>
      </c>
      <c r="D117" s="231">
        <v>800</v>
      </c>
      <c r="E117" s="528"/>
      <c r="F117" s="486">
        <f t="shared" ref="F117:F121" si="139">D117+E117</f>
        <v>800</v>
      </c>
      <c r="G117" s="231"/>
      <c r="H117" s="561"/>
      <c r="I117" s="486">
        <f t="shared" ref="I117:I121" si="140">G117+H117</f>
        <v>0</v>
      </c>
      <c r="J117" s="263"/>
      <c r="K117" s="528"/>
      <c r="L117" s="486">
        <f t="shared" ref="L117:L121" si="141">J117+K117</f>
        <v>0</v>
      </c>
      <c r="M117" s="325"/>
      <c r="N117" s="60"/>
      <c r="O117" s="114">
        <f t="shared" ref="O117:O121" si="142">M117+N117</f>
        <v>0</v>
      </c>
      <c r="P117" s="111"/>
      <c r="R117" s="206"/>
      <c r="S117" s="206"/>
    </row>
    <row r="118" spans="1:19" x14ac:dyDescent="0.25">
      <c r="A118" s="38">
        <v>2262</v>
      </c>
      <c r="B118" s="57" t="s">
        <v>103</v>
      </c>
      <c r="C118" s="58">
        <f t="shared" si="98"/>
        <v>600</v>
      </c>
      <c r="D118" s="231">
        <v>600</v>
      </c>
      <c r="E118" s="528"/>
      <c r="F118" s="486">
        <f t="shared" si="139"/>
        <v>600</v>
      </c>
      <c r="G118" s="231"/>
      <c r="H118" s="561"/>
      <c r="I118" s="486">
        <f t="shared" si="140"/>
        <v>0</v>
      </c>
      <c r="J118" s="263"/>
      <c r="K118" s="528"/>
      <c r="L118" s="486">
        <f t="shared" si="141"/>
        <v>0</v>
      </c>
      <c r="M118" s="325"/>
      <c r="N118" s="60"/>
      <c r="O118" s="114">
        <f t="shared" si="142"/>
        <v>0</v>
      </c>
      <c r="P118" s="111"/>
      <c r="R118" s="206"/>
      <c r="S118" s="206"/>
    </row>
    <row r="119" spans="1:19" hidden="1" x14ac:dyDescent="0.25">
      <c r="A119" s="38">
        <v>2263</v>
      </c>
      <c r="B119" s="57" t="s">
        <v>104</v>
      </c>
      <c r="C119" s="58">
        <f t="shared" si="98"/>
        <v>0</v>
      </c>
      <c r="D119" s="231">
        <v>0</v>
      </c>
      <c r="E119" s="60"/>
      <c r="F119" s="147">
        <f t="shared" si="139"/>
        <v>0</v>
      </c>
      <c r="G119" s="231"/>
      <c r="H119" s="263"/>
      <c r="I119" s="114">
        <f t="shared" si="140"/>
        <v>0</v>
      </c>
      <c r="J119" s="263"/>
      <c r="K119" s="60"/>
      <c r="L119" s="136">
        <f t="shared" si="141"/>
        <v>0</v>
      </c>
      <c r="M119" s="325"/>
      <c r="N119" s="60"/>
      <c r="O119" s="114">
        <f t="shared" si="142"/>
        <v>0</v>
      </c>
      <c r="P119" s="111"/>
      <c r="R119" s="206"/>
      <c r="S119" s="206"/>
    </row>
    <row r="120" spans="1:19" ht="24" x14ac:dyDescent="0.25">
      <c r="A120" s="38">
        <v>2264</v>
      </c>
      <c r="B120" s="57" t="s">
        <v>105</v>
      </c>
      <c r="C120" s="58">
        <f t="shared" si="98"/>
        <v>2834</v>
      </c>
      <c r="D120" s="231">
        <v>2834</v>
      </c>
      <c r="E120" s="528"/>
      <c r="F120" s="486">
        <f t="shared" si="139"/>
        <v>2834</v>
      </c>
      <c r="G120" s="231"/>
      <c r="H120" s="561"/>
      <c r="I120" s="486">
        <f t="shared" si="140"/>
        <v>0</v>
      </c>
      <c r="J120" s="263"/>
      <c r="K120" s="528"/>
      <c r="L120" s="486">
        <f t="shared" si="141"/>
        <v>0</v>
      </c>
      <c r="M120" s="325"/>
      <c r="N120" s="60"/>
      <c r="O120" s="114">
        <f t="shared" si="142"/>
        <v>0</v>
      </c>
      <c r="P120" s="111"/>
      <c r="R120" s="206"/>
      <c r="S120" s="206"/>
    </row>
    <row r="121" spans="1:19" hidden="1" x14ac:dyDescent="0.25">
      <c r="A121" s="38">
        <v>2269</v>
      </c>
      <c r="B121" s="57" t="s">
        <v>106</v>
      </c>
      <c r="C121" s="58">
        <f t="shared" si="98"/>
        <v>0</v>
      </c>
      <c r="D121" s="231">
        <v>0</v>
      </c>
      <c r="E121" s="60"/>
      <c r="F121" s="147">
        <f t="shared" si="139"/>
        <v>0</v>
      </c>
      <c r="G121" s="231"/>
      <c r="H121" s="263"/>
      <c r="I121" s="114">
        <f t="shared" si="140"/>
        <v>0</v>
      </c>
      <c r="J121" s="263"/>
      <c r="K121" s="60"/>
      <c r="L121" s="136">
        <f t="shared" si="141"/>
        <v>0</v>
      </c>
      <c r="M121" s="325"/>
      <c r="N121" s="60"/>
      <c r="O121" s="114">
        <f t="shared" si="142"/>
        <v>0</v>
      </c>
      <c r="P121" s="111"/>
      <c r="R121" s="206"/>
      <c r="S121" s="206"/>
    </row>
    <row r="122" spans="1:19" x14ac:dyDescent="0.25">
      <c r="A122" s="112">
        <v>2270</v>
      </c>
      <c r="B122" s="57" t="s">
        <v>107</v>
      </c>
      <c r="C122" s="58">
        <f t="shared" si="98"/>
        <v>596187</v>
      </c>
      <c r="D122" s="232">
        <f>SUM(D123:D127)</f>
        <v>562069</v>
      </c>
      <c r="E122" s="529">
        <f t="shared" ref="E122:F122" si="143">SUM(E123:E127)</f>
        <v>14285</v>
      </c>
      <c r="F122" s="486">
        <f t="shared" si="143"/>
        <v>576354</v>
      </c>
      <c r="G122" s="232">
        <f>SUM(G123:G127)</f>
        <v>19833</v>
      </c>
      <c r="H122" s="136">
        <f t="shared" ref="H122:I122" si="144">SUM(H123:H127)</f>
        <v>0</v>
      </c>
      <c r="I122" s="486">
        <f t="shared" si="144"/>
        <v>19833</v>
      </c>
      <c r="J122" s="121">
        <f>SUM(J123:J127)</f>
        <v>0</v>
      </c>
      <c r="K122" s="529">
        <f t="shared" ref="K122:L122" si="145">SUM(K123:K127)</f>
        <v>0</v>
      </c>
      <c r="L122" s="486">
        <f t="shared" si="145"/>
        <v>0</v>
      </c>
      <c r="M122" s="58">
        <f>SUM(M123:M127)</f>
        <v>0</v>
      </c>
      <c r="N122" s="113">
        <f t="shared" ref="N122:O122" si="146">SUM(N123:N127)</f>
        <v>0</v>
      </c>
      <c r="O122" s="114">
        <f t="shared" si="146"/>
        <v>0</v>
      </c>
      <c r="P122" s="111"/>
      <c r="R122" s="206"/>
      <c r="S122" s="206"/>
    </row>
    <row r="123" spans="1:19" hidden="1" x14ac:dyDescent="0.25">
      <c r="A123" s="38">
        <v>2272</v>
      </c>
      <c r="B123" s="146" t="s">
        <v>108</v>
      </c>
      <c r="C123" s="58">
        <f t="shared" si="98"/>
        <v>0</v>
      </c>
      <c r="D123" s="231">
        <v>0</v>
      </c>
      <c r="E123" s="60"/>
      <c r="F123" s="147">
        <f t="shared" ref="F123:F127" si="147">D123+E123</f>
        <v>0</v>
      </c>
      <c r="G123" s="231"/>
      <c r="H123" s="263"/>
      <c r="I123" s="114">
        <f t="shared" ref="I123:I127" si="148">G123+H123</f>
        <v>0</v>
      </c>
      <c r="J123" s="263"/>
      <c r="K123" s="60"/>
      <c r="L123" s="136">
        <f t="shared" ref="L123:L127" si="149">J123+K123</f>
        <v>0</v>
      </c>
      <c r="M123" s="325"/>
      <c r="N123" s="60"/>
      <c r="O123" s="114">
        <f t="shared" ref="O123:O127" si="150">M123+N123</f>
        <v>0</v>
      </c>
      <c r="P123" s="111"/>
      <c r="R123" s="206"/>
      <c r="S123" s="206"/>
    </row>
    <row r="124" spans="1:19" ht="24" hidden="1" x14ac:dyDescent="0.25">
      <c r="A124" s="38">
        <v>2274</v>
      </c>
      <c r="B124" s="186" t="s">
        <v>290</v>
      </c>
      <c r="C124" s="58">
        <f t="shared" si="98"/>
        <v>0</v>
      </c>
      <c r="D124" s="231">
        <v>0</v>
      </c>
      <c r="E124" s="60"/>
      <c r="F124" s="147">
        <f t="shared" si="147"/>
        <v>0</v>
      </c>
      <c r="G124" s="231"/>
      <c r="H124" s="263"/>
      <c r="I124" s="114">
        <f t="shared" si="148"/>
        <v>0</v>
      </c>
      <c r="J124" s="263"/>
      <c r="K124" s="60"/>
      <c r="L124" s="136">
        <f t="shared" si="149"/>
        <v>0</v>
      </c>
      <c r="M124" s="325"/>
      <c r="N124" s="60"/>
      <c r="O124" s="114">
        <f t="shared" si="150"/>
        <v>0</v>
      </c>
      <c r="P124" s="111"/>
      <c r="R124" s="206"/>
      <c r="S124" s="206"/>
    </row>
    <row r="125" spans="1:19" ht="24" x14ac:dyDescent="0.25">
      <c r="A125" s="38">
        <v>2275</v>
      </c>
      <c r="B125" s="57" t="s">
        <v>109</v>
      </c>
      <c r="C125" s="58">
        <f t="shared" si="98"/>
        <v>46159</v>
      </c>
      <c r="D125" s="231">
        <v>26326</v>
      </c>
      <c r="E125" s="528"/>
      <c r="F125" s="486">
        <f t="shared" si="147"/>
        <v>26326</v>
      </c>
      <c r="G125" s="231">
        <v>19833</v>
      </c>
      <c r="H125" s="561"/>
      <c r="I125" s="486">
        <f t="shared" si="148"/>
        <v>19833</v>
      </c>
      <c r="J125" s="263"/>
      <c r="K125" s="528"/>
      <c r="L125" s="486">
        <f t="shared" si="149"/>
        <v>0</v>
      </c>
      <c r="M125" s="325"/>
      <c r="N125" s="60"/>
      <c r="O125" s="114">
        <f t="shared" si="150"/>
        <v>0</v>
      </c>
      <c r="P125" s="111"/>
      <c r="R125" s="206"/>
      <c r="S125" s="206"/>
    </row>
    <row r="126" spans="1:19" ht="36" hidden="1" x14ac:dyDescent="0.25">
      <c r="A126" s="38">
        <v>2276</v>
      </c>
      <c r="B126" s="57" t="s">
        <v>110</v>
      </c>
      <c r="C126" s="58">
        <f t="shared" si="98"/>
        <v>0</v>
      </c>
      <c r="D126" s="231">
        <v>0</v>
      </c>
      <c r="E126" s="60"/>
      <c r="F126" s="147">
        <f t="shared" si="147"/>
        <v>0</v>
      </c>
      <c r="G126" s="231"/>
      <c r="H126" s="263"/>
      <c r="I126" s="114">
        <f t="shared" si="148"/>
        <v>0</v>
      </c>
      <c r="J126" s="263"/>
      <c r="K126" s="60"/>
      <c r="L126" s="136">
        <f t="shared" si="149"/>
        <v>0</v>
      </c>
      <c r="M126" s="325"/>
      <c r="N126" s="60"/>
      <c r="O126" s="114">
        <f t="shared" si="150"/>
        <v>0</v>
      </c>
      <c r="P126" s="111"/>
      <c r="R126" s="206"/>
      <c r="S126" s="206"/>
    </row>
    <row r="127" spans="1:19" ht="24" x14ac:dyDescent="0.25">
      <c r="A127" s="38">
        <v>2279</v>
      </c>
      <c r="B127" s="57" t="s">
        <v>111</v>
      </c>
      <c r="C127" s="58">
        <f t="shared" si="98"/>
        <v>550028</v>
      </c>
      <c r="D127" s="231">
        <v>535743</v>
      </c>
      <c r="E127" s="528">
        <v>14285</v>
      </c>
      <c r="F127" s="486">
        <f t="shared" si="147"/>
        <v>550028</v>
      </c>
      <c r="G127" s="231"/>
      <c r="H127" s="561"/>
      <c r="I127" s="486">
        <f t="shared" si="148"/>
        <v>0</v>
      </c>
      <c r="J127" s="263"/>
      <c r="K127" s="528"/>
      <c r="L127" s="486">
        <f t="shared" si="149"/>
        <v>0</v>
      </c>
      <c r="M127" s="325"/>
      <c r="N127" s="60"/>
      <c r="O127" s="114">
        <f t="shared" si="150"/>
        <v>0</v>
      </c>
      <c r="P127" s="111"/>
      <c r="R127" s="206"/>
      <c r="S127" s="206"/>
    </row>
    <row r="128" spans="1:19" ht="24" hidden="1" x14ac:dyDescent="0.25">
      <c r="A128" s="565">
        <v>2280</v>
      </c>
      <c r="B128" s="52" t="s">
        <v>301</v>
      </c>
      <c r="C128" s="53">
        <f t="shared" si="98"/>
        <v>0</v>
      </c>
      <c r="D128" s="234">
        <f t="shared" ref="D128:O128" si="151">SUM(D129)</f>
        <v>0</v>
      </c>
      <c r="E128" s="119">
        <f t="shared" si="151"/>
        <v>0</v>
      </c>
      <c r="F128" s="287">
        <f t="shared" si="151"/>
        <v>0</v>
      </c>
      <c r="G128" s="234">
        <f t="shared" si="151"/>
        <v>0</v>
      </c>
      <c r="H128" s="265">
        <f t="shared" si="151"/>
        <v>0</v>
      </c>
      <c r="I128" s="120">
        <f t="shared" si="151"/>
        <v>0</v>
      </c>
      <c r="J128" s="265">
        <f t="shared" si="151"/>
        <v>0</v>
      </c>
      <c r="K128" s="119">
        <f t="shared" si="151"/>
        <v>0</v>
      </c>
      <c r="L128" s="140">
        <f t="shared" si="151"/>
        <v>0</v>
      </c>
      <c r="M128" s="58">
        <f t="shared" si="151"/>
        <v>0</v>
      </c>
      <c r="N128" s="113">
        <f t="shared" si="151"/>
        <v>0</v>
      </c>
      <c r="O128" s="114">
        <f t="shared" si="151"/>
        <v>0</v>
      </c>
      <c r="P128" s="111"/>
      <c r="R128" s="206"/>
      <c r="S128" s="206"/>
    </row>
    <row r="129" spans="1:19" ht="24" hidden="1" x14ac:dyDescent="0.25">
      <c r="A129" s="38">
        <v>2283</v>
      </c>
      <c r="B129" s="57" t="s">
        <v>112</v>
      </c>
      <c r="C129" s="58">
        <f t="shared" si="98"/>
        <v>0</v>
      </c>
      <c r="D129" s="231">
        <v>0</v>
      </c>
      <c r="E129" s="60"/>
      <c r="F129" s="147">
        <f>D129+E129</f>
        <v>0</v>
      </c>
      <c r="G129" s="231"/>
      <c r="H129" s="263"/>
      <c r="I129" s="114">
        <f>G129+H129</f>
        <v>0</v>
      </c>
      <c r="J129" s="263"/>
      <c r="K129" s="60"/>
      <c r="L129" s="136">
        <f>J129+K129</f>
        <v>0</v>
      </c>
      <c r="M129" s="325"/>
      <c r="N129" s="60"/>
      <c r="O129" s="114">
        <f>M129+N129</f>
        <v>0</v>
      </c>
      <c r="P129" s="111"/>
      <c r="R129" s="206"/>
      <c r="S129" s="206"/>
    </row>
    <row r="130" spans="1:19" ht="38.25" customHeight="1" x14ac:dyDescent="0.25">
      <c r="A130" s="45">
        <v>2300</v>
      </c>
      <c r="B130" s="105" t="s">
        <v>113</v>
      </c>
      <c r="C130" s="46">
        <f t="shared" si="98"/>
        <v>7085</v>
      </c>
      <c r="D130" s="229">
        <f>SUM(D131,D136,D140,D141,D144,D151,D159,D160,D163)</f>
        <v>7085</v>
      </c>
      <c r="E130" s="523">
        <f t="shared" ref="E130:F130" si="152">SUM(E131,E136,E140,E141,E144,E151,E159,E160,E163)</f>
        <v>0</v>
      </c>
      <c r="F130" s="490">
        <f t="shared" si="152"/>
        <v>7085</v>
      </c>
      <c r="G130" s="229">
        <f>SUM(G131,G136,G140,G141,G144,G151,G159,G160,G163)</f>
        <v>0</v>
      </c>
      <c r="H130" s="126">
        <f t="shared" ref="H130:I130" si="153">SUM(H131,H136,H140,H141,H144,H151,H159,H160,H163)</f>
        <v>0</v>
      </c>
      <c r="I130" s="490">
        <f t="shared" si="153"/>
        <v>0</v>
      </c>
      <c r="J130" s="106">
        <f>SUM(J131,J136,J140,J141,J144,J151,J159,J160,J163)</f>
        <v>0</v>
      </c>
      <c r="K130" s="523">
        <f t="shared" ref="K130:L130" si="154">SUM(K131,K136,K140,K141,K144,K151,K159,K160,K163)</f>
        <v>0</v>
      </c>
      <c r="L130" s="490">
        <f t="shared" si="154"/>
        <v>0</v>
      </c>
      <c r="M130" s="46">
        <f>SUM(M131,M136,M140,M141,M144,M151,M159,M160,M163)</f>
        <v>0</v>
      </c>
      <c r="N130" s="50">
        <f t="shared" ref="N130:O130" si="155">SUM(N131,N136,N140,N141,N144,N151,N159,N160,N163)</f>
        <v>0</v>
      </c>
      <c r="O130" s="117">
        <f t="shared" si="155"/>
        <v>0</v>
      </c>
      <c r="P130" s="123"/>
      <c r="R130" s="206"/>
      <c r="S130" s="206"/>
    </row>
    <row r="131" spans="1:19" ht="24" x14ac:dyDescent="0.25">
      <c r="A131" s="565">
        <v>2310</v>
      </c>
      <c r="B131" s="52" t="s">
        <v>114</v>
      </c>
      <c r="C131" s="53">
        <f t="shared" si="98"/>
        <v>7085</v>
      </c>
      <c r="D131" s="234">
        <f t="shared" ref="D131:O131" si="156">SUM(D132:D135)</f>
        <v>7085</v>
      </c>
      <c r="E131" s="531">
        <f t="shared" si="156"/>
        <v>0</v>
      </c>
      <c r="F131" s="527">
        <f t="shared" si="156"/>
        <v>7085</v>
      </c>
      <c r="G131" s="234">
        <f t="shared" si="156"/>
        <v>0</v>
      </c>
      <c r="H131" s="140">
        <f t="shared" si="156"/>
        <v>0</v>
      </c>
      <c r="I131" s="527">
        <f t="shared" si="156"/>
        <v>0</v>
      </c>
      <c r="J131" s="265">
        <f t="shared" si="156"/>
        <v>0</v>
      </c>
      <c r="K131" s="531">
        <f t="shared" si="156"/>
        <v>0</v>
      </c>
      <c r="L131" s="527">
        <f t="shared" si="156"/>
        <v>0</v>
      </c>
      <c r="M131" s="53">
        <f t="shared" si="156"/>
        <v>0</v>
      </c>
      <c r="N131" s="119">
        <f t="shared" si="156"/>
        <v>0</v>
      </c>
      <c r="O131" s="120">
        <f t="shared" si="156"/>
        <v>0</v>
      </c>
      <c r="P131" s="110"/>
      <c r="R131" s="206"/>
      <c r="S131" s="206"/>
    </row>
    <row r="132" spans="1:19" hidden="1" x14ac:dyDescent="0.25">
      <c r="A132" s="38">
        <v>2311</v>
      </c>
      <c r="B132" s="57" t="s">
        <v>115</v>
      </c>
      <c r="C132" s="58">
        <f t="shared" si="98"/>
        <v>0</v>
      </c>
      <c r="D132" s="231">
        <v>0</v>
      </c>
      <c r="E132" s="60"/>
      <c r="F132" s="147">
        <f t="shared" ref="F132:F135" si="157">D132+E132</f>
        <v>0</v>
      </c>
      <c r="G132" s="231"/>
      <c r="H132" s="263"/>
      <c r="I132" s="114">
        <f t="shared" ref="I132:I135" si="158">G132+H132</f>
        <v>0</v>
      </c>
      <c r="J132" s="263"/>
      <c r="K132" s="60"/>
      <c r="L132" s="136">
        <f t="shared" ref="L132:L135" si="159">J132+K132</f>
        <v>0</v>
      </c>
      <c r="M132" s="325"/>
      <c r="N132" s="60"/>
      <c r="O132" s="114">
        <f t="shared" ref="O132:O135" si="160">M132+N132</f>
        <v>0</v>
      </c>
      <c r="P132" s="111"/>
      <c r="R132" s="206"/>
      <c r="S132" s="206"/>
    </row>
    <row r="133" spans="1:19" hidden="1" x14ac:dyDescent="0.25">
      <c r="A133" s="38">
        <v>2312</v>
      </c>
      <c r="B133" s="57" t="s">
        <v>116</v>
      </c>
      <c r="C133" s="58">
        <f t="shared" si="98"/>
        <v>0</v>
      </c>
      <c r="D133" s="231">
        <v>0</v>
      </c>
      <c r="E133" s="60"/>
      <c r="F133" s="147">
        <f t="shared" si="157"/>
        <v>0</v>
      </c>
      <c r="G133" s="231"/>
      <c r="H133" s="263"/>
      <c r="I133" s="114">
        <f t="shared" si="158"/>
        <v>0</v>
      </c>
      <c r="J133" s="263"/>
      <c r="K133" s="60"/>
      <c r="L133" s="136">
        <f t="shared" si="159"/>
        <v>0</v>
      </c>
      <c r="M133" s="325"/>
      <c r="N133" s="60"/>
      <c r="O133" s="114">
        <f t="shared" si="160"/>
        <v>0</v>
      </c>
      <c r="P133" s="111"/>
      <c r="R133" s="206"/>
      <c r="S133" s="206"/>
    </row>
    <row r="134" spans="1:19" hidden="1" x14ac:dyDescent="0.25">
      <c r="A134" s="38">
        <v>2313</v>
      </c>
      <c r="B134" s="57" t="s">
        <v>117</v>
      </c>
      <c r="C134" s="58">
        <f t="shared" si="98"/>
        <v>0</v>
      </c>
      <c r="D134" s="231">
        <v>0</v>
      </c>
      <c r="E134" s="60"/>
      <c r="F134" s="147">
        <f t="shared" si="157"/>
        <v>0</v>
      </c>
      <c r="G134" s="231"/>
      <c r="H134" s="263"/>
      <c r="I134" s="114">
        <f t="shared" si="158"/>
        <v>0</v>
      </c>
      <c r="J134" s="263"/>
      <c r="K134" s="60"/>
      <c r="L134" s="136">
        <f t="shared" si="159"/>
        <v>0</v>
      </c>
      <c r="M134" s="325"/>
      <c r="N134" s="60"/>
      <c r="O134" s="114">
        <f t="shared" si="160"/>
        <v>0</v>
      </c>
      <c r="P134" s="111"/>
      <c r="R134" s="206"/>
      <c r="S134" s="206"/>
    </row>
    <row r="135" spans="1:19" ht="36" customHeight="1" x14ac:dyDescent="0.25">
      <c r="A135" s="38">
        <v>2314</v>
      </c>
      <c r="B135" s="57" t="s">
        <v>291</v>
      </c>
      <c r="C135" s="58">
        <f t="shared" si="98"/>
        <v>7085</v>
      </c>
      <c r="D135" s="231">
        <v>7085</v>
      </c>
      <c r="E135" s="528"/>
      <c r="F135" s="486">
        <f t="shared" si="157"/>
        <v>7085</v>
      </c>
      <c r="G135" s="231"/>
      <c r="H135" s="561"/>
      <c r="I135" s="486">
        <f t="shared" si="158"/>
        <v>0</v>
      </c>
      <c r="J135" s="263"/>
      <c r="K135" s="528"/>
      <c r="L135" s="486">
        <f t="shared" si="159"/>
        <v>0</v>
      </c>
      <c r="M135" s="325"/>
      <c r="N135" s="60"/>
      <c r="O135" s="114">
        <f t="shared" si="160"/>
        <v>0</v>
      </c>
      <c r="P135" s="111"/>
      <c r="R135" s="206"/>
      <c r="S135" s="206"/>
    </row>
    <row r="136" spans="1:19" hidden="1" x14ac:dyDescent="0.25">
      <c r="A136" s="112">
        <v>2320</v>
      </c>
      <c r="B136" s="57" t="s">
        <v>118</v>
      </c>
      <c r="C136" s="58">
        <f t="shared" si="98"/>
        <v>0</v>
      </c>
      <c r="D136" s="232">
        <f>SUM(D137:D139)</f>
        <v>0</v>
      </c>
      <c r="E136" s="113">
        <f t="shared" ref="E136:F136" si="161">SUM(E137:E139)</f>
        <v>0</v>
      </c>
      <c r="F136" s="147">
        <f t="shared" si="161"/>
        <v>0</v>
      </c>
      <c r="G136" s="232">
        <f>SUM(G137:G139)</f>
        <v>0</v>
      </c>
      <c r="H136" s="121">
        <f t="shared" ref="H136:I136" si="162">SUM(H137:H139)</f>
        <v>0</v>
      </c>
      <c r="I136" s="114">
        <f t="shared" si="162"/>
        <v>0</v>
      </c>
      <c r="J136" s="121">
        <f>SUM(J137:J139)</f>
        <v>0</v>
      </c>
      <c r="K136" s="113">
        <f t="shared" ref="K136:L136" si="163">SUM(K137:K139)</f>
        <v>0</v>
      </c>
      <c r="L136" s="136">
        <f t="shared" si="163"/>
        <v>0</v>
      </c>
      <c r="M136" s="58">
        <f>SUM(M137:M139)</f>
        <v>0</v>
      </c>
      <c r="N136" s="113">
        <f t="shared" ref="N136:O136" si="164">SUM(N137:N139)</f>
        <v>0</v>
      </c>
      <c r="O136" s="114">
        <f t="shared" si="164"/>
        <v>0</v>
      </c>
      <c r="P136" s="111"/>
      <c r="R136" s="206"/>
      <c r="S136" s="206"/>
    </row>
    <row r="137" spans="1:19" hidden="1" x14ac:dyDescent="0.25">
      <c r="A137" s="38">
        <v>2321</v>
      </c>
      <c r="B137" s="57" t="s">
        <v>119</v>
      </c>
      <c r="C137" s="58">
        <f t="shared" si="98"/>
        <v>0</v>
      </c>
      <c r="D137" s="231">
        <v>0</v>
      </c>
      <c r="E137" s="60"/>
      <c r="F137" s="147">
        <f t="shared" ref="F137:F140" si="165">D137+E137</f>
        <v>0</v>
      </c>
      <c r="G137" s="231"/>
      <c r="H137" s="263"/>
      <c r="I137" s="114">
        <f t="shared" ref="I137:I140" si="166">G137+H137</f>
        <v>0</v>
      </c>
      <c r="J137" s="263"/>
      <c r="K137" s="60"/>
      <c r="L137" s="136">
        <f t="shared" ref="L137:L140" si="167">J137+K137</f>
        <v>0</v>
      </c>
      <c r="M137" s="325"/>
      <c r="N137" s="60"/>
      <c r="O137" s="114">
        <f t="shared" ref="O137:O140" si="168">M137+N137</f>
        <v>0</v>
      </c>
      <c r="P137" s="111"/>
      <c r="R137" s="206"/>
      <c r="S137" s="206"/>
    </row>
    <row r="138" spans="1:19" hidden="1" x14ac:dyDescent="0.25">
      <c r="A138" s="38">
        <v>2322</v>
      </c>
      <c r="B138" s="57" t="s">
        <v>120</v>
      </c>
      <c r="C138" s="58">
        <f t="shared" si="98"/>
        <v>0</v>
      </c>
      <c r="D138" s="231">
        <v>0</v>
      </c>
      <c r="E138" s="60"/>
      <c r="F138" s="147">
        <f t="shared" si="165"/>
        <v>0</v>
      </c>
      <c r="G138" s="231"/>
      <c r="H138" s="263"/>
      <c r="I138" s="114">
        <f t="shared" si="166"/>
        <v>0</v>
      </c>
      <c r="J138" s="263"/>
      <c r="K138" s="60"/>
      <c r="L138" s="136">
        <f t="shared" si="167"/>
        <v>0</v>
      </c>
      <c r="M138" s="325"/>
      <c r="N138" s="60"/>
      <c r="O138" s="114">
        <f t="shared" si="168"/>
        <v>0</v>
      </c>
      <c r="P138" s="111"/>
      <c r="R138" s="206"/>
      <c r="S138" s="206"/>
    </row>
    <row r="139" spans="1:19" ht="10.5" hidden="1" customHeight="1" x14ac:dyDescent="0.25">
      <c r="A139" s="38">
        <v>2329</v>
      </c>
      <c r="B139" s="57" t="s">
        <v>121</v>
      </c>
      <c r="C139" s="58">
        <f t="shared" si="98"/>
        <v>0</v>
      </c>
      <c r="D139" s="231">
        <v>0</v>
      </c>
      <c r="E139" s="60"/>
      <c r="F139" s="147">
        <f t="shared" si="165"/>
        <v>0</v>
      </c>
      <c r="G139" s="231"/>
      <c r="H139" s="263"/>
      <c r="I139" s="114">
        <f t="shared" si="166"/>
        <v>0</v>
      </c>
      <c r="J139" s="263"/>
      <c r="K139" s="60"/>
      <c r="L139" s="136">
        <f t="shared" si="167"/>
        <v>0</v>
      </c>
      <c r="M139" s="325"/>
      <c r="N139" s="60"/>
      <c r="O139" s="114">
        <f t="shared" si="168"/>
        <v>0</v>
      </c>
      <c r="P139" s="111"/>
      <c r="R139" s="206"/>
      <c r="S139" s="206"/>
    </row>
    <row r="140" spans="1:19" hidden="1" x14ac:dyDescent="0.25">
      <c r="A140" s="112">
        <v>2330</v>
      </c>
      <c r="B140" s="57" t="s">
        <v>122</v>
      </c>
      <c r="C140" s="58">
        <f t="shared" si="98"/>
        <v>0</v>
      </c>
      <c r="D140" s="231">
        <v>0</v>
      </c>
      <c r="E140" s="60"/>
      <c r="F140" s="147">
        <f t="shared" si="165"/>
        <v>0</v>
      </c>
      <c r="G140" s="231"/>
      <c r="H140" s="263"/>
      <c r="I140" s="114">
        <f t="shared" si="166"/>
        <v>0</v>
      </c>
      <c r="J140" s="263"/>
      <c r="K140" s="60"/>
      <c r="L140" s="136">
        <f t="shared" si="167"/>
        <v>0</v>
      </c>
      <c r="M140" s="325"/>
      <c r="N140" s="60"/>
      <c r="O140" s="114">
        <f t="shared" si="168"/>
        <v>0</v>
      </c>
      <c r="P140" s="111"/>
      <c r="R140" s="206"/>
      <c r="S140" s="206"/>
    </row>
    <row r="141" spans="1:19" ht="48" hidden="1" x14ac:dyDescent="0.25">
      <c r="A141" s="112">
        <v>2340</v>
      </c>
      <c r="B141" s="57" t="s">
        <v>302</v>
      </c>
      <c r="C141" s="58">
        <f t="shared" si="98"/>
        <v>0</v>
      </c>
      <c r="D141" s="232">
        <f>SUM(D142:D143)</f>
        <v>0</v>
      </c>
      <c r="E141" s="113">
        <f t="shared" ref="E141:F141" si="169">SUM(E142:E143)</f>
        <v>0</v>
      </c>
      <c r="F141" s="147">
        <f t="shared" si="169"/>
        <v>0</v>
      </c>
      <c r="G141" s="232">
        <f>SUM(G142:G143)</f>
        <v>0</v>
      </c>
      <c r="H141" s="121">
        <f t="shared" ref="H141:I141" si="170">SUM(H142:H143)</f>
        <v>0</v>
      </c>
      <c r="I141" s="114">
        <f t="shared" si="170"/>
        <v>0</v>
      </c>
      <c r="J141" s="121">
        <f>SUM(J142:J143)</f>
        <v>0</v>
      </c>
      <c r="K141" s="113">
        <f t="shared" ref="K141:L141" si="171">SUM(K142:K143)</f>
        <v>0</v>
      </c>
      <c r="L141" s="136">
        <f t="shared" si="171"/>
        <v>0</v>
      </c>
      <c r="M141" s="58">
        <f>SUM(M142:M143)</f>
        <v>0</v>
      </c>
      <c r="N141" s="113">
        <f t="shared" ref="N141:O141" si="172">SUM(N142:N143)</f>
        <v>0</v>
      </c>
      <c r="O141" s="114">
        <f t="shared" si="172"/>
        <v>0</v>
      </c>
      <c r="P141" s="111"/>
      <c r="R141" s="206"/>
      <c r="S141" s="206"/>
    </row>
    <row r="142" spans="1:19" hidden="1" x14ac:dyDescent="0.25">
      <c r="A142" s="38">
        <v>2341</v>
      </c>
      <c r="B142" s="57" t="s">
        <v>123</v>
      </c>
      <c r="C142" s="58">
        <f t="shared" si="98"/>
        <v>0</v>
      </c>
      <c r="D142" s="231">
        <v>0</v>
      </c>
      <c r="E142" s="60"/>
      <c r="F142" s="147">
        <f t="shared" ref="F142:F143" si="173">D142+E142</f>
        <v>0</v>
      </c>
      <c r="G142" s="231"/>
      <c r="H142" s="263"/>
      <c r="I142" s="114">
        <f t="shared" ref="I142:I143" si="174">G142+H142</f>
        <v>0</v>
      </c>
      <c r="J142" s="263"/>
      <c r="K142" s="60"/>
      <c r="L142" s="136">
        <f t="shared" ref="L142:L143" si="175">J142+K142</f>
        <v>0</v>
      </c>
      <c r="M142" s="325"/>
      <c r="N142" s="60"/>
      <c r="O142" s="114">
        <f t="shared" ref="O142:O143" si="176">M142+N142</f>
        <v>0</v>
      </c>
      <c r="P142" s="111"/>
      <c r="R142" s="206"/>
      <c r="S142" s="206"/>
    </row>
    <row r="143" spans="1:19" ht="24" hidden="1" x14ac:dyDescent="0.25">
      <c r="A143" s="38">
        <v>2344</v>
      </c>
      <c r="B143" s="57" t="s">
        <v>124</v>
      </c>
      <c r="C143" s="58">
        <f t="shared" si="98"/>
        <v>0</v>
      </c>
      <c r="D143" s="231">
        <v>0</v>
      </c>
      <c r="E143" s="60"/>
      <c r="F143" s="147">
        <f t="shared" si="173"/>
        <v>0</v>
      </c>
      <c r="G143" s="231"/>
      <c r="H143" s="263"/>
      <c r="I143" s="114">
        <f t="shared" si="174"/>
        <v>0</v>
      </c>
      <c r="J143" s="263"/>
      <c r="K143" s="60"/>
      <c r="L143" s="136">
        <f t="shared" si="175"/>
        <v>0</v>
      </c>
      <c r="M143" s="325"/>
      <c r="N143" s="60"/>
      <c r="O143" s="114">
        <f t="shared" si="176"/>
        <v>0</v>
      </c>
      <c r="P143" s="111"/>
      <c r="R143" s="206"/>
      <c r="S143" s="206"/>
    </row>
    <row r="144" spans="1:19" ht="24" hidden="1" x14ac:dyDescent="0.25">
      <c r="A144" s="107">
        <v>2350</v>
      </c>
      <c r="B144" s="78" t="s">
        <v>125</v>
      </c>
      <c r="C144" s="84">
        <f t="shared" si="98"/>
        <v>0</v>
      </c>
      <c r="D144" s="132">
        <f>SUM(D145:D150)</f>
        <v>0</v>
      </c>
      <c r="E144" s="108">
        <f t="shared" ref="E144:F144" si="177">SUM(E145:E150)</f>
        <v>0</v>
      </c>
      <c r="F144" s="286">
        <f t="shared" si="177"/>
        <v>0</v>
      </c>
      <c r="G144" s="132">
        <f>SUM(G145:G150)</f>
        <v>0</v>
      </c>
      <c r="H144" s="207">
        <f t="shared" ref="H144:I144" si="178">SUM(H145:H150)</f>
        <v>0</v>
      </c>
      <c r="I144" s="109">
        <f t="shared" si="178"/>
        <v>0</v>
      </c>
      <c r="J144" s="207">
        <f>SUM(J145:J150)</f>
        <v>0</v>
      </c>
      <c r="K144" s="108">
        <f t="shared" ref="K144:L144" si="179">SUM(K145:K150)</f>
        <v>0</v>
      </c>
      <c r="L144" s="137">
        <f t="shared" si="179"/>
        <v>0</v>
      </c>
      <c r="M144" s="84">
        <f>SUM(M145:M150)</f>
        <v>0</v>
      </c>
      <c r="N144" s="108">
        <f t="shared" ref="N144:O144" si="180">SUM(N145:N150)</f>
        <v>0</v>
      </c>
      <c r="O144" s="109">
        <f t="shared" si="180"/>
        <v>0</v>
      </c>
      <c r="P144" s="116"/>
      <c r="R144" s="206"/>
      <c r="S144" s="206"/>
    </row>
    <row r="145" spans="1:19" hidden="1" x14ac:dyDescent="0.25">
      <c r="A145" s="33">
        <v>2351</v>
      </c>
      <c r="B145" s="52" t="s">
        <v>126</v>
      </c>
      <c r="C145" s="53">
        <f t="shared" si="98"/>
        <v>0</v>
      </c>
      <c r="D145" s="230">
        <v>0</v>
      </c>
      <c r="E145" s="55"/>
      <c r="F145" s="287">
        <f t="shared" ref="F145:F150" si="181">D145+E145</f>
        <v>0</v>
      </c>
      <c r="G145" s="230"/>
      <c r="H145" s="262"/>
      <c r="I145" s="120">
        <f t="shared" ref="I145:I150" si="182">G145+H145</f>
        <v>0</v>
      </c>
      <c r="J145" s="262"/>
      <c r="K145" s="55"/>
      <c r="L145" s="140">
        <f t="shared" ref="L145:L150" si="183">J145+K145</f>
        <v>0</v>
      </c>
      <c r="M145" s="324"/>
      <c r="N145" s="55"/>
      <c r="O145" s="120">
        <f t="shared" ref="O145:O150" si="184">M145+N145</f>
        <v>0</v>
      </c>
      <c r="P145" s="110"/>
      <c r="R145" s="206"/>
      <c r="S145" s="206"/>
    </row>
    <row r="146" spans="1:19" hidden="1" x14ac:dyDescent="0.25">
      <c r="A146" s="38">
        <v>2352</v>
      </c>
      <c r="B146" s="57" t="s">
        <v>127</v>
      </c>
      <c r="C146" s="58">
        <f t="shared" si="98"/>
        <v>0</v>
      </c>
      <c r="D146" s="231">
        <v>0</v>
      </c>
      <c r="E146" s="60"/>
      <c r="F146" s="147">
        <f t="shared" si="181"/>
        <v>0</v>
      </c>
      <c r="G146" s="231"/>
      <c r="H146" s="263"/>
      <c r="I146" s="114">
        <f t="shared" si="182"/>
        <v>0</v>
      </c>
      <c r="J146" s="263"/>
      <c r="K146" s="60"/>
      <c r="L146" s="136">
        <f t="shared" si="183"/>
        <v>0</v>
      </c>
      <c r="M146" s="325"/>
      <c r="N146" s="60"/>
      <c r="O146" s="114">
        <f t="shared" si="184"/>
        <v>0</v>
      </c>
      <c r="P146" s="111"/>
      <c r="R146" s="206"/>
      <c r="S146" s="206"/>
    </row>
    <row r="147" spans="1:19" ht="24" hidden="1" x14ac:dyDescent="0.25">
      <c r="A147" s="38">
        <v>2353</v>
      </c>
      <c r="B147" s="57" t="s">
        <v>128</v>
      </c>
      <c r="C147" s="58">
        <f t="shared" si="98"/>
        <v>0</v>
      </c>
      <c r="D147" s="231">
        <v>0</v>
      </c>
      <c r="E147" s="60"/>
      <c r="F147" s="147">
        <f t="shared" si="181"/>
        <v>0</v>
      </c>
      <c r="G147" s="231"/>
      <c r="H147" s="263"/>
      <c r="I147" s="114">
        <f t="shared" si="182"/>
        <v>0</v>
      </c>
      <c r="J147" s="263"/>
      <c r="K147" s="60"/>
      <c r="L147" s="136">
        <f t="shared" si="183"/>
        <v>0</v>
      </c>
      <c r="M147" s="325"/>
      <c r="N147" s="60"/>
      <c r="O147" s="114">
        <f t="shared" si="184"/>
        <v>0</v>
      </c>
      <c r="P147" s="111"/>
      <c r="R147" s="206"/>
      <c r="S147" s="206"/>
    </row>
    <row r="148" spans="1:19" ht="24" hidden="1" x14ac:dyDescent="0.25">
      <c r="A148" s="38">
        <v>2354</v>
      </c>
      <c r="B148" s="57" t="s">
        <v>129</v>
      </c>
      <c r="C148" s="58">
        <f t="shared" si="98"/>
        <v>0</v>
      </c>
      <c r="D148" s="231">
        <v>0</v>
      </c>
      <c r="E148" s="60"/>
      <c r="F148" s="147">
        <f t="shared" si="181"/>
        <v>0</v>
      </c>
      <c r="G148" s="231"/>
      <c r="H148" s="263"/>
      <c r="I148" s="114">
        <f t="shared" si="182"/>
        <v>0</v>
      </c>
      <c r="J148" s="263"/>
      <c r="K148" s="60"/>
      <c r="L148" s="136">
        <f t="shared" si="183"/>
        <v>0</v>
      </c>
      <c r="M148" s="325"/>
      <c r="N148" s="60"/>
      <c r="O148" s="114">
        <f t="shared" si="184"/>
        <v>0</v>
      </c>
      <c r="P148" s="111"/>
      <c r="R148" s="206"/>
      <c r="S148" s="206"/>
    </row>
    <row r="149" spans="1:19" ht="24" hidden="1" x14ac:dyDescent="0.25">
      <c r="A149" s="38">
        <v>2355</v>
      </c>
      <c r="B149" s="57" t="s">
        <v>130</v>
      </c>
      <c r="C149" s="58">
        <f t="shared" ref="C149:C212" si="185">F149+I149+L149+O149</f>
        <v>0</v>
      </c>
      <c r="D149" s="231">
        <v>0</v>
      </c>
      <c r="E149" s="60"/>
      <c r="F149" s="147">
        <f t="shared" si="181"/>
        <v>0</v>
      </c>
      <c r="G149" s="231"/>
      <c r="H149" s="263"/>
      <c r="I149" s="114">
        <f t="shared" si="182"/>
        <v>0</v>
      </c>
      <c r="J149" s="263"/>
      <c r="K149" s="60"/>
      <c r="L149" s="136">
        <f t="shared" si="183"/>
        <v>0</v>
      </c>
      <c r="M149" s="325"/>
      <c r="N149" s="60"/>
      <c r="O149" s="114">
        <f t="shared" si="184"/>
        <v>0</v>
      </c>
      <c r="P149" s="111"/>
      <c r="R149" s="206"/>
      <c r="S149" s="206"/>
    </row>
    <row r="150" spans="1:19" ht="24" hidden="1" x14ac:dyDescent="0.25">
      <c r="A150" s="38">
        <v>2359</v>
      </c>
      <c r="B150" s="57" t="s">
        <v>131</v>
      </c>
      <c r="C150" s="58">
        <f t="shared" si="185"/>
        <v>0</v>
      </c>
      <c r="D150" s="231">
        <v>0</v>
      </c>
      <c r="E150" s="60"/>
      <c r="F150" s="147">
        <f t="shared" si="181"/>
        <v>0</v>
      </c>
      <c r="G150" s="231"/>
      <c r="H150" s="263"/>
      <c r="I150" s="114">
        <f t="shared" si="182"/>
        <v>0</v>
      </c>
      <c r="J150" s="263"/>
      <c r="K150" s="60"/>
      <c r="L150" s="136">
        <f t="shared" si="183"/>
        <v>0</v>
      </c>
      <c r="M150" s="325"/>
      <c r="N150" s="60"/>
      <c r="O150" s="114">
        <f t="shared" si="184"/>
        <v>0</v>
      </c>
      <c r="P150" s="111"/>
      <c r="R150" s="206"/>
      <c r="S150" s="206"/>
    </row>
    <row r="151" spans="1:19" ht="24.75" hidden="1" customHeight="1" x14ac:dyDescent="0.25">
      <c r="A151" s="112">
        <v>2360</v>
      </c>
      <c r="B151" s="57" t="s">
        <v>132</v>
      </c>
      <c r="C151" s="58">
        <f t="shared" si="185"/>
        <v>0</v>
      </c>
      <c r="D151" s="232">
        <f>SUM(D152:D158)</f>
        <v>0</v>
      </c>
      <c r="E151" s="113">
        <f t="shared" ref="E151:F151" si="186">SUM(E152:E158)</f>
        <v>0</v>
      </c>
      <c r="F151" s="147">
        <f t="shared" si="186"/>
        <v>0</v>
      </c>
      <c r="G151" s="232">
        <f>SUM(G152:G158)</f>
        <v>0</v>
      </c>
      <c r="H151" s="121">
        <f t="shared" ref="H151:I151" si="187">SUM(H152:H158)</f>
        <v>0</v>
      </c>
      <c r="I151" s="114">
        <f t="shared" si="187"/>
        <v>0</v>
      </c>
      <c r="J151" s="121">
        <f>SUM(J152:J158)</f>
        <v>0</v>
      </c>
      <c r="K151" s="113">
        <f t="shared" ref="K151:L151" si="188">SUM(K152:K158)</f>
        <v>0</v>
      </c>
      <c r="L151" s="136">
        <f t="shared" si="188"/>
        <v>0</v>
      </c>
      <c r="M151" s="58">
        <f>SUM(M152:M158)</f>
        <v>0</v>
      </c>
      <c r="N151" s="113">
        <f t="shared" ref="N151:O151" si="189">SUM(N152:N158)</f>
        <v>0</v>
      </c>
      <c r="O151" s="114">
        <f t="shared" si="189"/>
        <v>0</v>
      </c>
      <c r="P151" s="111"/>
      <c r="R151" s="206"/>
      <c r="S151" s="206"/>
    </row>
    <row r="152" spans="1:19" hidden="1" x14ac:dyDescent="0.25">
      <c r="A152" s="37">
        <v>2361</v>
      </c>
      <c r="B152" s="57" t="s">
        <v>133</v>
      </c>
      <c r="C152" s="58">
        <f t="shared" si="185"/>
        <v>0</v>
      </c>
      <c r="D152" s="231">
        <v>0</v>
      </c>
      <c r="E152" s="60"/>
      <c r="F152" s="147">
        <f t="shared" ref="F152:F159" si="190">D152+E152</f>
        <v>0</v>
      </c>
      <c r="G152" s="231"/>
      <c r="H152" s="263"/>
      <c r="I152" s="114">
        <f t="shared" ref="I152:I159" si="191">G152+H152</f>
        <v>0</v>
      </c>
      <c r="J152" s="263"/>
      <c r="K152" s="60"/>
      <c r="L152" s="136">
        <f t="shared" ref="L152:L159" si="192">J152+K152</f>
        <v>0</v>
      </c>
      <c r="M152" s="325"/>
      <c r="N152" s="60"/>
      <c r="O152" s="114">
        <f t="shared" ref="O152:O159" si="193">M152+N152</f>
        <v>0</v>
      </c>
      <c r="P152" s="111"/>
      <c r="R152" s="206"/>
      <c r="S152" s="206"/>
    </row>
    <row r="153" spans="1:19" ht="24" hidden="1" x14ac:dyDescent="0.25">
      <c r="A153" s="37">
        <v>2362</v>
      </c>
      <c r="B153" s="57" t="s">
        <v>134</v>
      </c>
      <c r="C153" s="58">
        <f t="shared" si="185"/>
        <v>0</v>
      </c>
      <c r="D153" s="231">
        <v>0</v>
      </c>
      <c r="E153" s="60"/>
      <c r="F153" s="147">
        <f t="shared" si="190"/>
        <v>0</v>
      </c>
      <c r="G153" s="231"/>
      <c r="H153" s="263"/>
      <c r="I153" s="114">
        <f t="shared" si="191"/>
        <v>0</v>
      </c>
      <c r="J153" s="263"/>
      <c r="K153" s="60"/>
      <c r="L153" s="136">
        <f t="shared" si="192"/>
        <v>0</v>
      </c>
      <c r="M153" s="325"/>
      <c r="N153" s="60"/>
      <c r="O153" s="114">
        <f t="shared" si="193"/>
        <v>0</v>
      </c>
      <c r="P153" s="111"/>
      <c r="R153" s="206"/>
      <c r="S153" s="206"/>
    </row>
    <row r="154" spans="1:19" hidden="1" x14ac:dyDescent="0.25">
      <c r="A154" s="37">
        <v>2363</v>
      </c>
      <c r="B154" s="57" t="s">
        <v>135</v>
      </c>
      <c r="C154" s="58">
        <f t="shared" si="185"/>
        <v>0</v>
      </c>
      <c r="D154" s="231">
        <v>0</v>
      </c>
      <c r="E154" s="60"/>
      <c r="F154" s="147">
        <f t="shared" si="190"/>
        <v>0</v>
      </c>
      <c r="G154" s="231"/>
      <c r="H154" s="263"/>
      <c r="I154" s="114">
        <f t="shared" si="191"/>
        <v>0</v>
      </c>
      <c r="J154" s="263"/>
      <c r="K154" s="60"/>
      <c r="L154" s="136">
        <f t="shared" si="192"/>
        <v>0</v>
      </c>
      <c r="M154" s="325"/>
      <c r="N154" s="60"/>
      <c r="O154" s="114">
        <f t="shared" si="193"/>
        <v>0</v>
      </c>
      <c r="P154" s="111"/>
      <c r="R154" s="206"/>
      <c r="S154" s="206"/>
    </row>
    <row r="155" spans="1:19" hidden="1" x14ac:dyDescent="0.25">
      <c r="A155" s="37">
        <v>2364</v>
      </c>
      <c r="B155" s="57" t="s">
        <v>136</v>
      </c>
      <c r="C155" s="58">
        <f t="shared" si="185"/>
        <v>0</v>
      </c>
      <c r="D155" s="231">
        <v>0</v>
      </c>
      <c r="E155" s="60"/>
      <c r="F155" s="147">
        <f t="shared" si="190"/>
        <v>0</v>
      </c>
      <c r="G155" s="231"/>
      <c r="H155" s="263"/>
      <c r="I155" s="114">
        <f t="shared" si="191"/>
        <v>0</v>
      </c>
      <c r="J155" s="263"/>
      <c r="K155" s="60"/>
      <c r="L155" s="136">
        <f t="shared" si="192"/>
        <v>0</v>
      </c>
      <c r="M155" s="325"/>
      <c r="N155" s="60"/>
      <c r="O155" s="114">
        <f t="shared" si="193"/>
        <v>0</v>
      </c>
      <c r="P155" s="111"/>
      <c r="R155" s="206"/>
      <c r="S155" s="206"/>
    </row>
    <row r="156" spans="1:19" ht="12.75" hidden="1" customHeight="1" x14ac:dyDescent="0.25">
      <c r="A156" s="37">
        <v>2365</v>
      </c>
      <c r="B156" s="57" t="s">
        <v>137</v>
      </c>
      <c r="C156" s="58">
        <f t="shared" si="185"/>
        <v>0</v>
      </c>
      <c r="D156" s="231">
        <v>0</v>
      </c>
      <c r="E156" s="60"/>
      <c r="F156" s="147">
        <f t="shared" si="190"/>
        <v>0</v>
      </c>
      <c r="G156" s="231"/>
      <c r="H156" s="263"/>
      <c r="I156" s="114">
        <f t="shared" si="191"/>
        <v>0</v>
      </c>
      <c r="J156" s="263"/>
      <c r="K156" s="60"/>
      <c r="L156" s="136">
        <f t="shared" si="192"/>
        <v>0</v>
      </c>
      <c r="M156" s="325"/>
      <c r="N156" s="60"/>
      <c r="O156" s="114">
        <f t="shared" si="193"/>
        <v>0</v>
      </c>
      <c r="P156" s="111"/>
      <c r="R156" s="206"/>
      <c r="S156" s="206"/>
    </row>
    <row r="157" spans="1:19" ht="36" hidden="1" x14ac:dyDescent="0.25">
      <c r="A157" s="37">
        <v>2366</v>
      </c>
      <c r="B157" s="57" t="s">
        <v>138</v>
      </c>
      <c r="C157" s="58">
        <f t="shared" si="185"/>
        <v>0</v>
      </c>
      <c r="D157" s="231">
        <v>0</v>
      </c>
      <c r="E157" s="60"/>
      <c r="F157" s="147">
        <f t="shared" si="190"/>
        <v>0</v>
      </c>
      <c r="G157" s="231"/>
      <c r="H157" s="263"/>
      <c r="I157" s="114">
        <f t="shared" si="191"/>
        <v>0</v>
      </c>
      <c r="J157" s="263"/>
      <c r="K157" s="60"/>
      <c r="L157" s="136">
        <f t="shared" si="192"/>
        <v>0</v>
      </c>
      <c r="M157" s="325"/>
      <c r="N157" s="60"/>
      <c r="O157" s="114">
        <f t="shared" si="193"/>
        <v>0</v>
      </c>
      <c r="P157" s="111"/>
      <c r="R157" s="206"/>
      <c r="S157" s="206"/>
    </row>
    <row r="158" spans="1:19" ht="48" hidden="1" x14ac:dyDescent="0.25">
      <c r="A158" s="37">
        <v>2369</v>
      </c>
      <c r="B158" s="57" t="s">
        <v>139</v>
      </c>
      <c r="C158" s="58">
        <f t="shared" si="185"/>
        <v>0</v>
      </c>
      <c r="D158" s="231">
        <v>0</v>
      </c>
      <c r="E158" s="60"/>
      <c r="F158" s="147">
        <f t="shared" si="190"/>
        <v>0</v>
      </c>
      <c r="G158" s="231"/>
      <c r="H158" s="263"/>
      <c r="I158" s="114">
        <f t="shared" si="191"/>
        <v>0</v>
      </c>
      <c r="J158" s="263"/>
      <c r="K158" s="60"/>
      <c r="L158" s="136">
        <f t="shared" si="192"/>
        <v>0</v>
      </c>
      <c r="M158" s="325"/>
      <c r="N158" s="60"/>
      <c r="O158" s="114">
        <f t="shared" si="193"/>
        <v>0</v>
      </c>
      <c r="P158" s="111"/>
      <c r="R158" s="206"/>
      <c r="S158" s="206"/>
    </row>
    <row r="159" spans="1:19" hidden="1" x14ac:dyDescent="0.25">
      <c r="A159" s="107">
        <v>2370</v>
      </c>
      <c r="B159" s="78" t="s">
        <v>140</v>
      </c>
      <c r="C159" s="84">
        <f t="shared" si="185"/>
        <v>0</v>
      </c>
      <c r="D159" s="233">
        <v>0</v>
      </c>
      <c r="E159" s="115"/>
      <c r="F159" s="286">
        <f t="shared" si="190"/>
        <v>0</v>
      </c>
      <c r="G159" s="233"/>
      <c r="H159" s="264"/>
      <c r="I159" s="109">
        <f t="shared" si="191"/>
        <v>0</v>
      </c>
      <c r="J159" s="264"/>
      <c r="K159" s="115"/>
      <c r="L159" s="137">
        <f t="shared" si="192"/>
        <v>0</v>
      </c>
      <c r="M159" s="326"/>
      <c r="N159" s="115"/>
      <c r="O159" s="109">
        <f t="shared" si="193"/>
        <v>0</v>
      </c>
      <c r="P159" s="116"/>
      <c r="R159" s="206"/>
      <c r="S159" s="206"/>
    </row>
    <row r="160" spans="1:19" hidden="1" x14ac:dyDescent="0.25">
      <c r="A160" s="107">
        <v>2380</v>
      </c>
      <c r="B160" s="78" t="s">
        <v>141</v>
      </c>
      <c r="C160" s="84">
        <f t="shared" si="185"/>
        <v>0</v>
      </c>
      <c r="D160" s="132">
        <f>SUM(D161:D162)</f>
        <v>0</v>
      </c>
      <c r="E160" s="108">
        <f t="shared" ref="E160:F160" si="194">SUM(E161:E162)</f>
        <v>0</v>
      </c>
      <c r="F160" s="286">
        <f t="shared" si="194"/>
        <v>0</v>
      </c>
      <c r="G160" s="132">
        <f>SUM(G161:G162)</f>
        <v>0</v>
      </c>
      <c r="H160" s="207">
        <f t="shared" ref="H160:I160" si="195">SUM(H161:H162)</f>
        <v>0</v>
      </c>
      <c r="I160" s="109">
        <f t="shared" si="195"/>
        <v>0</v>
      </c>
      <c r="J160" s="207">
        <f>SUM(J161:J162)</f>
        <v>0</v>
      </c>
      <c r="K160" s="108">
        <f t="shared" ref="K160:L160" si="196">SUM(K161:K162)</f>
        <v>0</v>
      </c>
      <c r="L160" s="137">
        <f t="shared" si="196"/>
        <v>0</v>
      </c>
      <c r="M160" s="84">
        <f>SUM(M161:M162)</f>
        <v>0</v>
      </c>
      <c r="N160" s="108">
        <f t="shared" ref="N160:O160" si="197">SUM(N161:N162)</f>
        <v>0</v>
      </c>
      <c r="O160" s="109">
        <f t="shared" si="197"/>
        <v>0</v>
      </c>
      <c r="P160" s="116"/>
      <c r="R160" s="206"/>
      <c r="S160" s="206"/>
    </row>
    <row r="161" spans="1:19" hidden="1" x14ac:dyDescent="0.25">
      <c r="A161" s="32">
        <v>2381</v>
      </c>
      <c r="B161" s="52" t="s">
        <v>142</v>
      </c>
      <c r="C161" s="53">
        <f t="shared" si="185"/>
        <v>0</v>
      </c>
      <c r="D161" s="230">
        <v>0</v>
      </c>
      <c r="E161" s="55"/>
      <c r="F161" s="287">
        <f t="shared" ref="F161:F164" si="198">D161+E161</f>
        <v>0</v>
      </c>
      <c r="G161" s="230"/>
      <c r="H161" s="262"/>
      <c r="I161" s="120">
        <f t="shared" ref="I161:I164" si="199">G161+H161</f>
        <v>0</v>
      </c>
      <c r="J161" s="262"/>
      <c r="K161" s="55"/>
      <c r="L161" s="140">
        <f t="shared" ref="L161:L164" si="200">J161+K161</f>
        <v>0</v>
      </c>
      <c r="M161" s="324"/>
      <c r="N161" s="55"/>
      <c r="O161" s="120">
        <f t="shared" ref="O161:O164" si="201">M161+N161</f>
        <v>0</v>
      </c>
      <c r="P161" s="110"/>
      <c r="R161" s="206"/>
      <c r="S161" s="206"/>
    </row>
    <row r="162" spans="1:19" ht="24" hidden="1" x14ac:dyDescent="0.25">
      <c r="A162" s="37">
        <v>2389</v>
      </c>
      <c r="B162" s="57" t="s">
        <v>143</v>
      </c>
      <c r="C162" s="58">
        <f t="shared" si="185"/>
        <v>0</v>
      </c>
      <c r="D162" s="231">
        <v>0</v>
      </c>
      <c r="E162" s="60"/>
      <c r="F162" s="147">
        <f t="shared" si="198"/>
        <v>0</v>
      </c>
      <c r="G162" s="231"/>
      <c r="H162" s="263"/>
      <c r="I162" s="114">
        <f t="shared" si="199"/>
        <v>0</v>
      </c>
      <c r="J162" s="263"/>
      <c r="K162" s="60"/>
      <c r="L162" s="136">
        <f t="shared" si="200"/>
        <v>0</v>
      </c>
      <c r="M162" s="325"/>
      <c r="N162" s="60"/>
      <c r="O162" s="114">
        <f t="shared" si="201"/>
        <v>0</v>
      </c>
      <c r="P162" s="111"/>
      <c r="R162" s="206"/>
      <c r="S162" s="206"/>
    </row>
    <row r="163" spans="1:19" hidden="1" x14ac:dyDescent="0.25">
      <c r="A163" s="107">
        <v>2390</v>
      </c>
      <c r="B163" s="78" t="s">
        <v>144</v>
      </c>
      <c r="C163" s="84">
        <f t="shared" si="185"/>
        <v>0</v>
      </c>
      <c r="D163" s="233">
        <v>0</v>
      </c>
      <c r="E163" s="115"/>
      <c r="F163" s="286">
        <f t="shared" si="198"/>
        <v>0</v>
      </c>
      <c r="G163" s="233"/>
      <c r="H163" s="264"/>
      <c r="I163" s="109">
        <f t="shared" si="199"/>
        <v>0</v>
      </c>
      <c r="J163" s="264"/>
      <c r="K163" s="115"/>
      <c r="L163" s="137">
        <f t="shared" si="200"/>
        <v>0</v>
      </c>
      <c r="M163" s="326"/>
      <c r="N163" s="115"/>
      <c r="O163" s="109">
        <f t="shared" si="201"/>
        <v>0</v>
      </c>
      <c r="P163" s="116"/>
      <c r="R163" s="206"/>
      <c r="S163" s="206"/>
    </row>
    <row r="164" spans="1:19" hidden="1" x14ac:dyDescent="0.25">
      <c r="A164" s="45">
        <v>2400</v>
      </c>
      <c r="B164" s="105" t="s">
        <v>145</v>
      </c>
      <c r="C164" s="46">
        <f t="shared" si="185"/>
        <v>0</v>
      </c>
      <c r="D164" s="235">
        <v>0</v>
      </c>
      <c r="E164" s="122"/>
      <c r="F164" s="285">
        <f t="shared" si="198"/>
        <v>0</v>
      </c>
      <c r="G164" s="235"/>
      <c r="H164" s="266"/>
      <c r="I164" s="117">
        <f t="shared" si="199"/>
        <v>0</v>
      </c>
      <c r="J164" s="266"/>
      <c r="K164" s="122"/>
      <c r="L164" s="126">
        <f t="shared" si="200"/>
        <v>0</v>
      </c>
      <c r="M164" s="327"/>
      <c r="N164" s="122"/>
      <c r="O164" s="117">
        <f t="shared" si="201"/>
        <v>0</v>
      </c>
      <c r="P164" s="123"/>
      <c r="R164" s="206"/>
      <c r="S164" s="206"/>
    </row>
    <row r="165" spans="1:19" ht="24" hidden="1" x14ac:dyDescent="0.25">
      <c r="A165" s="45">
        <v>2500</v>
      </c>
      <c r="B165" s="105" t="s">
        <v>146</v>
      </c>
      <c r="C165" s="46">
        <f t="shared" si="185"/>
        <v>0</v>
      </c>
      <c r="D165" s="229">
        <f>SUM(D166,D171)</f>
        <v>0</v>
      </c>
      <c r="E165" s="50">
        <f t="shared" ref="E165:O165" si="202">SUM(E166,E171)</f>
        <v>0</v>
      </c>
      <c r="F165" s="285">
        <f t="shared" si="202"/>
        <v>0</v>
      </c>
      <c r="G165" s="229">
        <f t="shared" si="202"/>
        <v>0</v>
      </c>
      <c r="H165" s="106">
        <f t="shared" si="202"/>
        <v>0</v>
      </c>
      <c r="I165" s="117">
        <f t="shared" si="202"/>
        <v>0</v>
      </c>
      <c r="J165" s="106">
        <f t="shared" si="202"/>
        <v>0</v>
      </c>
      <c r="K165" s="50">
        <f t="shared" si="202"/>
        <v>0</v>
      </c>
      <c r="L165" s="126">
        <f t="shared" si="202"/>
        <v>0</v>
      </c>
      <c r="M165" s="130">
        <f t="shared" si="202"/>
        <v>0</v>
      </c>
      <c r="N165" s="131">
        <f t="shared" si="202"/>
        <v>0</v>
      </c>
      <c r="O165" s="294">
        <f t="shared" si="202"/>
        <v>0</v>
      </c>
      <c r="P165" s="348"/>
      <c r="R165" s="206"/>
      <c r="S165" s="206"/>
    </row>
    <row r="166" spans="1:19" ht="16.5" hidden="1" customHeight="1" x14ac:dyDescent="0.25">
      <c r="A166" s="565">
        <v>2510</v>
      </c>
      <c r="B166" s="52" t="s">
        <v>147</v>
      </c>
      <c r="C166" s="53">
        <f t="shared" si="185"/>
        <v>0</v>
      </c>
      <c r="D166" s="234">
        <f>SUM(D167:D170)</f>
        <v>0</v>
      </c>
      <c r="E166" s="119">
        <f t="shared" ref="E166:O166" si="203">SUM(E167:E170)</f>
        <v>0</v>
      </c>
      <c r="F166" s="287">
        <f t="shared" si="203"/>
        <v>0</v>
      </c>
      <c r="G166" s="234">
        <f t="shared" si="203"/>
        <v>0</v>
      </c>
      <c r="H166" s="265">
        <f t="shared" si="203"/>
        <v>0</v>
      </c>
      <c r="I166" s="120">
        <f t="shared" si="203"/>
        <v>0</v>
      </c>
      <c r="J166" s="265">
        <f t="shared" si="203"/>
        <v>0</v>
      </c>
      <c r="K166" s="119">
        <f t="shared" si="203"/>
        <v>0</v>
      </c>
      <c r="L166" s="140">
        <f t="shared" si="203"/>
        <v>0</v>
      </c>
      <c r="M166" s="64">
        <f t="shared" si="203"/>
        <v>0</v>
      </c>
      <c r="N166" s="304">
        <f t="shared" si="203"/>
        <v>0</v>
      </c>
      <c r="O166" s="309">
        <f t="shared" si="203"/>
        <v>0</v>
      </c>
      <c r="P166" s="155"/>
      <c r="R166" s="206"/>
      <c r="S166" s="206"/>
    </row>
    <row r="167" spans="1:19" ht="24" hidden="1" x14ac:dyDescent="0.25">
      <c r="A167" s="38">
        <v>2512</v>
      </c>
      <c r="B167" s="57" t="s">
        <v>148</v>
      </c>
      <c r="C167" s="58">
        <f t="shared" si="185"/>
        <v>0</v>
      </c>
      <c r="D167" s="231">
        <v>0</v>
      </c>
      <c r="E167" s="60"/>
      <c r="F167" s="147">
        <f t="shared" ref="F167:F172" si="204">D167+E167</f>
        <v>0</v>
      </c>
      <c r="G167" s="231"/>
      <c r="H167" s="263"/>
      <c r="I167" s="114">
        <f t="shared" ref="I167:I172" si="205">G167+H167</f>
        <v>0</v>
      </c>
      <c r="J167" s="263"/>
      <c r="K167" s="60"/>
      <c r="L167" s="136">
        <f t="shared" ref="L167:L172" si="206">J167+K167</f>
        <v>0</v>
      </c>
      <c r="M167" s="325"/>
      <c r="N167" s="60"/>
      <c r="O167" s="114">
        <f t="shared" ref="O167:O172" si="207">M167+N167</f>
        <v>0</v>
      </c>
      <c r="P167" s="111"/>
      <c r="R167" s="206"/>
      <c r="S167" s="206"/>
    </row>
    <row r="168" spans="1:19" ht="36" hidden="1" x14ac:dyDescent="0.25">
      <c r="A168" s="38">
        <v>2513</v>
      </c>
      <c r="B168" s="57" t="s">
        <v>149</v>
      </c>
      <c r="C168" s="58">
        <f t="shared" si="185"/>
        <v>0</v>
      </c>
      <c r="D168" s="231">
        <v>0</v>
      </c>
      <c r="E168" s="60"/>
      <c r="F168" s="147">
        <f t="shared" si="204"/>
        <v>0</v>
      </c>
      <c r="G168" s="231"/>
      <c r="H168" s="263"/>
      <c r="I168" s="114">
        <f t="shared" si="205"/>
        <v>0</v>
      </c>
      <c r="J168" s="263"/>
      <c r="K168" s="60"/>
      <c r="L168" s="136">
        <f t="shared" si="206"/>
        <v>0</v>
      </c>
      <c r="M168" s="325"/>
      <c r="N168" s="60"/>
      <c r="O168" s="114">
        <f t="shared" si="207"/>
        <v>0</v>
      </c>
      <c r="P168" s="111"/>
      <c r="R168" s="206"/>
      <c r="S168" s="206"/>
    </row>
    <row r="169" spans="1:19" ht="24" hidden="1" x14ac:dyDescent="0.25">
      <c r="A169" s="38">
        <v>2515</v>
      </c>
      <c r="B169" s="57" t="s">
        <v>150</v>
      </c>
      <c r="C169" s="58">
        <f t="shared" si="185"/>
        <v>0</v>
      </c>
      <c r="D169" s="231">
        <v>0</v>
      </c>
      <c r="E169" s="60"/>
      <c r="F169" s="147">
        <f t="shared" si="204"/>
        <v>0</v>
      </c>
      <c r="G169" s="231"/>
      <c r="H169" s="263"/>
      <c r="I169" s="114">
        <f t="shared" si="205"/>
        <v>0</v>
      </c>
      <c r="J169" s="263"/>
      <c r="K169" s="60"/>
      <c r="L169" s="136">
        <f t="shared" si="206"/>
        <v>0</v>
      </c>
      <c r="M169" s="325"/>
      <c r="N169" s="60"/>
      <c r="O169" s="114">
        <f t="shared" si="207"/>
        <v>0</v>
      </c>
      <c r="P169" s="111"/>
      <c r="R169" s="206"/>
      <c r="S169" s="206"/>
    </row>
    <row r="170" spans="1:19" ht="24" hidden="1" x14ac:dyDescent="0.25">
      <c r="A170" s="38">
        <v>2519</v>
      </c>
      <c r="B170" s="57" t="s">
        <v>151</v>
      </c>
      <c r="C170" s="58">
        <f t="shared" si="185"/>
        <v>0</v>
      </c>
      <c r="D170" s="231">
        <v>0</v>
      </c>
      <c r="E170" s="60"/>
      <c r="F170" s="147">
        <f t="shared" si="204"/>
        <v>0</v>
      </c>
      <c r="G170" s="231"/>
      <c r="H170" s="263"/>
      <c r="I170" s="114">
        <f t="shared" si="205"/>
        <v>0</v>
      </c>
      <c r="J170" s="263"/>
      <c r="K170" s="60"/>
      <c r="L170" s="136">
        <f t="shared" si="206"/>
        <v>0</v>
      </c>
      <c r="M170" s="325"/>
      <c r="N170" s="60"/>
      <c r="O170" s="114">
        <f t="shared" si="207"/>
        <v>0</v>
      </c>
      <c r="P170" s="111"/>
      <c r="R170" s="206"/>
      <c r="S170" s="206"/>
    </row>
    <row r="171" spans="1:19" ht="24" hidden="1" x14ac:dyDescent="0.25">
      <c r="A171" s="112">
        <v>2520</v>
      </c>
      <c r="B171" s="57" t="s">
        <v>152</v>
      </c>
      <c r="C171" s="58">
        <f t="shared" si="185"/>
        <v>0</v>
      </c>
      <c r="D171" s="231">
        <v>0</v>
      </c>
      <c r="E171" s="60"/>
      <c r="F171" s="147">
        <f t="shared" si="204"/>
        <v>0</v>
      </c>
      <c r="G171" s="231"/>
      <c r="H171" s="263"/>
      <c r="I171" s="114">
        <f t="shared" si="205"/>
        <v>0</v>
      </c>
      <c r="J171" s="263"/>
      <c r="K171" s="60"/>
      <c r="L171" s="136">
        <f t="shared" si="206"/>
        <v>0</v>
      </c>
      <c r="M171" s="325"/>
      <c r="N171" s="60"/>
      <c r="O171" s="114">
        <f t="shared" si="207"/>
        <v>0</v>
      </c>
      <c r="P171" s="111"/>
      <c r="R171" s="206"/>
      <c r="S171" s="206"/>
    </row>
    <row r="172" spans="1:19" s="124" customFormat="1" ht="36" hidden="1" customHeight="1" x14ac:dyDescent="0.25">
      <c r="A172" s="17">
        <v>2800</v>
      </c>
      <c r="B172" s="52" t="s">
        <v>153</v>
      </c>
      <c r="C172" s="53">
        <f t="shared" si="185"/>
        <v>0</v>
      </c>
      <c r="D172" s="214">
        <v>0</v>
      </c>
      <c r="E172" s="35"/>
      <c r="F172" s="354">
        <f t="shared" si="204"/>
        <v>0</v>
      </c>
      <c r="G172" s="214"/>
      <c r="H172" s="249"/>
      <c r="I172" s="356">
        <f t="shared" si="205"/>
        <v>0</v>
      </c>
      <c r="J172" s="249"/>
      <c r="K172" s="35"/>
      <c r="L172" s="199">
        <f t="shared" si="206"/>
        <v>0</v>
      </c>
      <c r="M172" s="315"/>
      <c r="N172" s="35"/>
      <c r="O172" s="356">
        <f t="shared" si="207"/>
        <v>0</v>
      </c>
      <c r="P172" s="36"/>
      <c r="R172" s="206"/>
      <c r="S172" s="206"/>
    </row>
    <row r="173" spans="1:19" x14ac:dyDescent="0.25">
      <c r="A173" s="101">
        <v>3000</v>
      </c>
      <c r="B173" s="101" t="s">
        <v>154</v>
      </c>
      <c r="C173" s="102">
        <f t="shared" si="185"/>
        <v>269048</v>
      </c>
      <c r="D173" s="228">
        <f>SUM(D174,D184)</f>
        <v>269048</v>
      </c>
      <c r="E173" s="521">
        <f t="shared" ref="E173:F173" si="208">SUM(E174,E184)</f>
        <v>0</v>
      </c>
      <c r="F173" s="522">
        <f t="shared" si="208"/>
        <v>269048</v>
      </c>
      <c r="G173" s="228">
        <f>SUM(G174,G184)</f>
        <v>0</v>
      </c>
      <c r="H173" s="138">
        <f t="shared" ref="H173:I173" si="209">SUM(H174,H184)</f>
        <v>0</v>
      </c>
      <c r="I173" s="522">
        <f t="shared" si="209"/>
        <v>0</v>
      </c>
      <c r="J173" s="261">
        <f>SUM(J174,J184)</f>
        <v>0</v>
      </c>
      <c r="K173" s="521">
        <f t="shared" ref="K173:L173" si="210">SUM(K174,K184)</f>
        <v>0</v>
      </c>
      <c r="L173" s="522">
        <f t="shared" si="210"/>
        <v>0</v>
      </c>
      <c r="M173" s="102">
        <f>SUM(M174,M184)</f>
        <v>0</v>
      </c>
      <c r="N173" s="103">
        <f t="shared" ref="N173:O173" si="211">SUM(N174,N184)</f>
        <v>0</v>
      </c>
      <c r="O173" s="104">
        <f t="shared" si="211"/>
        <v>0</v>
      </c>
      <c r="P173" s="347"/>
      <c r="R173" s="206"/>
      <c r="S173" s="206"/>
    </row>
    <row r="174" spans="1:19" ht="24" x14ac:dyDescent="0.25">
      <c r="A174" s="45">
        <v>3200</v>
      </c>
      <c r="B174" s="125" t="s">
        <v>155</v>
      </c>
      <c r="C174" s="46">
        <f t="shared" si="185"/>
        <v>269048</v>
      </c>
      <c r="D174" s="229">
        <f>SUM(D175,D179)</f>
        <v>269048</v>
      </c>
      <c r="E174" s="523">
        <f t="shared" ref="E174:O174" si="212">SUM(E175,E179)</f>
        <v>0</v>
      </c>
      <c r="F174" s="490">
        <f t="shared" si="212"/>
        <v>269048</v>
      </c>
      <c r="G174" s="229">
        <f t="shared" si="212"/>
        <v>0</v>
      </c>
      <c r="H174" s="126">
        <f t="shared" si="212"/>
        <v>0</v>
      </c>
      <c r="I174" s="490">
        <f t="shared" si="212"/>
        <v>0</v>
      </c>
      <c r="J174" s="106">
        <f t="shared" si="212"/>
        <v>0</v>
      </c>
      <c r="K174" s="523">
        <f t="shared" si="212"/>
        <v>0</v>
      </c>
      <c r="L174" s="490">
        <f t="shared" si="212"/>
        <v>0</v>
      </c>
      <c r="M174" s="130">
        <f t="shared" si="212"/>
        <v>0</v>
      </c>
      <c r="N174" s="131">
        <f t="shared" si="212"/>
        <v>0</v>
      </c>
      <c r="O174" s="294">
        <f t="shared" si="212"/>
        <v>0</v>
      </c>
      <c r="P174" s="348"/>
      <c r="R174" s="206"/>
      <c r="S174" s="206"/>
    </row>
    <row r="175" spans="1:19" ht="36" x14ac:dyDescent="0.25">
      <c r="A175" s="565">
        <v>3260</v>
      </c>
      <c r="B175" s="52" t="s">
        <v>156</v>
      </c>
      <c r="C175" s="53">
        <f t="shared" si="185"/>
        <v>269048</v>
      </c>
      <c r="D175" s="234">
        <f>SUM(D176:D178)</f>
        <v>269048</v>
      </c>
      <c r="E175" s="531">
        <f t="shared" ref="E175:F175" si="213">SUM(E176:E178)</f>
        <v>0</v>
      </c>
      <c r="F175" s="527">
        <f t="shared" si="213"/>
        <v>269048</v>
      </c>
      <c r="G175" s="234">
        <f>SUM(G176:G178)</f>
        <v>0</v>
      </c>
      <c r="H175" s="140">
        <f t="shared" ref="H175:I175" si="214">SUM(H176:H178)</f>
        <v>0</v>
      </c>
      <c r="I175" s="527">
        <f t="shared" si="214"/>
        <v>0</v>
      </c>
      <c r="J175" s="265">
        <f>SUM(J176:J178)</f>
        <v>0</v>
      </c>
      <c r="K175" s="531">
        <f t="shared" ref="K175:L175" si="215">SUM(K176:K178)</f>
        <v>0</v>
      </c>
      <c r="L175" s="527">
        <f t="shared" si="215"/>
        <v>0</v>
      </c>
      <c r="M175" s="53">
        <f>SUM(M176:M178)</f>
        <v>0</v>
      </c>
      <c r="N175" s="119">
        <f t="shared" ref="N175:O175" si="216">SUM(N176:N178)</f>
        <v>0</v>
      </c>
      <c r="O175" s="120">
        <f t="shared" si="216"/>
        <v>0</v>
      </c>
      <c r="P175" s="110"/>
      <c r="R175" s="206"/>
      <c r="S175" s="206"/>
    </row>
    <row r="176" spans="1:19" ht="24" x14ac:dyDescent="0.25">
      <c r="A176" s="38">
        <v>3261</v>
      </c>
      <c r="B176" s="57" t="s">
        <v>157</v>
      </c>
      <c r="C176" s="58">
        <f t="shared" si="185"/>
        <v>32261</v>
      </c>
      <c r="D176" s="231">
        <v>32261</v>
      </c>
      <c r="E176" s="528"/>
      <c r="F176" s="486">
        <f t="shared" ref="F176:F178" si="217">D176+E176</f>
        <v>32261</v>
      </c>
      <c r="G176" s="231"/>
      <c r="H176" s="561"/>
      <c r="I176" s="486">
        <f t="shared" ref="I176:I178" si="218">G176+H176</f>
        <v>0</v>
      </c>
      <c r="J176" s="263"/>
      <c r="K176" s="528"/>
      <c r="L176" s="486">
        <f t="shared" ref="L176:L178" si="219">J176+K176</f>
        <v>0</v>
      </c>
      <c r="M176" s="325"/>
      <c r="N176" s="60"/>
      <c r="O176" s="114">
        <f t="shared" ref="O176:O178" si="220">M176+N176</f>
        <v>0</v>
      </c>
      <c r="P176" s="111"/>
      <c r="R176" s="206"/>
      <c r="S176" s="206"/>
    </row>
    <row r="177" spans="1:19" ht="36" x14ac:dyDescent="0.25">
      <c r="A177" s="38">
        <v>3262</v>
      </c>
      <c r="B177" s="57" t="s">
        <v>158</v>
      </c>
      <c r="C177" s="58">
        <f t="shared" si="185"/>
        <v>38972</v>
      </c>
      <c r="D177" s="231">
        <v>38972</v>
      </c>
      <c r="E177" s="528"/>
      <c r="F177" s="486">
        <f t="shared" si="217"/>
        <v>38972</v>
      </c>
      <c r="G177" s="231"/>
      <c r="H177" s="561"/>
      <c r="I177" s="486">
        <f t="shared" si="218"/>
        <v>0</v>
      </c>
      <c r="J177" s="263"/>
      <c r="K177" s="528"/>
      <c r="L177" s="486">
        <f t="shared" si="219"/>
        <v>0</v>
      </c>
      <c r="M177" s="325"/>
      <c r="N177" s="60"/>
      <c r="O177" s="114">
        <f t="shared" si="220"/>
        <v>0</v>
      </c>
      <c r="P177" s="111"/>
      <c r="R177" s="206"/>
      <c r="S177" s="206"/>
    </row>
    <row r="178" spans="1:19" ht="24" x14ac:dyDescent="0.25">
      <c r="A178" s="38">
        <v>3263</v>
      </c>
      <c r="B178" s="57" t="s">
        <v>159</v>
      </c>
      <c r="C178" s="58">
        <f t="shared" si="185"/>
        <v>197815</v>
      </c>
      <c r="D178" s="231">
        <v>197815</v>
      </c>
      <c r="E178" s="528"/>
      <c r="F178" s="486">
        <f t="shared" si="217"/>
        <v>197815</v>
      </c>
      <c r="G178" s="231"/>
      <c r="H178" s="561"/>
      <c r="I178" s="486">
        <f t="shared" si="218"/>
        <v>0</v>
      </c>
      <c r="J178" s="263"/>
      <c r="K178" s="528"/>
      <c r="L178" s="486">
        <f t="shared" si="219"/>
        <v>0</v>
      </c>
      <c r="M178" s="325"/>
      <c r="N178" s="60"/>
      <c r="O178" s="114">
        <f t="shared" si="220"/>
        <v>0</v>
      </c>
      <c r="P178" s="111"/>
      <c r="R178" s="206"/>
      <c r="S178" s="206"/>
    </row>
    <row r="179" spans="1:19" ht="84" hidden="1" x14ac:dyDescent="0.25">
      <c r="A179" s="565">
        <v>3290</v>
      </c>
      <c r="B179" s="52" t="s">
        <v>286</v>
      </c>
      <c r="C179" s="127">
        <f t="shared" si="185"/>
        <v>0</v>
      </c>
      <c r="D179" s="234">
        <f>SUM(D180:D183)</f>
        <v>0</v>
      </c>
      <c r="E179" s="119">
        <f t="shared" ref="E179:O179" si="221">SUM(E180:E183)</f>
        <v>0</v>
      </c>
      <c r="F179" s="287">
        <f t="shared" si="221"/>
        <v>0</v>
      </c>
      <c r="G179" s="234">
        <f t="shared" si="221"/>
        <v>0</v>
      </c>
      <c r="H179" s="265">
        <f t="shared" si="221"/>
        <v>0</v>
      </c>
      <c r="I179" s="120">
        <f t="shared" si="221"/>
        <v>0</v>
      </c>
      <c r="J179" s="265">
        <f t="shared" si="221"/>
        <v>0</v>
      </c>
      <c r="K179" s="119">
        <f t="shared" si="221"/>
        <v>0</v>
      </c>
      <c r="L179" s="140">
        <f t="shared" si="221"/>
        <v>0</v>
      </c>
      <c r="M179" s="127">
        <f t="shared" si="221"/>
        <v>0</v>
      </c>
      <c r="N179" s="305">
        <f t="shared" si="221"/>
        <v>0</v>
      </c>
      <c r="O179" s="310">
        <f t="shared" si="221"/>
        <v>0</v>
      </c>
      <c r="P179" s="158"/>
      <c r="R179" s="206"/>
      <c r="S179" s="206"/>
    </row>
    <row r="180" spans="1:19" ht="72" hidden="1" x14ac:dyDescent="0.25">
      <c r="A180" s="38">
        <v>3291</v>
      </c>
      <c r="B180" s="57" t="s">
        <v>160</v>
      </c>
      <c r="C180" s="58">
        <f t="shared" si="185"/>
        <v>0</v>
      </c>
      <c r="D180" s="231">
        <v>0</v>
      </c>
      <c r="E180" s="60"/>
      <c r="F180" s="147">
        <f t="shared" ref="F180:F183" si="222">D180+E180</f>
        <v>0</v>
      </c>
      <c r="G180" s="231"/>
      <c r="H180" s="263"/>
      <c r="I180" s="114">
        <f t="shared" ref="I180:I183" si="223">G180+H180</f>
        <v>0</v>
      </c>
      <c r="J180" s="263"/>
      <c r="K180" s="60"/>
      <c r="L180" s="136">
        <f t="shared" ref="L180:L183" si="224">J180+K180</f>
        <v>0</v>
      </c>
      <c r="M180" s="325"/>
      <c r="N180" s="60"/>
      <c r="O180" s="114">
        <f t="shared" ref="O180:O183" si="225">M180+N180</f>
        <v>0</v>
      </c>
      <c r="P180" s="111"/>
      <c r="R180" s="206"/>
      <c r="S180" s="206"/>
    </row>
    <row r="181" spans="1:19" ht="72" hidden="1" x14ac:dyDescent="0.25">
      <c r="A181" s="38">
        <v>3292</v>
      </c>
      <c r="B181" s="57" t="s">
        <v>161</v>
      </c>
      <c r="C181" s="58">
        <f t="shared" si="185"/>
        <v>0</v>
      </c>
      <c r="D181" s="231">
        <v>0</v>
      </c>
      <c r="E181" s="60"/>
      <c r="F181" s="147">
        <f t="shared" si="222"/>
        <v>0</v>
      </c>
      <c r="G181" s="231"/>
      <c r="H181" s="263"/>
      <c r="I181" s="114">
        <f t="shared" si="223"/>
        <v>0</v>
      </c>
      <c r="J181" s="263"/>
      <c r="K181" s="60"/>
      <c r="L181" s="136">
        <f t="shared" si="224"/>
        <v>0</v>
      </c>
      <c r="M181" s="325"/>
      <c r="N181" s="60"/>
      <c r="O181" s="114">
        <f t="shared" si="225"/>
        <v>0</v>
      </c>
      <c r="P181" s="111"/>
      <c r="R181" s="206"/>
      <c r="S181" s="206"/>
    </row>
    <row r="182" spans="1:19" ht="72" hidden="1" x14ac:dyDescent="0.25">
      <c r="A182" s="38">
        <v>3293</v>
      </c>
      <c r="B182" s="57" t="s">
        <v>162</v>
      </c>
      <c r="C182" s="58">
        <f t="shared" si="185"/>
        <v>0</v>
      </c>
      <c r="D182" s="231">
        <v>0</v>
      </c>
      <c r="E182" s="60"/>
      <c r="F182" s="147">
        <f t="shared" si="222"/>
        <v>0</v>
      </c>
      <c r="G182" s="231"/>
      <c r="H182" s="263"/>
      <c r="I182" s="114">
        <f t="shared" si="223"/>
        <v>0</v>
      </c>
      <c r="J182" s="263"/>
      <c r="K182" s="60"/>
      <c r="L182" s="136">
        <f t="shared" si="224"/>
        <v>0</v>
      </c>
      <c r="M182" s="325"/>
      <c r="N182" s="60"/>
      <c r="O182" s="114">
        <f t="shared" si="225"/>
        <v>0</v>
      </c>
      <c r="P182" s="111"/>
      <c r="R182" s="206"/>
      <c r="S182" s="206"/>
    </row>
    <row r="183" spans="1:19" ht="60" hidden="1" x14ac:dyDescent="0.25">
      <c r="A183" s="128">
        <v>3294</v>
      </c>
      <c r="B183" s="57" t="s">
        <v>163</v>
      </c>
      <c r="C183" s="127">
        <f t="shared" si="185"/>
        <v>0</v>
      </c>
      <c r="D183" s="236">
        <v>0</v>
      </c>
      <c r="E183" s="129"/>
      <c r="F183" s="142">
        <f t="shared" si="222"/>
        <v>0</v>
      </c>
      <c r="G183" s="236"/>
      <c r="H183" s="267"/>
      <c r="I183" s="310">
        <f t="shared" si="223"/>
        <v>0</v>
      </c>
      <c r="J183" s="267"/>
      <c r="K183" s="129"/>
      <c r="L183" s="141">
        <f t="shared" si="224"/>
        <v>0</v>
      </c>
      <c r="M183" s="328"/>
      <c r="N183" s="129"/>
      <c r="O183" s="310">
        <f t="shared" si="225"/>
        <v>0</v>
      </c>
      <c r="P183" s="158"/>
      <c r="R183" s="206"/>
      <c r="S183" s="206"/>
    </row>
    <row r="184" spans="1:19" ht="48" hidden="1" x14ac:dyDescent="0.25">
      <c r="A184" s="69">
        <v>3300</v>
      </c>
      <c r="B184" s="125" t="s">
        <v>164</v>
      </c>
      <c r="C184" s="130">
        <f t="shared" si="185"/>
        <v>0</v>
      </c>
      <c r="D184" s="237">
        <f>SUM(D185:D186)</f>
        <v>0</v>
      </c>
      <c r="E184" s="131">
        <f t="shared" ref="E184:O184" si="226">SUM(E185:E186)</f>
        <v>0</v>
      </c>
      <c r="F184" s="288">
        <f t="shared" si="226"/>
        <v>0</v>
      </c>
      <c r="G184" s="237">
        <f t="shared" si="226"/>
        <v>0</v>
      </c>
      <c r="H184" s="268">
        <f t="shared" si="226"/>
        <v>0</v>
      </c>
      <c r="I184" s="294">
        <f t="shared" si="226"/>
        <v>0</v>
      </c>
      <c r="J184" s="268">
        <f t="shared" si="226"/>
        <v>0</v>
      </c>
      <c r="K184" s="131">
        <f t="shared" si="226"/>
        <v>0</v>
      </c>
      <c r="L184" s="139">
        <f t="shared" si="226"/>
        <v>0</v>
      </c>
      <c r="M184" s="130">
        <f t="shared" si="226"/>
        <v>0</v>
      </c>
      <c r="N184" s="131">
        <f t="shared" si="226"/>
        <v>0</v>
      </c>
      <c r="O184" s="294">
        <f t="shared" si="226"/>
        <v>0</v>
      </c>
      <c r="P184" s="348"/>
      <c r="R184" s="206"/>
      <c r="S184" s="206"/>
    </row>
    <row r="185" spans="1:19" ht="48" hidden="1" x14ac:dyDescent="0.25">
      <c r="A185" s="77">
        <v>3310</v>
      </c>
      <c r="B185" s="78" t="s">
        <v>165</v>
      </c>
      <c r="C185" s="84">
        <f t="shared" si="185"/>
        <v>0</v>
      </c>
      <c r="D185" s="233">
        <v>0</v>
      </c>
      <c r="E185" s="115"/>
      <c r="F185" s="286">
        <f t="shared" ref="F185:F186" si="227">D185+E185</f>
        <v>0</v>
      </c>
      <c r="G185" s="233"/>
      <c r="H185" s="264"/>
      <c r="I185" s="109">
        <f t="shared" ref="I185:I186" si="228">G185+H185</f>
        <v>0</v>
      </c>
      <c r="J185" s="264"/>
      <c r="K185" s="115"/>
      <c r="L185" s="137">
        <f t="shared" ref="L185:L186" si="229">J185+K185</f>
        <v>0</v>
      </c>
      <c r="M185" s="326"/>
      <c r="N185" s="115"/>
      <c r="O185" s="109">
        <f t="shared" ref="O185:O186" si="230">M185+N185</f>
        <v>0</v>
      </c>
      <c r="P185" s="116"/>
      <c r="R185" s="206"/>
      <c r="S185" s="206"/>
    </row>
    <row r="186" spans="1:19" ht="48.75" hidden="1" customHeight="1" x14ac:dyDescent="0.25">
      <c r="A186" s="33">
        <v>3320</v>
      </c>
      <c r="B186" s="52" t="s">
        <v>166</v>
      </c>
      <c r="C186" s="53">
        <f t="shared" si="185"/>
        <v>0</v>
      </c>
      <c r="D186" s="230">
        <v>0</v>
      </c>
      <c r="E186" s="55"/>
      <c r="F186" s="287">
        <f t="shared" si="227"/>
        <v>0</v>
      </c>
      <c r="G186" s="230"/>
      <c r="H186" s="262"/>
      <c r="I186" s="120">
        <f t="shared" si="228"/>
        <v>0</v>
      </c>
      <c r="J186" s="262"/>
      <c r="K186" s="55"/>
      <c r="L186" s="140">
        <f t="shared" si="229"/>
        <v>0</v>
      </c>
      <c r="M186" s="324"/>
      <c r="N186" s="55"/>
      <c r="O186" s="120">
        <f t="shared" si="230"/>
        <v>0</v>
      </c>
      <c r="P186" s="110"/>
      <c r="R186" s="206"/>
      <c r="S186" s="206"/>
    </row>
    <row r="187" spans="1:19" hidden="1" x14ac:dyDescent="0.25">
      <c r="A187" s="133">
        <v>4000</v>
      </c>
      <c r="B187" s="101" t="s">
        <v>167</v>
      </c>
      <c r="C187" s="102">
        <f t="shared" si="185"/>
        <v>0</v>
      </c>
      <c r="D187" s="228">
        <f>SUM(D188,D191)</f>
        <v>0</v>
      </c>
      <c r="E187" s="103">
        <f t="shared" ref="E187:F187" si="231">SUM(E188,E191)</f>
        <v>0</v>
      </c>
      <c r="F187" s="284">
        <f t="shared" si="231"/>
        <v>0</v>
      </c>
      <c r="G187" s="228">
        <f>SUM(G188,G191)</f>
        <v>0</v>
      </c>
      <c r="H187" s="261">
        <f t="shared" ref="H187:I187" si="232">SUM(H188,H191)</f>
        <v>0</v>
      </c>
      <c r="I187" s="104">
        <f t="shared" si="232"/>
        <v>0</v>
      </c>
      <c r="J187" s="261">
        <f>SUM(J188,J191)</f>
        <v>0</v>
      </c>
      <c r="K187" s="103">
        <f t="shared" ref="K187:L187" si="233">SUM(K188,K191)</f>
        <v>0</v>
      </c>
      <c r="L187" s="138">
        <f t="shared" si="233"/>
        <v>0</v>
      </c>
      <c r="M187" s="102">
        <f>SUM(M188,M191)</f>
        <v>0</v>
      </c>
      <c r="N187" s="103">
        <f t="shared" ref="N187:O187" si="234">SUM(N188,N191)</f>
        <v>0</v>
      </c>
      <c r="O187" s="104">
        <f t="shared" si="234"/>
        <v>0</v>
      </c>
      <c r="P187" s="347"/>
      <c r="R187" s="206"/>
      <c r="S187" s="206"/>
    </row>
    <row r="188" spans="1:19" ht="24" hidden="1" x14ac:dyDescent="0.25">
      <c r="A188" s="134">
        <v>4200</v>
      </c>
      <c r="B188" s="105" t="s">
        <v>168</v>
      </c>
      <c r="C188" s="46">
        <f t="shared" si="185"/>
        <v>0</v>
      </c>
      <c r="D188" s="229">
        <f>SUM(D189,D190)</f>
        <v>0</v>
      </c>
      <c r="E188" s="50">
        <f t="shared" ref="E188:F188" si="235">SUM(E189,E190)</f>
        <v>0</v>
      </c>
      <c r="F188" s="285">
        <f t="shared" si="235"/>
        <v>0</v>
      </c>
      <c r="G188" s="229">
        <f>SUM(G189,G190)</f>
        <v>0</v>
      </c>
      <c r="H188" s="106">
        <f t="shared" ref="H188:I188" si="236">SUM(H189,H190)</f>
        <v>0</v>
      </c>
      <c r="I188" s="117">
        <f t="shared" si="236"/>
        <v>0</v>
      </c>
      <c r="J188" s="106">
        <f>SUM(J189,J190)</f>
        <v>0</v>
      </c>
      <c r="K188" s="50">
        <f t="shared" ref="K188:L188" si="237">SUM(K189,K190)</f>
        <v>0</v>
      </c>
      <c r="L188" s="126">
        <f t="shared" si="237"/>
        <v>0</v>
      </c>
      <c r="M188" s="46">
        <f>SUM(M189,M190)</f>
        <v>0</v>
      </c>
      <c r="N188" s="50">
        <f t="shared" ref="N188:O188" si="238">SUM(N189,N190)</f>
        <v>0</v>
      </c>
      <c r="O188" s="117">
        <f t="shared" si="238"/>
        <v>0</v>
      </c>
      <c r="P188" s="123"/>
      <c r="R188" s="206"/>
      <c r="S188" s="206"/>
    </row>
    <row r="189" spans="1:19" ht="36" hidden="1" x14ac:dyDescent="0.25">
      <c r="A189" s="565">
        <v>4240</v>
      </c>
      <c r="B189" s="52" t="s">
        <v>169</v>
      </c>
      <c r="C189" s="53">
        <f t="shared" si="185"/>
        <v>0</v>
      </c>
      <c r="D189" s="230">
        <v>0</v>
      </c>
      <c r="E189" s="55"/>
      <c r="F189" s="287">
        <f t="shared" ref="F189:F190" si="239">D189+E189</f>
        <v>0</v>
      </c>
      <c r="G189" s="230"/>
      <c r="H189" s="262"/>
      <c r="I189" s="120">
        <f t="shared" ref="I189:I190" si="240">G189+H189</f>
        <v>0</v>
      </c>
      <c r="J189" s="262"/>
      <c r="K189" s="55"/>
      <c r="L189" s="140">
        <f t="shared" ref="L189:L190" si="241">J189+K189</f>
        <v>0</v>
      </c>
      <c r="M189" s="324"/>
      <c r="N189" s="55"/>
      <c r="O189" s="120">
        <f t="shared" ref="O189:O190" si="242">M189+N189</f>
        <v>0</v>
      </c>
      <c r="P189" s="110"/>
      <c r="R189" s="206"/>
      <c r="S189" s="206"/>
    </row>
    <row r="190" spans="1:19" ht="24" hidden="1" x14ac:dyDescent="0.25">
      <c r="A190" s="112">
        <v>4250</v>
      </c>
      <c r="B190" s="57" t="s">
        <v>170</v>
      </c>
      <c r="C190" s="58">
        <f t="shared" si="185"/>
        <v>0</v>
      </c>
      <c r="D190" s="231">
        <v>0</v>
      </c>
      <c r="E190" s="60"/>
      <c r="F190" s="147">
        <f t="shared" si="239"/>
        <v>0</v>
      </c>
      <c r="G190" s="231"/>
      <c r="H190" s="263"/>
      <c r="I190" s="114">
        <f t="shared" si="240"/>
        <v>0</v>
      </c>
      <c r="J190" s="263"/>
      <c r="K190" s="60"/>
      <c r="L190" s="136">
        <f t="shared" si="241"/>
        <v>0</v>
      </c>
      <c r="M190" s="325"/>
      <c r="N190" s="60"/>
      <c r="O190" s="114">
        <f t="shared" si="242"/>
        <v>0</v>
      </c>
      <c r="P190" s="111"/>
      <c r="R190" s="206"/>
      <c r="S190" s="206"/>
    </row>
    <row r="191" spans="1:19" hidden="1" x14ac:dyDescent="0.25">
      <c r="A191" s="45">
        <v>4300</v>
      </c>
      <c r="B191" s="105" t="s">
        <v>171</v>
      </c>
      <c r="C191" s="46">
        <f t="shared" si="185"/>
        <v>0</v>
      </c>
      <c r="D191" s="229">
        <f>SUM(D192)</f>
        <v>0</v>
      </c>
      <c r="E191" s="50">
        <f t="shared" ref="E191:F191" si="243">SUM(E192)</f>
        <v>0</v>
      </c>
      <c r="F191" s="285">
        <f t="shared" si="243"/>
        <v>0</v>
      </c>
      <c r="G191" s="229">
        <f>SUM(G192)</f>
        <v>0</v>
      </c>
      <c r="H191" s="106">
        <f t="shared" ref="H191:I191" si="244">SUM(H192)</f>
        <v>0</v>
      </c>
      <c r="I191" s="117">
        <f t="shared" si="244"/>
        <v>0</v>
      </c>
      <c r="J191" s="106">
        <f>SUM(J192)</f>
        <v>0</v>
      </c>
      <c r="K191" s="50">
        <f t="shared" ref="K191:L191" si="245">SUM(K192)</f>
        <v>0</v>
      </c>
      <c r="L191" s="126">
        <f t="shared" si="245"/>
        <v>0</v>
      </c>
      <c r="M191" s="46">
        <f>SUM(M192)</f>
        <v>0</v>
      </c>
      <c r="N191" s="50">
        <f t="shared" ref="N191:O191" si="246">SUM(N192)</f>
        <v>0</v>
      </c>
      <c r="O191" s="117">
        <f t="shared" si="246"/>
        <v>0</v>
      </c>
      <c r="P191" s="123"/>
      <c r="R191" s="206"/>
      <c r="S191" s="206"/>
    </row>
    <row r="192" spans="1:19" ht="24" hidden="1" x14ac:dyDescent="0.25">
      <c r="A192" s="565">
        <v>4310</v>
      </c>
      <c r="B192" s="52" t="s">
        <v>172</v>
      </c>
      <c r="C192" s="53">
        <f t="shared" si="185"/>
        <v>0</v>
      </c>
      <c r="D192" s="234">
        <f>SUM(D193:D193)</f>
        <v>0</v>
      </c>
      <c r="E192" s="119">
        <f t="shared" ref="E192:F192" si="247">SUM(E193:E193)</f>
        <v>0</v>
      </c>
      <c r="F192" s="287">
        <f t="shared" si="247"/>
        <v>0</v>
      </c>
      <c r="G192" s="234">
        <f>SUM(G193:G193)</f>
        <v>0</v>
      </c>
      <c r="H192" s="265">
        <f t="shared" ref="H192:I192" si="248">SUM(H193:H193)</f>
        <v>0</v>
      </c>
      <c r="I192" s="120">
        <f t="shared" si="248"/>
        <v>0</v>
      </c>
      <c r="J192" s="265">
        <f>SUM(J193:J193)</f>
        <v>0</v>
      </c>
      <c r="K192" s="119">
        <f t="shared" ref="K192:L192" si="249">SUM(K193:K193)</f>
        <v>0</v>
      </c>
      <c r="L192" s="140">
        <f t="shared" si="249"/>
        <v>0</v>
      </c>
      <c r="M192" s="53">
        <f>SUM(M193:M193)</f>
        <v>0</v>
      </c>
      <c r="N192" s="119">
        <f t="shared" ref="N192:O192" si="250">SUM(N193:N193)</f>
        <v>0</v>
      </c>
      <c r="O192" s="120">
        <f t="shared" si="250"/>
        <v>0</v>
      </c>
      <c r="P192" s="110"/>
      <c r="R192" s="206"/>
      <c r="S192" s="206"/>
    </row>
    <row r="193" spans="1:19" ht="36" hidden="1" x14ac:dyDescent="0.25">
      <c r="A193" s="38">
        <v>4311</v>
      </c>
      <c r="B193" s="57" t="s">
        <v>173</v>
      </c>
      <c r="C193" s="58">
        <f t="shared" si="185"/>
        <v>0</v>
      </c>
      <c r="D193" s="231">
        <v>0</v>
      </c>
      <c r="E193" s="60"/>
      <c r="F193" s="147">
        <f>D193+E193</f>
        <v>0</v>
      </c>
      <c r="G193" s="231"/>
      <c r="H193" s="263"/>
      <c r="I193" s="114">
        <f>G193+H193</f>
        <v>0</v>
      </c>
      <c r="J193" s="263"/>
      <c r="K193" s="60"/>
      <c r="L193" s="136">
        <f>J193+K193</f>
        <v>0</v>
      </c>
      <c r="M193" s="325"/>
      <c r="N193" s="60"/>
      <c r="O193" s="114">
        <f>M193+N193</f>
        <v>0</v>
      </c>
      <c r="P193" s="111"/>
      <c r="R193" s="206"/>
      <c r="S193" s="206"/>
    </row>
    <row r="194" spans="1:19" s="21" customFormat="1" ht="24" x14ac:dyDescent="0.25">
      <c r="A194" s="135"/>
      <c r="B194" s="17" t="s">
        <v>174</v>
      </c>
      <c r="C194" s="98">
        <f t="shared" si="185"/>
        <v>39677</v>
      </c>
      <c r="D194" s="227">
        <f>SUM(D195,D230,D269)</f>
        <v>39677</v>
      </c>
      <c r="E194" s="519">
        <f t="shared" ref="E194:F194" si="251">SUM(E195,E230,E269)</f>
        <v>0</v>
      </c>
      <c r="F194" s="520">
        <f t="shared" si="251"/>
        <v>39677</v>
      </c>
      <c r="G194" s="227">
        <f>SUM(G195,G230,G269)</f>
        <v>0</v>
      </c>
      <c r="H194" s="206">
        <f t="shared" ref="H194:I194" si="252">SUM(H195,H230,H269)</f>
        <v>0</v>
      </c>
      <c r="I194" s="520">
        <f t="shared" si="252"/>
        <v>0</v>
      </c>
      <c r="J194" s="260">
        <f>SUM(J195,J230,J269)</f>
        <v>0</v>
      </c>
      <c r="K194" s="519">
        <f t="shared" ref="K194:L194" si="253">SUM(K195,K230,K269)</f>
        <v>0</v>
      </c>
      <c r="L194" s="520">
        <f t="shared" si="253"/>
        <v>0</v>
      </c>
      <c r="M194" s="329">
        <f>SUM(M195,M230,M269)</f>
        <v>0</v>
      </c>
      <c r="N194" s="306">
        <f t="shared" ref="N194:O194" si="254">SUM(N195,N230,N269)</f>
        <v>0</v>
      </c>
      <c r="O194" s="311">
        <f t="shared" si="254"/>
        <v>0</v>
      </c>
      <c r="P194" s="350"/>
      <c r="R194" s="206"/>
      <c r="S194" s="206"/>
    </row>
    <row r="195" spans="1:19" x14ac:dyDescent="0.25">
      <c r="A195" s="101">
        <v>5000</v>
      </c>
      <c r="B195" s="101" t="s">
        <v>175</v>
      </c>
      <c r="C195" s="102">
        <f t="shared" si="185"/>
        <v>33871</v>
      </c>
      <c r="D195" s="228">
        <f>D196+D204</f>
        <v>33871</v>
      </c>
      <c r="E195" s="521">
        <f t="shared" ref="E195:F195" si="255">E196+E204</f>
        <v>0</v>
      </c>
      <c r="F195" s="522">
        <f t="shared" si="255"/>
        <v>33871</v>
      </c>
      <c r="G195" s="228">
        <f>G196+G204</f>
        <v>0</v>
      </c>
      <c r="H195" s="138">
        <f t="shared" ref="H195:I195" si="256">H196+H204</f>
        <v>0</v>
      </c>
      <c r="I195" s="522">
        <f t="shared" si="256"/>
        <v>0</v>
      </c>
      <c r="J195" s="261">
        <f>J196+J204</f>
        <v>0</v>
      </c>
      <c r="K195" s="521">
        <f t="shared" ref="K195:L195" si="257">K196+K204</f>
        <v>0</v>
      </c>
      <c r="L195" s="522">
        <f t="shared" si="257"/>
        <v>0</v>
      </c>
      <c r="M195" s="102">
        <f>M196+M204</f>
        <v>0</v>
      </c>
      <c r="N195" s="103">
        <f t="shared" ref="N195:O195" si="258">N196+N204</f>
        <v>0</v>
      </c>
      <c r="O195" s="104">
        <f t="shared" si="258"/>
        <v>0</v>
      </c>
      <c r="P195" s="347"/>
      <c r="R195" s="206"/>
      <c r="S195" s="206"/>
    </row>
    <row r="196" spans="1:19" x14ac:dyDescent="0.25">
      <c r="A196" s="45">
        <v>5100</v>
      </c>
      <c r="B196" s="105" t="s">
        <v>176</v>
      </c>
      <c r="C196" s="46">
        <f t="shared" si="185"/>
        <v>6800</v>
      </c>
      <c r="D196" s="229">
        <f>D197+D198+D201+D202+D203</f>
        <v>6800</v>
      </c>
      <c r="E196" s="523">
        <f t="shared" ref="E196:F196" si="259">E197+E198+E201+E202+E203</f>
        <v>0</v>
      </c>
      <c r="F196" s="490">
        <f t="shared" si="259"/>
        <v>6800</v>
      </c>
      <c r="G196" s="229">
        <f>G197+G198+G201+G202+G203</f>
        <v>0</v>
      </c>
      <c r="H196" s="126">
        <f t="shared" ref="H196:I196" si="260">H197+H198+H201+H202+H203</f>
        <v>0</v>
      </c>
      <c r="I196" s="490">
        <f t="shared" si="260"/>
        <v>0</v>
      </c>
      <c r="J196" s="106">
        <f>J197+J198+J201+J202+J203</f>
        <v>0</v>
      </c>
      <c r="K196" s="523">
        <f t="shared" ref="K196:L196" si="261">K197+K198+K201+K202+K203</f>
        <v>0</v>
      </c>
      <c r="L196" s="490">
        <f t="shared" si="261"/>
        <v>0</v>
      </c>
      <c r="M196" s="46">
        <f>M197+M198+M201+M202+M203</f>
        <v>0</v>
      </c>
      <c r="N196" s="50">
        <f t="shared" ref="N196:O196" si="262">N197+N198+N201+N202+N203</f>
        <v>0</v>
      </c>
      <c r="O196" s="117">
        <f t="shared" si="262"/>
        <v>0</v>
      </c>
      <c r="P196" s="123"/>
      <c r="R196" s="206"/>
      <c r="S196" s="206"/>
    </row>
    <row r="197" spans="1:19" hidden="1" x14ac:dyDescent="0.25">
      <c r="A197" s="565">
        <v>5110</v>
      </c>
      <c r="B197" s="52" t="s">
        <v>177</v>
      </c>
      <c r="C197" s="53">
        <f t="shared" si="185"/>
        <v>0</v>
      </c>
      <c r="D197" s="230">
        <v>0</v>
      </c>
      <c r="E197" s="55"/>
      <c r="F197" s="287">
        <f>D197+E197</f>
        <v>0</v>
      </c>
      <c r="G197" s="230"/>
      <c r="H197" s="262"/>
      <c r="I197" s="120">
        <f>G197+H197</f>
        <v>0</v>
      </c>
      <c r="J197" s="262"/>
      <c r="K197" s="55"/>
      <c r="L197" s="140">
        <f>J197+K197</f>
        <v>0</v>
      </c>
      <c r="M197" s="324"/>
      <c r="N197" s="55"/>
      <c r="O197" s="120">
        <f>M197+N197</f>
        <v>0</v>
      </c>
      <c r="P197" s="110"/>
      <c r="R197" s="206"/>
      <c r="S197" s="206"/>
    </row>
    <row r="198" spans="1:19" ht="24" hidden="1" x14ac:dyDescent="0.25">
      <c r="A198" s="112">
        <v>5120</v>
      </c>
      <c r="B198" s="57" t="s">
        <v>178</v>
      </c>
      <c r="C198" s="58">
        <f t="shared" si="185"/>
        <v>0</v>
      </c>
      <c r="D198" s="232">
        <f>D199+D200</f>
        <v>0</v>
      </c>
      <c r="E198" s="113">
        <f t="shared" ref="E198:F198" si="263">E199+E200</f>
        <v>0</v>
      </c>
      <c r="F198" s="147">
        <f t="shared" si="263"/>
        <v>0</v>
      </c>
      <c r="G198" s="232">
        <f>G199+G200</f>
        <v>0</v>
      </c>
      <c r="H198" s="121">
        <f t="shared" ref="H198:I198" si="264">H199+H200</f>
        <v>0</v>
      </c>
      <c r="I198" s="114">
        <f t="shared" si="264"/>
        <v>0</v>
      </c>
      <c r="J198" s="121">
        <f>J199+J200</f>
        <v>0</v>
      </c>
      <c r="K198" s="113">
        <f t="shared" ref="K198:L198" si="265">K199+K200</f>
        <v>0</v>
      </c>
      <c r="L198" s="136">
        <f t="shared" si="265"/>
        <v>0</v>
      </c>
      <c r="M198" s="58">
        <f>M199+M200</f>
        <v>0</v>
      </c>
      <c r="N198" s="113">
        <f t="shared" ref="N198:O198" si="266">N199+N200</f>
        <v>0</v>
      </c>
      <c r="O198" s="114">
        <f t="shared" si="266"/>
        <v>0</v>
      </c>
      <c r="P198" s="111"/>
      <c r="R198" s="206"/>
      <c r="S198" s="206"/>
    </row>
    <row r="199" spans="1:19" hidden="1" x14ac:dyDescent="0.25">
      <c r="A199" s="38">
        <v>5121</v>
      </c>
      <c r="B199" s="57" t="s">
        <v>179</v>
      </c>
      <c r="C199" s="58">
        <f t="shared" si="185"/>
        <v>0</v>
      </c>
      <c r="D199" s="231">
        <v>0</v>
      </c>
      <c r="E199" s="60"/>
      <c r="F199" s="147">
        <f t="shared" ref="F199:F203" si="267">D199+E199</f>
        <v>0</v>
      </c>
      <c r="G199" s="231"/>
      <c r="H199" s="263"/>
      <c r="I199" s="114">
        <f t="shared" ref="I199:I203" si="268">G199+H199</f>
        <v>0</v>
      </c>
      <c r="J199" s="263"/>
      <c r="K199" s="60"/>
      <c r="L199" s="136">
        <f t="shared" ref="L199:L203" si="269">J199+K199</f>
        <v>0</v>
      </c>
      <c r="M199" s="325"/>
      <c r="N199" s="60"/>
      <c r="O199" s="114">
        <f t="shared" ref="O199:O203" si="270">M199+N199</f>
        <v>0</v>
      </c>
      <c r="P199" s="111"/>
      <c r="R199" s="206"/>
      <c r="S199" s="206"/>
    </row>
    <row r="200" spans="1:19" ht="24" hidden="1" x14ac:dyDescent="0.25">
      <c r="A200" s="38">
        <v>5129</v>
      </c>
      <c r="B200" s="57" t="s">
        <v>180</v>
      </c>
      <c r="C200" s="58">
        <f t="shared" si="185"/>
        <v>0</v>
      </c>
      <c r="D200" s="231">
        <v>0</v>
      </c>
      <c r="E200" s="60"/>
      <c r="F200" s="147">
        <f t="shared" si="267"/>
        <v>0</v>
      </c>
      <c r="G200" s="231"/>
      <c r="H200" s="263"/>
      <c r="I200" s="114">
        <f t="shared" si="268"/>
        <v>0</v>
      </c>
      <c r="J200" s="263"/>
      <c r="K200" s="60"/>
      <c r="L200" s="136">
        <f t="shared" si="269"/>
        <v>0</v>
      </c>
      <c r="M200" s="325"/>
      <c r="N200" s="60"/>
      <c r="O200" s="114">
        <f t="shared" si="270"/>
        <v>0</v>
      </c>
      <c r="P200" s="111"/>
      <c r="R200" s="206"/>
      <c r="S200" s="206"/>
    </row>
    <row r="201" spans="1:19" hidden="1" x14ac:dyDescent="0.25">
      <c r="A201" s="112">
        <v>5130</v>
      </c>
      <c r="B201" s="57" t="s">
        <v>181</v>
      </c>
      <c r="C201" s="58">
        <f t="shared" si="185"/>
        <v>0</v>
      </c>
      <c r="D201" s="231">
        <v>0</v>
      </c>
      <c r="E201" s="60"/>
      <c r="F201" s="147">
        <f t="shared" si="267"/>
        <v>0</v>
      </c>
      <c r="G201" s="231"/>
      <c r="H201" s="263"/>
      <c r="I201" s="114">
        <f t="shared" si="268"/>
        <v>0</v>
      </c>
      <c r="J201" s="263"/>
      <c r="K201" s="60"/>
      <c r="L201" s="136">
        <f t="shared" si="269"/>
        <v>0</v>
      </c>
      <c r="M201" s="325"/>
      <c r="N201" s="60"/>
      <c r="O201" s="114">
        <f t="shared" si="270"/>
        <v>0</v>
      </c>
      <c r="P201" s="111"/>
      <c r="R201" s="206"/>
      <c r="S201" s="206"/>
    </row>
    <row r="202" spans="1:19" x14ac:dyDescent="0.25">
      <c r="A202" s="112">
        <v>5140</v>
      </c>
      <c r="B202" s="57" t="s">
        <v>182</v>
      </c>
      <c r="C202" s="58">
        <f t="shared" si="185"/>
        <v>6800</v>
      </c>
      <c r="D202" s="231">
        <v>6800</v>
      </c>
      <c r="E202" s="528"/>
      <c r="F202" s="486">
        <f t="shared" si="267"/>
        <v>6800</v>
      </c>
      <c r="G202" s="231"/>
      <c r="H202" s="561"/>
      <c r="I202" s="486">
        <f t="shared" si="268"/>
        <v>0</v>
      </c>
      <c r="J202" s="263"/>
      <c r="K202" s="528"/>
      <c r="L202" s="486">
        <f t="shared" si="269"/>
        <v>0</v>
      </c>
      <c r="M202" s="325"/>
      <c r="N202" s="60"/>
      <c r="O202" s="114">
        <f t="shared" si="270"/>
        <v>0</v>
      </c>
      <c r="P202" s="111"/>
      <c r="R202" s="206"/>
      <c r="S202" s="206"/>
    </row>
    <row r="203" spans="1:19" ht="24" hidden="1" x14ac:dyDescent="0.25">
      <c r="A203" s="112">
        <v>5170</v>
      </c>
      <c r="B203" s="57" t="s">
        <v>183</v>
      </c>
      <c r="C203" s="58">
        <f t="shared" si="185"/>
        <v>0</v>
      </c>
      <c r="D203" s="231">
        <v>0</v>
      </c>
      <c r="E203" s="60"/>
      <c r="F203" s="147">
        <f t="shared" si="267"/>
        <v>0</v>
      </c>
      <c r="G203" s="231"/>
      <c r="H203" s="263"/>
      <c r="I203" s="114">
        <f t="shared" si="268"/>
        <v>0</v>
      </c>
      <c r="J203" s="263"/>
      <c r="K203" s="60"/>
      <c r="L203" s="136">
        <f t="shared" si="269"/>
        <v>0</v>
      </c>
      <c r="M203" s="325"/>
      <c r="N203" s="60"/>
      <c r="O203" s="114">
        <f t="shared" si="270"/>
        <v>0</v>
      </c>
      <c r="P203" s="111"/>
      <c r="R203" s="206"/>
      <c r="S203" s="206"/>
    </row>
    <row r="204" spans="1:19" x14ac:dyDescent="0.25">
      <c r="A204" s="45">
        <v>5200</v>
      </c>
      <c r="B204" s="105" t="s">
        <v>184</v>
      </c>
      <c r="C204" s="46">
        <f t="shared" si="185"/>
        <v>27071</v>
      </c>
      <c r="D204" s="229">
        <f>D205+D215+D216+D225+D226+D227+D229</f>
        <v>27071</v>
      </c>
      <c r="E204" s="523">
        <f t="shared" ref="E204:F204" si="271">E205+E215+E216+E225+E226+E227+E229</f>
        <v>0</v>
      </c>
      <c r="F204" s="490">
        <f t="shared" si="271"/>
        <v>27071</v>
      </c>
      <c r="G204" s="229">
        <f>G205+G215+G216+G225+G226+G227+G229</f>
        <v>0</v>
      </c>
      <c r="H204" s="126">
        <f t="shared" ref="H204:I204" si="272">H205+H215+H216+H225+H226+H227+H229</f>
        <v>0</v>
      </c>
      <c r="I204" s="490">
        <f t="shared" si="272"/>
        <v>0</v>
      </c>
      <c r="J204" s="106">
        <f>J205+J215+J216+J225+J226+J227+J229</f>
        <v>0</v>
      </c>
      <c r="K204" s="523">
        <f t="shared" ref="K204:L204" si="273">K205+K215+K216+K225+K226+K227+K229</f>
        <v>0</v>
      </c>
      <c r="L204" s="490">
        <f t="shared" si="273"/>
        <v>0</v>
      </c>
      <c r="M204" s="46">
        <f>M205+M215+M216+M225+M226+M227+M229</f>
        <v>0</v>
      </c>
      <c r="N204" s="50">
        <f t="shared" ref="N204:O204" si="274">N205+N215+N216+N225+N226+N227+N229</f>
        <v>0</v>
      </c>
      <c r="O204" s="117">
        <f t="shared" si="274"/>
        <v>0</v>
      </c>
      <c r="P204" s="123"/>
      <c r="R204" s="206"/>
      <c r="S204" s="206"/>
    </row>
    <row r="205" spans="1:19" hidden="1" x14ac:dyDescent="0.25">
      <c r="A205" s="107">
        <v>5210</v>
      </c>
      <c r="B205" s="78" t="s">
        <v>185</v>
      </c>
      <c r="C205" s="84">
        <f t="shared" si="185"/>
        <v>0</v>
      </c>
      <c r="D205" s="132">
        <f>SUM(D206:D214)</f>
        <v>0</v>
      </c>
      <c r="E205" s="108">
        <f t="shared" ref="E205:F205" si="275">SUM(E206:E214)</f>
        <v>0</v>
      </c>
      <c r="F205" s="286">
        <f t="shared" si="275"/>
        <v>0</v>
      </c>
      <c r="G205" s="132">
        <f>SUM(G206:G214)</f>
        <v>0</v>
      </c>
      <c r="H205" s="207">
        <f t="shared" ref="H205:I205" si="276">SUM(H206:H214)</f>
        <v>0</v>
      </c>
      <c r="I205" s="109">
        <f t="shared" si="276"/>
        <v>0</v>
      </c>
      <c r="J205" s="207">
        <f>SUM(J206:J214)</f>
        <v>0</v>
      </c>
      <c r="K205" s="108">
        <f t="shared" ref="K205:L205" si="277">SUM(K206:K214)</f>
        <v>0</v>
      </c>
      <c r="L205" s="137">
        <f t="shared" si="277"/>
        <v>0</v>
      </c>
      <c r="M205" s="84">
        <f>SUM(M206:M214)</f>
        <v>0</v>
      </c>
      <c r="N205" s="108">
        <f t="shared" ref="N205:O205" si="278">SUM(N206:N214)</f>
        <v>0</v>
      </c>
      <c r="O205" s="109">
        <f t="shared" si="278"/>
        <v>0</v>
      </c>
      <c r="P205" s="116"/>
      <c r="R205" s="206"/>
      <c r="S205" s="206"/>
    </row>
    <row r="206" spans="1:19" hidden="1" x14ac:dyDescent="0.25">
      <c r="A206" s="33">
        <v>5211</v>
      </c>
      <c r="B206" s="52" t="s">
        <v>186</v>
      </c>
      <c r="C206" s="53">
        <f t="shared" si="185"/>
        <v>0</v>
      </c>
      <c r="D206" s="230">
        <v>0</v>
      </c>
      <c r="E206" s="55"/>
      <c r="F206" s="287">
        <f t="shared" ref="F206:F215" si="279">D206+E206</f>
        <v>0</v>
      </c>
      <c r="G206" s="230"/>
      <c r="H206" s="262"/>
      <c r="I206" s="120">
        <f t="shared" ref="I206:I215" si="280">G206+H206</f>
        <v>0</v>
      </c>
      <c r="J206" s="262"/>
      <c r="K206" s="55"/>
      <c r="L206" s="140">
        <f t="shared" ref="L206:L215" si="281">J206+K206</f>
        <v>0</v>
      </c>
      <c r="M206" s="324"/>
      <c r="N206" s="55"/>
      <c r="O206" s="120">
        <f t="shared" ref="O206:O215" si="282">M206+N206</f>
        <v>0</v>
      </c>
      <c r="P206" s="110"/>
      <c r="R206" s="206"/>
      <c r="S206" s="206"/>
    </row>
    <row r="207" spans="1:19" hidden="1" x14ac:dyDescent="0.25">
      <c r="A207" s="38">
        <v>5212</v>
      </c>
      <c r="B207" s="57" t="s">
        <v>187</v>
      </c>
      <c r="C207" s="58">
        <f t="shared" si="185"/>
        <v>0</v>
      </c>
      <c r="D207" s="231">
        <v>0</v>
      </c>
      <c r="E207" s="60"/>
      <c r="F207" s="147">
        <f t="shared" si="279"/>
        <v>0</v>
      </c>
      <c r="G207" s="231"/>
      <c r="H207" s="263"/>
      <c r="I207" s="114">
        <f t="shared" si="280"/>
        <v>0</v>
      </c>
      <c r="J207" s="263"/>
      <c r="K207" s="60"/>
      <c r="L207" s="136">
        <f t="shared" si="281"/>
        <v>0</v>
      </c>
      <c r="M207" s="325"/>
      <c r="N207" s="60"/>
      <c r="O207" s="114">
        <f t="shared" si="282"/>
        <v>0</v>
      </c>
      <c r="P207" s="111"/>
      <c r="R207" s="206"/>
      <c r="S207" s="206"/>
    </row>
    <row r="208" spans="1:19" hidden="1" x14ac:dyDescent="0.25">
      <c r="A208" s="38">
        <v>5213</v>
      </c>
      <c r="B208" s="57" t="s">
        <v>188</v>
      </c>
      <c r="C208" s="58">
        <f t="shared" si="185"/>
        <v>0</v>
      </c>
      <c r="D208" s="231">
        <v>0</v>
      </c>
      <c r="E208" s="60"/>
      <c r="F208" s="147">
        <f t="shared" si="279"/>
        <v>0</v>
      </c>
      <c r="G208" s="231"/>
      <c r="H208" s="263"/>
      <c r="I208" s="114">
        <f t="shared" si="280"/>
        <v>0</v>
      </c>
      <c r="J208" s="263"/>
      <c r="K208" s="60"/>
      <c r="L208" s="136">
        <f t="shared" si="281"/>
        <v>0</v>
      </c>
      <c r="M208" s="325"/>
      <c r="N208" s="60"/>
      <c r="O208" s="114">
        <f t="shared" si="282"/>
        <v>0</v>
      </c>
      <c r="P208" s="111"/>
      <c r="R208" s="206"/>
      <c r="S208" s="206"/>
    </row>
    <row r="209" spans="1:19" hidden="1" x14ac:dyDescent="0.25">
      <c r="A209" s="38">
        <v>5214</v>
      </c>
      <c r="B209" s="57" t="s">
        <v>189</v>
      </c>
      <c r="C209" s="58">
        <f t="shared" si="185"/>
        <v>0</v>
      </c>
      <c r="D209" s="231">
        <v>0</v>
      </c>
      <c r="E209" s="60"/>
      <c r="F209" s="147">
        <f t="shared" si="279"/>
        <v>0</v>
      </c>
      <c r="G209" s="231"/>
      <c r="H209" s="263"/>
      <c r="I209" s="114">
        <f t="shared" si="280"/>
        <v>0</v>
      </c>
      <c r="J209" s="263"/>
      <c r="K209" s="60"/>
      <c r="L209" s="136">
        <f t="shared" si="281"/>
        <v>0</v>
      </c>
      <c r="M209" s="325"/>
      <c r="N209" s="60"/>
      <c r="O209" s="114">
        <f t="shared" si="282"/>
        <v>0</v>
      </c>
      <c r="P209" s="111"/>
      <c r="R209" s="206"/>
      <c r="S209" s="206"/>
    </row>
    <row r="210" spans="1:19" hidden="1" x14ac:dyDescent="0.25">
      <c r="A210" s="38">
        <v>5215</v>
      </c>
      <c r="B210" s="57" t="s">
        <v>190</v>
      </c>
      <c r="C210" s="58">
        <f t="shared" si="185"/>
        <v>0</v>
      </c>
      <c r="D210" s="231">
        <v>0</v>
      </c>
      <c r="E210" s="60"/>
      <c r="F210" s="147">
        <f t="shared" si="279"/>
        <v>0</v>
      </c>
      <c r="G210" s="231"/>
      <c r="H210" s="263"/>
      <c r="I210" s="114">
        <f t="shared" si="280"/>
        <v>0</v>
      </c>
      <c r="J210" s="263"/>
      <c r="K210" s="60"/>
      <c r="L210" s="136">
        <f t="shared" si="281"/>
        <v>0</v>
      </c>
      <c r="M210" s="325"/>
      <c r="N210" s="60"/>
      <c r="O210" s="114">
        <f t="shared" si="282"/>
        <v>0</v>
      </c>
      <c r="P210" s="111"/>
      <c r="R210" s="206"/>
      <c r="S210" s="206"/>
    </row>
    <row r="211" spans="1:19" ht="14.25" hidden="1" customHeight="1" x14ac:dyDescent="0.25">
      <c r="A211" s="38">
        <v>5216</v>
      </c>
      <c r="B211" s="57" t="s">
        <v>191</v>
      </c>
      <c r="C211" s="58">
        <f t="shared" si="185"/>
        <v>0</v>
      </c>
      <c r="D211" s="231">
        <v>0</v>
      </c>
      <c r="E211" s="60"/>
      <c r="F211" s="147">
        <f t="shared" si="279"/>
        <v>0</v>
      </c>
      <c r="G211" s="231"/>
      <c r="H211" s="263"/>
      <c r="I211" s="114">
        <f t="shared" si="280"/>
        <v>0</v>
      </c>
      <c r="J211" s="263"/>
      <c r="K211" s="60"/>
      <c r="L211" s="136">
        <f t="shared" si="281"/>
        <v>0</v>
      </c>
      <c r="M211" s="325"/>
      <c r="N211" s="60"/>
      <c r="O211" s="114">
        <f t="shared" si="282"/>
        <v>0</v>
      </c>
      <c r="P211" s="111"/>
      <c r="R211" s="206"/>
      <c r="S211" s="206"/>
    </row>
    <row r="212" spans="1:19" hidden="1" x14ac:dyDescent="0.25">
      <c r="A212" s="38">
        <v>5217</v>
      </c>
      <c r="B212" s="57" t="s">
        <v>192</v>
      </c>
      <c r="C212" s="58">
        <f t="shared" si="185"/>
        <v>0</v>
      </c>
      <c r="D212" s="231">
        <v>0</v>
      </c>
      <c r="E212" s="60"/>
      <c r="F212" s="147">
        <f t="shared" si="279"/>
        <v>0</v>
      </c>
      <c r="G212" s="231"/>
      <c r="H212" s="263"/>
      <c r="I212" s="114">
        <f t="shared" si="280"/>
        <v>0</v>
      </c>
      <c r="J212" s="263"/>
      <c r="K212" s="60"/>
      <c r="L212" s="136">
        <f t="shared" si="281"/>
        <v>0</v>
      </c>
      <c r="M212" s="325"/>
      <c r="N212" s="60"/>
      <c r="O212" s="114">
        <f t="shared" si="282"/>
        <v>0</v>
      </c>
      <c r="P212" s="111"/>
      <c r="R212" s="206"/>
      <c r="S212" s="206"/>
    </row>
    <row r="213" spans="1:19" hidden="1" x14ac:dyDescent="0.25">
      <c r="A213" s="38">
        <v>5218</v>
      </c>
      <c r="B213" s="57" t="s">
        <v>193</v>
      </c>
      <c r="C213" s="58">
        <f t="shared" ref="C213:C276" si="283">F213+I213+L213+O213</f>
        <v>0</v>
      </c>
      <c r="D213" s="231">
        <v>0</v>
      </c>
      <c r="E213" s="60"/>
      <c r="F213" s="147">
        <f t="shared" si="279"/>
        <v>0</v>
      </c>
      <c r="G213" s="231"/>
      <c r="H213" s="263"/>
      <c r="I213" s="114">
        <f t="shared" si="280"/>
        <v>0</v>
      </c>
      <c r="J213" s="263"/>
      <c r="K213" s="60"/>
      <c r="L213" s="136">
        <f t="shared" si="281"/>
        <v>0</v>
      </c>
      <c r="M213" s="325"/>
      <c r="N213" s="60"/>
      <c r="O213" s="114">
        <f t="shared" si="282"/>
        <v>0</v>
      </c>
      <c r="P213" s="111"/>
      <c r="R213" s="206"/>
      <c r="S213" s="206"/>
    </row>
    <row r="214" spans="1:19" hidden="1" x14ac:dyDescent="0.25">
      <c r="A214" s="38">
        <v>5219</v>
      </c>
      <c r="B214" s="57" t="s">
        <v>194</v>
      </c>
      <c r="C214" s="58">
        <f t="shared" si="283"/>
        <v>0</v>
      </c>
      <c r="D214" s="231">
        <v>0</v>
      </c>
      <c r="E214" s="60"/>
      <c r="F214" s="147">
        <f t="shared" si="279"/>
        <v>0</v>
      </c>
      <c r="G214" s="231"/>
      <c r="H214" s="263"/>
      <c r="I214" s="114">
        <f t="shared" si="280"/>
        <v>0</v>
      </c>
      <c r="J214" s="263"/>
      <c r="K214" s="60"/>
      <c r="L214" s="136">
        <f t="shared" si="281"/>
        <v>0</v>
      </c>
      <c r="M214" s="325"/>
      <c r="N214" s="60"/>
      <c r="O214" s="114">
        <f t="shared" si="282"/>
        <v>0</v>
      </c>
      <c r="P214" s="111"/>
      <c r="R214" s="206"/>
      <c r="S214" s="206"/>
    </row>
    <row r="215" spans="1:19" ht="13.5" hidden="1" customHeight="1" x14ac:dyDescent="0.25">
      <c r="A215" s="112">
        <v>5220</v>
      </c>
      <c r="B215" s="57" t="s">
        <v>195</v>
      </c>
      <c r="C215" s="58">
        <f t="shared" si="283"/>
        <v>0</v>
      </c>
      <c r="D215" s="231">
        <v>0</v>
      </c>
      <c r="E215" s="60"/>
      <c r="F215" s="147">
        <f t="shared" si="279"/>
        <v>0</v>
      </c>
      <c r="G215" s="231"/>
      <c r="H215" s="263"/>
      <c r="I215" s="114">
        <f t="shared" si="280"/>
        <v>0</v>
      </c>
      <c r="J215" s="263"/>
      <c r="K215" s="60"/>
      <c r="L215" s="136">
        <f t="shared" si="281"/>
        <v>0</v>
      </c>
      <c r="M215" s="325"/>
      <c r="N215" s="60"/>
      <c r="O215" s="114">
        <f t="shared" si="282"/>
        <v>0</v>
      </c>
      <c r="P215" s="111"/>
      <c r="R215" s="206"/>
      <c r="S215" s="206"/>
    </row>
    <row r="216" spans="1:19" hidden="1" x14ac:dyDescent="0.25">
      <c r="A216" s="112">
        <v>5230</v>
      </c>
      <c r="B216" s="57" t="s">
        <v>196</v>
      </c>
      <c r="C216" s="58">
        <f t="shared" si="283"/>
        <v>0</v>
      </c>
      <c r="D216" s="232">
        <f>SUM(D217:D224)</f>
        <v>0</v>
      </c>
      <c r="E216" s="113">
        <f t="shared" ref="E216:F216" si="284">SUM(E217:E224)</f>
        <v>0</v>
      </c>
      <c r="F216" s="147">
        <f t="shared" si="284"/>
        <v>0</v>
      </c>
      <c r="G216" s="232">
        <f>SUM(G217:G224)</f>
        <v>0</v>
      </c>
      <c r="H216" s="121">
        <f t="shared" ref="H216:I216" si="285">SUM(H217:H224)</f>
        <v>0</v>
      </c>
      <c r="I216" s="114">
        <f t="shared" si="285"/>
        <v>0</v>
      </c>
      <c r="J216" s="121">
        <f>SUM(J217:J224)</f>
        <v>0</v>
      </c>
      <c r="K216" s="113">
        <f t="shared" ref="K216:L216" si="286">SUM(K217:K224)</f>
        <v>0</v>
      </c>
      <c r="L216" s="136">
        <f t="shared" si="286"/>
        <v>0</v>
      </c>
      <c r="M216" s="58">
        <f>SUM(M217:M224)</f>
        <v>0</v>
      </c>
      <c r="N216" s="113">
        <f t="shared" ref="N216:O216" si="287">SUM(N217:N224)</f>
        <v>0</v>
      </c>
      <c r="O216" s="114">
        <f t="shared" si="287"/>
        <v>0</v>
      </c>
      <c r="P216" s="111"/>
      <c r="R216" s="206"/>
      <c r="S216" s="206"/>
    </row>
    <row r="217" spans="1:19" hidden="1" x14ac:dyDescent="0.25">
      <c r="A217" s="38">
        <v>5231</v>
      </c>
      <c r="B217" s="57" t="s">
        <v>197</v>
      </c>
      <c r="C217" s="58">
        <f t="shared" si="283"/>
        <v>0</v>
      </c>
      <c r="D217" s="231">
        <v>0</v>
      </c>
      <c r="E217" s="60"/>
      <c r="F217" s="147">
        <f t="shared" ref="F217:F226" si="288">D217+E217</f>
        <v>0</v>
      </c>
      <c r="G217" s="231"/>
      <c r="H217" s="263"/>
      <c r="I217" s="114">
        <f t="shared" ref="I217:I226" si="289">G217+H217</f>
        <v>0</v>
      </c>
      <c r="J217" s="263"/>
      <c r="K217" s="60"/>
      <c r="L217" s="136">
        <f t="shared" ref="L217:L226" si="290">J217+K217</f>
        <v>0</v>
      </c>
      <c r="M217" s="325"/>
      <c r="N217" s="60"/>
      <c r="O217" s="114">
        <f t="shared" ref="O217:O226" si="291">M217+N217</f>
        <v>0</v>
      </c>
      <c r="P217" s="111"/>
      <c r="R217" s="206"/>
      <c r="S217" s="206"/>
    </row>
    <row r="218" spans="1:19" hidden="1" x14ac:dyDescent="0.25">
      <c r="A218" s="38">
        <v>5232</v>
      </c>
      <c r="B218" s="57" t="s">
        <v>198</v>
      </c>
      <c r="C218" s="58">
        <f t="shared" si="283"/>
        <v>0</v>
      </c>
      <c r="D218" s="231">
        <v>0</v>
      </c>
      <c r="E218" s="60"/>
      <c r="F218" s="147">
        <f t="shared" si="288"/>
        <v>0</v>
      </c>
      <c r="G218" s="231"/>
      <c r="H218" s="263"/>
      <c r="I218" s="114">
        <f t="shared" si="289"/>
        <v>0</v>
      </c>
      <c r="J218" s="263"/>
      <c r="K218" s="60"/>
      <c r="L218" s="136">
        <f t="shared" si="290"/>
        <v>0</v>
      </c>
      <c r="M218" s="325"/>
      <c r="N218" s="60"/>
      <c r="O218" s="114">
        <f t="shared" si="291"/>
        <v>0</v>
      </c>
      <c r="P218" s="111"/>
      <c r="R218" s="206"/>
      <c r="S218" s="206"/>
    </row>
    <row r="219" spans="1:19" hidden="1" x14ac:dyDescent="0.25">
      <c r="A219" s="38">
        <v>5233</v>
      </c>
      <c r="B219" s="57" t="s">
        <v>199</v>
      </c>
      <c r="C219" s="58">
        <f t="shared" si="283"/>
        <v>0</v>
      </c>
      <c r="D219" s="231">
        <v>0</v>
      </c>
      <c r="E219" s="60"/>
      <c r="F219" s="147">
        <f t="shared" si="288"/>
        <v>0</v>
      </c>
      <c r="G219" s="231"/>
      <c r="H219" s="263"/>
      <c r="I219" s="114">
        <f t="shared" si="289"/>
        <v>0</v>
      </c>
      <c r="J219" s="263"/>
      <c r="K219" s="60"/>
      <c r="L219" s="136">
        <f t="shared" si="290"/>
        <v>0</v>
      </c>
      <c r="M219" s="325"/>
      <c r="N219" s="60"/>
      <c r="O219" s="114">
        <f t="shared" si="291"/>
        <v>0</v>
      </c>
      <c r="P219" s="111"/>
      <c r="R219" s="206"/>
      <c r="S219" s="206"/>
    </row>
    <row r="220" spans="1:19" ht="24" hidden="1" x14ac:dyDescent="0.25">
      <c r="A220" s="38">
        <v>5234</v>
      </c>
      <c r="B220" s="57" t="s">
        <v>200</v>
      </c>
      <c r="C220" s="58">
        <f t="shared" si="283"/>
        <v>0</v>
      </c>
      <c r="D220" s="231">
        <v>0</v>
      </c>
      <c r="E220" s="60"/>
      <c r="F220" s="147">
        <f t="shared" si="288"/>
        <v>0</v>
      </c>
      <c r="G220" s="231"/>
      <c r="H220" s="263"/>
      <c r="I220" s="114">
        <f t="shared" si="289"/>
        <v>0</v>
      </c>
      <c r="J220" s="263"/>
      <c r="K220" s="60"/>
      <c r="L220" s="136">
        <f t="shared" si="290"/>
        <v>0</v>
      </c>
      <c r="M220" s="325"/>
      <c r="N220" s="60"/>
      <c r="O220" s="114">
        <f t="shared" si="291"/>
        <v>0</v>
      </c>
      <c r="P220" s="111"/>
      <c r="R220" s="206"/>
      <c r="S220" s="206"/>
    </row>
    <row r="221" spans="1:19" ht="14.25" hidden="1" customHeight="1" x14ac:dyDescent="0.25">
      <c r="A221" s="38">
        <v>5236</v>
      </c>
      <c r="B221" s="57" t="s">
        <v>201</v>
      </c>
      <c r="C221" s="58">
        <f t="shared" si="283"/>
        <v>0</v>
      </c>
      <c r="D221" s="231">
        <v>0</v>
      </c>
      <c r="E221" s="60"/>
      <c r="F221" s="147">
        <f t="shared" si="288"/>
        <v>0</v>
      </c>
      <c r="G221" s="231"/>
      <c r="H221" s="263"/>
      <c r="I221" s="114">
        <f t="shared" si="289"/>
        <v>0</v>
      </c>
      <c r="J221" s="263"/>
      <c r="K221" s="60"/>
      <c r="L221" s="136">
        <f t="shared" si="290"/>
        <v>0</v>
      </c>
      <c r="M221" s="325"/>
      <c r="N221" s="60"/>
      <c r="O221" s="114">
        <f t="shared" si="291"/>
        <v>0</v>
      </c>
      <c r="P221" s="111"/>
      <c r="R221" s="206"/>
      <c r="S221" s="206"/>
    </row>
    <row r="222" spans="1:19" ht="14.25" hidden="1" customHeight="1" x14ac:dyDescent="0.25">
      <c r="A222" s="38">
        <v>5237</v>
      </c>
      <c r="B222" s="57" t="s">
        <v>202</v>
      </c>
      <c r="C222" s="58">
        <f t="shared" si="283"/>
        <v>0</v>
      </c>
      <c r="D222" s="231">
        <v>0</v>
      </c>
      <c r="E222" s="60"/>
      <c r="F222" s="147">
        <f t="shared" si="288"/>
        <v>0</v>
      </c>
      <c r="G222" s="231"/>
      <c r="H222" s="263"/>
      <c r="I222" s="114">
        <f t="shared" si="289"/>
        <v>0</v>
      </c>
      <c r="J222" s="263"/>
      <c r="K222" s="60"/>
      <c r="L222" s="136">
        <f t="shared" si="290"/>
        <v>0</v>
      </c>
      <c r="M222" s="325"/>
      <c r="N222" s="60"/>
      <c r="O222" s="114">
        <f t="shared" si="291"/>
        <v>0</v>
      </c>
      <c r="P222" s="111"/>
      <c r="R222" s="206"/>
      <c r="S222" s="206"/>
    </row>
    <row r="223" spans="1:19" ht="24" hidden="1" x14ac:dyDescent="0.25">
      <c r="A223" s="38">
        <v>5238</v>
      </c>
      <c r="B223" s="57" t="s">
        <v>203</v>
      </c>
      <c r="C223" s="58">
        <f t="shared" si="283"/>
        <v>0</v>
      </c>
      <c r="D223" s="231">
        <v>0</v>
      </c>
      <c r="E223" s="60"/>
      <c r="F223" s="147">
        <f t="shared" si="288"/>
        <v>0</v>
      </c>
      <c r="G223" s="231"/>
      <c r="H223" s="263"/>
      <c r="I223" s="114">
        <f t="shared" si="289"/>
        <v>0</v>
      </c>
      <c r="J223" s="263"/>
      <c r="K223" s="60"/>
      <c r="L223" s="136">
        <f t="shared" si="290"/>
        <v>0</v>
      </c>
      <c r="M223" s="325"/>
      <c r="N223" s="60"/>
      <c r="O223" s="114">
        <f t="shared" si="291"/>
        <v>0</v>
      </c>
      <c r="P223" s="111"/>
      <c r="R223" s="206"/>
      <c r="S223" s="206"/>
    </row>
    <row r="224" spans="1:19" ht="24" hidden="1" x14ac:dyDescent="0.25">
      <c r="A224" s="38">
        <v>5239</v>
      </c>
      <c r="B224" s="57" t="s">
        <v>204</v>
      </c>
      <c r="C224" s="58">
        <f t="shared" si="283"/>
        <v>0</v>
      </c>
      <c r="D224" s="231">
        <v>0</v>
      </c>
      <c r="E224" s="60"/>
      <c r="F224" s="147">
        <f t="shared" si="288"/>
        <v>0</v>
      </c>
      <c r="G224" s="231"/>
      <c r="H224" s="263"/>
      <c r="I224" s="114">
        <f t="shared" si="289"/>
        <v>0</v>
      </c>
      <c r="J224" s="263"/>
      <c r="K224" s="60"/>
      <c r="L224" s="136">
        <f t="shared" si="290"/>
        <v>0</v>
      </c>
      <c r="M224" s="325"/>
      <c r="N224" s="60"/>
      <c r="O224" s="114">
        <f t="shared" si="291"/>
        <v>0</v>
      </c>
      <c r="P224" s="111"/>
      <c r="R224" s="206"/>
      <c r="S224" s="206"/>
    </row>
    <row r="225" spans="1:19" ht="24" x14ac:dyDescent="0.25">
      <c r="A225" s="112">
        <v>5240</v>
      </c>
      <c r="B225" s="57" t="s">
        <v>205</v>
      </c>
      <c r="C225" s="58">
        <f t="shared" si="283"/>
        <v>27071</v>
      </c>
      <c r="D225" s="231">
        <v>27071</v>
      </c>
      <c r="E225" s="528"/>
      <c r="F225" s="486">
        <f t="shared" si="288"/>
        <v>27071</v>
      </c>
      <c r="G225" s="231"/>
      <c r="H225" s="561"/>
      <c r="I225" s="486">
        <f t="shared" si="289"/>
        <v>0</v>
      </c>
      <c r="J225" s="263"/>
      <c r="K225" s="528"/>
      <c r="L225" s="486">
        <f t="shared" si="290"/>
        <v>0</v>
      </c>
      <c r="M225" s="325"/>
      <c r="N225" s="60"/>
      <c r="O225" s="114">
        <f t="shared" si="291"/>
        <v>0</v>
      </c>
      <c r="P225" s="111"/>
      <c r="R225" s="206"/>
      <c r="S225" s="206"/>
    </row>
    <row r="226" spans="1:19" hidden="1" x14ac:dyDescent="0.25">
      <c r="A226" s="112">
        <v>5250</v>
      </c>
      <c r="B226" s="57" t="s">
        <v>206</v>
      </c>
      <c r="C226" s="58">
        <f t="shared" si="283"/>
        <v>0</v>
      </c>
      <c r="D226" s="231">
        <v>0</v>
      </c>
      <c r="E226" s="60"/>
      <c r="F226" s="147">
        <f t="shared" si="288"/>
        <v>0</v>
      </c>
      <c r="G226" s="231"/>
      <c r="H226" s="263"/>
      <c r="I226" s="114">
        <f t="shared" si="289"/>
        <v>0</v>
      </c>
      <c r="J226" s="263"/>
      <c r="K226" s="60"/>
      <c r="L226" s="136">
        <f t="shared" si="290"/>
        <v>0</v>
      </c>
      <c r="M226" s="325"/>
      <c r="N226" s="60"/>
      <c r="O226" s="114">
        <f t="shared" si="291"/>
        <v>0</v>
      </c>
      <c r="P226" s="111"/>
      <c r="R226" s="206"/>
      <c r="S226" s="206"/>
    </row>
    <row r="227" spans="1:19" hidden="1" x14ac:dyDescent="0.25">
      <c r="A227" s="112">
        <v>5260</v>
      </c>
      <c r="B227" s="57" t="s">
        <v>207</v>
      </c>
      <c r="C227" s="58">
        <f t="shared" si="283"/>
        <v>0</v>
      </c>
      <c r="D227" s="232">
        <f>SUM(D228)</f>
        <v>0</v>
      </c>
      <c r="E227" s="113">
        <f t="shared" ref="E227:F227" si="292">SUM(E228)</f>
        <v>0</v>
      </c>
      <c r="F227" s="147">
        <f t="shared" si="292"/>
        <v>0</v>
      </c>
      <c r="G227" s="232">
        <f>SUM(G228)</f>
        <v>0</v>
      </c>
      <c r="H227" s="121">
        <f t="shared" ref="H227:I227" si="293">SUM(H228)</f>
        <v>0</v>
      </c>
      <c r="I227" s="114">
        <f t="shared" si="293"/>
        <v>0</v>
      </c>
      <c r="J227" s="121">
        <f>SUM(J228)</f>
        <v>0</v>
      </c>
      <c r="K227" s="113">
        <f t="shared" ref="K227:L227" si="294">SUM(K228)</f>
        <v>0</v>
      </c>
      <c r="L227" s="136">
        <f t="shared" si="294"/>
        <v>0</v>
      </c>
      <c r="M227" s="58">
        <f>SUM(M228)</f>
        <v>0</v>
      </c>
      <c r="N227" s="113">
        <f t="shared" ref="N227:O227" si="295">SUM(N228)</f>
        <v>0</v>
      </c>
      <c r="O227" s="114">
        <f t="shared" si="295"/>
        <v>0</v>
      </c>
      <c r="P227" s="111"/>
      <c r="R227" s="206"/>
      <c r="S227" s="206"/>
    </row>
    <row r="228" spans="1:19" ht="24" hidden="1" x14ac:dyDescent="0.25">
      <c r="A228" s="38">
        <v>5269</v>
      </c>
      <c r="B228" s="57" t="s">
        <v>208</v>
      </c>
      <c r="C228" s="58">
        <f t="shared" si="283"/>
        <v>0</v>
      </c>
      <c r="D228" s="231">
        <v>0</v>
      </c>
      <c r="E228" s="60"/>
      <c r="F228" s="147">
        <f t="shared" ref="F228:F229" si="296">D228+E228</f>
        <v>0</v>
      </c>
      <c r="G228" s="231"/>
      <c r="H228" s="263"/>
      <c r="I228" s="114">
        <f t="shared" ref="I228:I229" si="297">G228+H228</f>
        <v>0</v>
      </c>
      <c r="J228" s="263"/>
      <c r="K228" s="60"/>
      <c r="L228" s="136">
        <f t="shared" ref="L228:L229" si="298">J228+K228</f>
        <v>0</v>
      </c>
      <c r="M228" s="325"/>
      <c r="N228" s="60"/>
      <c r="O228" s="114">
        <f t="shared" ref="O228:O229" si="299">M228+N228</f>
        <v>0</v>
      </c>
      <c r="P228" s="111"/>
      <c r="R228" s="206"/>
      <c r="S228" s="206"/>
    </row>
    <row r="229" spans="1:19" ht="24" hidden="1" x14ac:dyDescent="0.25">
      <c r="A229" s="107">
        <v>5270</v>
      </c>
      <c r="B229" s="78" t="s">
        <v>209</v>
      </c>
      <c r="C229" s="84">
        <f t="shared" si="283"/>
        <v>0</v>
      </c>
      <c r="D229" s="233">
        <v>0</v>
      </c>
      <c r="E229" s="115"/>
      <c r="F229" s="286">
        <f t="shared" si="296"/>
        <v>0</v>
      </c>
      <c r="G229" s="233"/>
      <c r="H229" s="264"/>
      <c r="I229" s="109">
        <f t="shared" si="297"/>
        <v>0</v>
      </c>
      <c r="J229" s="264"/>
      <c r="K229" s="115"/>
      <c r="L229" s="137">
        <f t="shared" si="298"/>
        <v>0</v>
      </c>
      <c r="M229" s="326"/>
      <c r="N229" s="115"/>
      <c r="O229" s="109">
        <f t="shared" si="299"/>
        <v>0</v>
      </c>
      <c r="P229" s="116"/>
      <c r="R229" s="206"/>
      <c r="S229" s="206"/>
    </row>
    <row r="230" spans="1:19" x14ac:dyDescent="0.25">
      <c r="A230" s="101">
        <v>6000</v>
      </c>
      <c r="B230" s="101" t="s">
        <v>210</v>
      </c>
      <c r="C230" s="102">
        <f t="shared" si="283"/>
        <v>5806</v>
      </c>
      <c r="D230" s="228">
        <f>D231+D251+D259</f>
        <v>5806</v>
      </c>
      <c r="E230" s="521">
        <f t="shared" ref="E230:F230" si="300">E231+E251+E259</f>
        <v>0</v>
      </c>
      <c r="F230" s="522">
        <f t="shared" si="300"/>
        <v>5806</v>
      </c>
      <c r="G230" s="228">
        <f>G231+G251+G259</f>
        <v>0</v>
      </c>
      <c r="H230" s="138">
        <f t="shared" ref="H230:I230" si="301">H231+H251+H259</f>
        <v>0</v>
      </c>
      <c r="I230" s="522">
        <f t="shared" si="301"/>
        <v>0</v>
      </c>
      <c r="J230" s="261">
        <f>J231+J251+J259</f>
        <v>0</v>
      </c>
      <c r="K230" s="521">
        <f t="shared" ref="K230:L230" si="302">K231+K251+K259</f>
        <v>0</v>
      </c>
      <c r="L230" s="522">
        <f t="shared" si="302"/>
        <v>0</v>
      </c>
      <c r="M230" s="102">
        <f>M231+M251+M259</f>
        <v>0</v>
      </c>
      <c r="N230" s="103">
        <f t="shared" ref="N230:O230" si="303">N231+N251+N259</f>
        <v>0</v>
      </c>
      <c r="O230" s="104">
        <f t="shared" si="303"/>
        <v>0</v>
      </c>
      <c r="P230" s="347"/>
      <c r="R230" s="206"/>
      <c r="S230" s="206"/>
    </row>
    <row r="231" spans="1:19" ht="14.25" hidden="1" customHeight="1" x14ac:dyDescent="0.25">
      <c r="A231" s="69">
        <v>6200</v>
      </c>
      <c r="B231" s="125" t="s">
        <v>211</v>
      </c>
      <c r="C231" s="130">
        <f t="shared" si="283"/>
        <v>0</v>
      </c>
      <c r="D231" s="237">
        <f>SUM(D232,D233,D235,D238,D244,D245,D246)</f>
        <v>0</v>
      </c>
      <c r="E231" s="131">
        <f t="shared" ref="E231:F231" si="304">SUM(E232,E233,E235,E238,E244,E245,E246)</f>
        <v>0</v>
      </c>
      <c r="F231" s="288">
        <f t="shared" si="304"/>
        <v>0</v>
      </c>
      <c r="G231" s="237">
        <f>SUM(G232,G233,G235,G238,G244,G245,G246)</f>
        <v>0</v>
      </c>
      <c r="H231" s="268">
        <f t="shared" ref="H231:I231" si="305">SUM(H232,H233,H235,H238,H244,H245,H246)</f>
        <v>0</v>
      </c>
      <c r="I231" s="294">
        <f t="shared" si="305"/>
        <v>0</v>
      </c>
      <c r="J231" s="268">
        <f>SUM(J232,J233,J235,J238,J244,J245,J246)</f>
        <v>0</v>
      </c>
      <c r="K231" s="131">
        <f t="shared" ref="K231:L231" si="306">SUM(K232,K233,K235,K238,K244,K245,K246)</f>
        <v>0</v>
      </c>
      <c r="L231" s="139">
        <f t="shared" si="306"/>
        <v>0</v>
      </c>
      <c r="M231" s="130">
        <f>SUM(M232,M233,M235,M238,M244,M245,M246)</f>
        <v>0</v>
      </c>
      <c r="N231" s="131">
        <f t="shared" ref="N231:O231" si="307">SUM(N232,N233,N235,N238,N244,N245,N246)</f>
        <v>0</v>
      </c>
      <c r="O231" s="294">
        <f t="shared" si="307"/>
        <v>0</v>
      </c>
      <c r="P231" s="348"/>
      <c r="R231" s="206"/>
      <c r="S231" s="206"/>
    </row>
    <row r="232" spans="1:19" ht="24" hidden="1" x14ac:dyDescent="0.25">
      <c r="A232" s="565">
        <v>6220</v>
      </c>
      <c r="B232" s="52" t="s">
        <v>212</v>
      </c>
      <c r="C232" s="53">
        <f t="shared" si="283"/>
        <v>0</v>
      </c>
      <c r="D232" s="230">
        <v>0</v>
      </c>
      <c r="E232" s="55"/>
      <c r="F232" s="287">
        <f>D232+E232</f>
        <v>0</v>
      </c>
      <c r="G232" s="230"/>
      <c r="H232" s="262"/>
      <c r="I232" s="120">
        <f>G232+H232</f>
        <v>0</v>
      </c>
      <c r="J232" s="262"/>
      <c r="K232" s="55"/>
      <c r="L232" s="140">
        <f>J232+K232</f>
        <v>0</v>
      </c>
      <c r="M232" s="324"/>
      <c r="N232" s="55"/>
      <c r="O232" s="120">
        <f>M232+N232</f>
        <v>0</v>
      </c>
      <c r="P232" s="110"/>
      <c r="R232" s="206"/>
      <c r="S232" s="206"/>
    </row>
    <row r="233" spans="1:19" hidden="1" x14ac:dyDescent="0.25">
      <c r="A233" s="112">
        <v>6230</v>
      </c>
      <c r="B233" s="57" t="s">
        <v>213</v>
      </c>
      <c r="C233" s="58">
        <f t="shared" si="283"/>
        <v>0</v>
      </c>
      <c r="D233" s="232">
        <f t="shared" ref="D233:O233" si="308">SUM(D234)</f>
        <v>0</v>
      </c>
      <c r="E233" s="113">
        <f t="shared" si="308"/>
        <v>0</v>
      </c>
      <c r="F233" s="147">
        <f t="shared" si="308"/>
        <v>0</v>
      </c>
      <c r="G233" s="232">
        <f t="shared" si="308"/>
        <v>0</v>
      </c>
      <c r="H233" s="121">
        <f t="shared" si="308"/>
        <v>0</v>
      </c>
      <c r="I233" s="114">
        <f t="shared" si="308"/>
        <v>0</v>
      </c>
      <c r="J233" s="121">
        <f t="shared" si="308"/>
        <v>0</v>
      </c>
      <c r="K233" s="113">
        <f t="shared" si="308"/>
        <v>0</v>
      </c>
      <c r="L233" s="136">
        <f t="shared" si="308"/>
        <v>0</v>
      </c>
      <c r="M233" s="58">
        <f t="shared" si="308"/>
        <v>0</v>
      </c>
      <c r="N233" s="113">
        <f t="shared" si="308"/>
        <v>0</v>
      </c>
      <c r="O233" s="114">
        <f t="shared" si="308"/>
        <v>0</v>
      </c>
      <c r="P233" s="111"/>
      <c r="R233" s="206"/>
      <c r="S233" s="206"/>
    </row>
    <row r="234" spans="1:19" ht="24" hidden="1" x14ac:dyDescent="0.25">
      <c r="A234" s="38">
        <v>6239</v>
      </c>
      <c r="B234" s="52" t="s">
        <v>214</v>
      </c>
      <c r="C234" s="58">
        <f t="shared" si="283"/>
        <v>0</v>
      </c>
      <c r="D234" s="230">
        <v>0</v>
      </c>
      <c r="E234" s="55"/>
      <c r="F234" s="287">
        <f>D234+E234</f>
        <v>0</v>
      </c>
      <c r="G234" s="230"/>
      <c r="H234" s="262"/>
      <c r="I234" s="120">
        <f>G234+H234</f>
        <v>0</v>
      </c>
      <c r="J234" s="262"/>
      <c r="K234" s="55"/>
      <c r="L234" s="140">
        <f>J234+K234</f>
        <v>0</v>
      </c>
      <c r="M234" s="324"/>
      <c r="N234" s="55"/>
      <c r="O234" s="120">
        <f>M234+N234</f>
        <v>0</v>
      </c>
      <c r="P234" s="110"/>
      <c r="R234" s="206"/>
      <c r="S234" s="206"/>
    </row>
    <row r="235" spans="1:19" ht="24" hidden="1" x14ac:dyDescent="0.25">
      <c r="A235" s="112">
        <v>6240</v>
      </c>
      <c r="B235" s="57" t="s">
        <v>215</v>
      </c>
      <c r="C235" s="58">
        <f t="shared" si="283"/>
        <v>0</v>
      </c>
      <c r="D235" s="232">
        <f>SUM(D236:D237)</f>
        <v>0</v>
      </c>
      <c r="E235" s="113">
        <f t="shared" ref="E235:F235" si="309">SUM(E236:E237)</f>
        <v>0</v>
      </c>
      <c r="F235" s="147">
        <f t="shared" si="309"/>
        <v>0</v>
      </c>
      <c r="G235" s="232">
        <f>SUM(G236:G237)</f>
        <v>0</v>
      </c>
      <c r="H235" s="121">
        <f t="shared" ref="H235:I235" si="310">SUM(H236:H237)</f>
        <v>0</v>
      </c>
      <c r="I235" s="114">
        <f t="shared" si="310"/>
        <v>0</v>
      </c>
      <c r="J235" s="121">
        <f>SUM(J236:J237)</f>
        <v>0</v>
      </c>
      <c r="K235" s="113">
        <f t="shared" ref="K235:L235" si="311">SUM(K236:K237)</f>
        <v>0</v>
      </c>
      <c r="L235" s="136">
        <f t="shared" si="311"/>
        <v>0</v>
      </c>
      <c r="M235" s="58">
        <f>SUM(M236:M237)</f>
        <v>0</v>
      </c>
      <c r="N235" s="113">
        <f t="shared" ref="N235:O235" si="312">SUM(N236:N237)</f>
        <v>0</v>
      </c>
      <c r="O235" s="114">
        <f t="shared" si="312"/>
        <v>0</v>
      </c>
      <c r="P235" s="111"/>
      <c r="R235" s="206"/>
      <c r="S235" s="206"/>
    </row>
    <row r="236" spans="1:19" hidden="1" x14ac:dyDescent="0.25">
      <c r="A236" s="38">
        <v>6241</v>
      </c>
      <c r="B236" s="57" t="s">
        <v>216</v>
      </c>
      <c r="C236" s="58">
        <f t="shared" si="283"/>
        <v>0</v>
      </c>
      <c r="D236" s="231">
        <v>0</v>
      </c>
      <c r="E236" s="60"/>
      <c r="F236" s="147">
        <f t="shared" ref="F236:F237" si="313">D236+E236</f>
        <v>0</v>
      </c>
      <c r="G236" s="231"/>
      <c r="H236" s="263"/>
      <c r="I236" s="114">
        <f t="shared" ref="I236:I237" si="314">G236+H236</f>
        <v>0</v>
      </c>
      <c r="J236" s="263"/>
      <c r="K236" s="60"/>
      <c r="L236" s="136">
        <f t="shared" ref="L236:L237" si="315">J236+K236</f>
        <v>0</v>
      </c>
      <c r="M236" s="325"/>
      <c r="N236" s="60"/>
      <c r="O236" s="114">
        <f t="shared" ref="O236:O237" si="316">M236+N236</f>
        <v>0</v>
      </c>
      <c r="P236" s="111"/>
      <c r="R236" s="206"/>
      <c r="S236" s="206"/>
    </row>
    <row r="237" spans="1:19" hidden="1" x14ac:dyDescent="0.25">
      <c r="A237" s="38">
        <v>6242</v>
      </c>
      <c r="B237" s="57" t="s">
        <v>217</v>
      </c>
      <c r="C237" s="58">
        <f t="shared" si="283"/>
        <v>0</v>
      </c>
      <c r="D237" s="231">
        <v>0</v>
      </c>
      <c r="E237" s="60"/>
      <c r="F237" s="147">
        <f t="shared" si="313"/>
        <v>0</v>
      </c>
      <c r="G237" s="231"/>
      <c r="H237" s="263"/>
      <c r="I237" s="114">
        <f t="shared" si="314"/>
        <v>0</v>
      </c>
      <c r="J237" s="263"/>
      <c r="K237" s="60"/>
      <c r="L237" s="136">
        <f t="shared" si="315"/>
        <v>0</v>
      </c>
      <c r="M237" s="325"/>
      <c r="N237" s="60"/>
      <c r="O237" s="114">
        <f t="shared" si="316"/>
        <v>0</v>
      </c>
      <c r="P237" s="111"/>
      <c r="R237" s="206"/>
      <c r="S237" s="206"/>
    </row>
    <row r="238" spans="1:19" ht="25.5" hidden="1" customHeight="1" x14ac:dyDescent="0.25">
      <c r="A238" s="112">
        <v>6250</v>
      </c>
      <c r="B238" s="57" t="s">
        <v>218</v>
      </c>
      <c r="C238" s="58">
        <f t="shared" si="283"/>
        <v>0</v>
      </c>
      <c r="D238" s="232">
        <f>SUM(D239:D243)</f>
        <v>0</v>
      </c>
      <c r="E238" s="113">
        <f t="shared" ref="E238:F238" si="317">SUM(E239:E243)</f>
        <v>0</v>
      </c>
      <c r="F238" s="147">
        <f t="shared" si="317"/>
        <v>0</v>
      </c>
      <c r="G238" s="232">
        <f>SUM(G239:G243)</f>
        <v>0</v>
      </c>
      <c r="H238" s="121">
        <f t="shared" ref="H238:I238" si="318">SUM(H239:H243)</f>
        <v>0</v>
      </c>
      <c r="I238" s="114">
        <f t="shared" si="318"/>
        <v>0</v>
      </c>
      <c r="J238" s="121">
        <f>SUM(J239:J243)</f>
        <v>0</v>
      </c>
      <c r="K238" s="113">
        <f t="shared" ref="K238:L238" si="319">SUM(K239:K243)</f>
        <v>0</v>
      </c>
      <c r="L238" s="136">
        <f t="shared" si="319"/>
        <v>0</v>
      </c>
      <c r="M238" s="58">
        <f>SUM(M239:M243)</f>
        <v>0</v>
      </c>
      <c r="N238" s="113">
        <f t="shared" ref="N238:O238" si="320">SUM(N239:N243)</f>
        <v>0</v>
      </c>
      <c r="O238" s="114">
        <f t="shared" si="320"/>
        <v>0</v>
      </c>
      <c r="P238" s="111"/>
      <c r="R238" s="206"/>
      <c r="S238" s="206"/>
    </row>
    <row r="239" spans="1:19" ht="14.25" hidden="1" customHeight="1" x14ac:dyDescent="0.25">
      <c r="A239" s="38">
        <v>6252</v>
      </c>
      <c r="B239" s="57" t="s">
        <v>219</v>
      </c>
      <c r="C239" s="58">
        <f t="shared" si="283"/>
        <v>0</v>
      </c>
      <c r="D239" s="231">
        <v>0</v>
      </c>
      <c r="E239" s="60"/>
      <c r="F239" s="147">
        <f t="shared" ref="F239:F245" si="321">D239+E239</f>
        <v>0</v>
      </c>
      <c r="G239" s="231"/>
      <c r="H239" s="263"/>
      <c r="I239" s="114">
        <f t="shared" ref="I239:I245" si="322">G239+H239</f>
        <v>0</v>
      </c>
      <c r="J239" s="263"/>
      <c r="K239" s="60"/>
      <c r="L239" s="136">
        <f t="shared" ref="L239:L245" si="323">J239+K239</f>
        <v>0</v>
      </c>
      <c r="M239" s="325"/>
      <c r="N239" s="60"/>
      <c r="O239" s="114">
        <f t="shared" ref="O239:O245" si="324">M239+N239</f>
        <v>0</v>
      </c>
      <c r="P239" s="111"/>
      <c r="R239" s="206"/>
      <c r="S239" s="206"/>
    </row>
    <row r="240" spans="1:19" ht="14.25" hidden="1" customHeight="1" x14ac:dyDescent="0.25">
      <c r="A240" s="38">
        <v>6253</v>
      </c>
      <c r="B240" s="57" t="s">
        <v>220</v>
      </c>
      <c r="C240" s="58">
        <f t="shared" si="283"/>
        <v>0</v>
      </c>
      <c r="D240" s="231">
        <v>0</v>
      </c>
      <c r="E240" s="60"/>
      <c r="F240" s="147">
        <f t="shared" si="321"/>
        <v>0</v>
      </c>
      <c r="G240" s="231"/>
      <c r="H240" s="263"/>
      <c r="I240" s="114">
        <f t="shared" si="322"/>
        <v>0</v>
      </c>
      <c r="J240" s="263"/>
      <c r="K240" s="60"/>
      <c r="L240" s="136">
        <f t="shared" si="323"/>
        <v>0</v>
      </c>
      <c r="M240" s="325"/>
      <c r="N240" s="60"/>
      <c r="O240" s="114">
        <f t="shared" si="324"/>
        <v>0</v>
      </c>
      <c r="P240" s="111"/>
      <c r="R240" s="206"/>
      <c r="S240" s="206"/>
    </row>
    <row r="241" spans="1:19" ht="24" hidden="1" x14ac:dyDescent="0.25">
      <c r="A241" s="38">
        <v>6254</v>
      </c>
      <c r="B241" s="57" t="s">
        <v>221</v>
      </c>
      <c r="C241" s="58">
        <f t="shared" si="283"/>
        <v>0</v>
      </c>
      <c r="D241" s="231">
        <v>0</v>
      </c>
      <c r="E241" s="60"/>
      <c r="F241" s="147">
        <f t="shared" si="321"/>
        <v>0</v>
      </c>
      <c r="G241" s="231"/>
      <c r="H241" s="263"/>
      <c r="I241" s="114">
        <f t="shared" si="322"/>
        <v>0</v>
      </c>
      <c r="J241" s="263"/>
      <c r="K241" s="60"/>
      <c r="L241" s="136">
        <f t="shared" si="323"/>
        <v>0</v>
      </c>
      <c r="M241" s="325"/>
      <c r="N241" s="60"/>
      <c r="O241" s="114">
        <f t="shared" si="324"/>
        <v>0</v>
      </c>
      <c r="P241" s="111"/>
      <c r="R241" s="206"/>
      <c r="S241" s="206"/>
    </row>
    <row r="242" spans="1:19" ht="24" hidden="1" x14ac:dyDescent="0.25">
      <c r="A242" s="38">
        <v>6255</v>
      </c>
      <c r="B242" s="57" t="s">
        <v>222</v>
      </c>
      <c r="C242" s="58">
        <f t="shared" si="283"/>
        <v>0</v>
      </c>
      <c r="D242" s="231">
        <v>0</v>
      </c>
      <c r="E242" s="60"/>
      <c r="F242" s="147">
        <f t="shared" si="321"/>
        <v>0</v>
      </c>
      <c r="G242" s="231"/>
      <c r="H242" s="263"/>
      <c r="I242" s="114">
        <f t="shared" si="322"/>
        <v>0</v>
      </c>
      <c r="J242" s="263"/>
      <c r="K242" s="60"/>
      <c r="L242" s="136">
        <f t="shared" si="323"/>
        <v>0</v>
      </c>
      <c r="M242" s="325"/>
      <c r="N242" s="60"/>
      <c r="O242" s="114">
        <f t="shared" si="324"/>
        <v>0</v>
      </c>
      <c r="P242" s="111"/>
      <c r="R242" s="206"/>
      <c r="S242" s="206"/>
    </row>
    <row r="243" spans="1:19" hidden="1" x14ac:dyDescent="0.25">
      <c r="A243" s="38">
        <v>6259</v>
      </c>
      <c r="B243" s="57" t="s">
        <v>223</v>
      </c>
      <c r="C243" s="58">
        <f t="shared" si="283"/>
        <v>0</v>
      </c>
      <c r="D243" s="231">
        <v>0</v>
      </c>
      <c r="E243" s="60"/>
      <c r="F243" s="147">
        <f t="shared" si="321"/>
        <v>0</v>
      </c>
      <c r="G243" s="231"/>
      <c r="H243" s="263"/>
      <c r="I243" s="114">
        <f t="shared" si="322"/>
        <v>0</v>
      </c>
      <c r="J243" s="263"/>
      <c r="K243" s="60"/>
      <c r="L243" s="136">
        <f t="shared" si="323"/>
        <v>0</v>
      </c>
      <c r="M243" s="325"/>
      <c r="N243" s="60"/>
      <c r="O243" s="114">
        <f t="shared" si="324"/>
        <v>0</v>
      </c>
      <c r="P243" s="111"/>
      <c r="R243" s="206"/>
      <c r="S243" s="206"/>
    </row>
    <row r="244" spans="1:19" ht="24" hidden="1" x14ac:dyDescent="0.25">
      <c r="A244" s="112">
        <v>6260</v>
      </c>
      <c r="B244" s="57" t="s">
        <v>224</v>
      </c>
      <c r="C244" s="58">
        <f t="shared" si="283"/>
        <v>0</v>
      </c>
      <c r="D244" s="231">
        <v>0</v>
      </c>
      <c r="E244" s="60"/>
      <c r="F244" s="147">
        <f t="shared" si="321"/>
        <v>0</v>
      </c>
      <c r="G244" s="231"/>
      <c r="H244" s="263"/>
      <c r="I244" s="114">
        <f t="shared" si="322"/>
        <v>0</v>
      </c>
      <c r="J244" s="263"/>
      <c r="K244" s="60"/>
      <c r="L244" s="136">
        <f t="shared" si="323"/>
        <v>0</v>
      </c>
      <c r="M244" s="325"/>
      <c r="N244" s="60"/>
      <c r="O244" s="114">
        <f t="shared" si="324"/>
        <v>0</v>
      </c>
      <c r="P244" s="111"/>
      <c r="R244" s="206"/>
      <c r="S244" s="206"/>
    </row>
    <row r="245" spans="1:19" hidden="1" x14ac:dyDescent="0.25">
      <c r="A245" s="112">
        <v>6270</v>
      </c>
      <c r="B245" s="57" t="s">
        <v>225</v>
      </c>
      <c r="C245" s="58">
        <f t="shared" si="283"/>
        <v>0</v>
      </c>
      <c r="D245" s="231">
        <v>0</v>
      </c>
      <c r="E245" s="60"/>
      <c r="F245" s="147">
        <f t="shared" si="321"/>
        <v>0</v>
      </c>
      <c r="G245" s="231"/>
      <c r="H245" s="263"/>
      <c r="I245" s="114">
        <f t="shared" si="322"/>
        <v>0</v>
      </c>
      <c r="J245" s="263"/>
      <c r="K245" s="60"/>
      <c r="L245" s="136">
        <f t="shared" si="323"/>
        <v>0</v>
      </c>
      <c r="M245" s="325"/>
      <c r="N245" s="60"/>
      <c r="O245" s="114">
        <f t="shared" si="324"/>
        <v>0</v>
      </c>
      <c r="P245" s="111"/>
      <c r="R245" s="206"/>
      <c r="S245" s="206"/>
    </row>
    <row r="246" spans="1:19" ht="24" hidden="1" x14ac:dyDescent="0.25">
      <c r="A246" s="565">
        <v>6290</v>
      </c>
      <c r="B246" s="52" t="s">
        <v>226</v>
      </c>
      <c r="C246" s="127">
        <f t="shared" si="283"/>
        <v>0</v>
      </c>
      <c r="D246" s="234">
        <f>SUM(D247:D250)</f>
        <v>0</v>
      </c>
      <c r="E246" s="119">
        <f t="shared" ref="E246:O246" si="325">SUM(E247:E250)</f>
        <v>0</v>
      </c>
      <c r="F246" s="287">
        <f t="shared" si="325"/>
        <v>0</v>
      </c>
      <c r="G246" s="234">
        <f t="shared" si="325"/>
        <v>0</v>
      </c>
      <c r="H246" s="265">
        <f t="shared" si="325"/>
        <v>0</v>
      </c>
      <c r="I246" s="120">
        <f t="shared" si="325"/>
        <v>0</v>
      </c>
      <c r="J246" s="265">
        <f t="shared" si="325"/>
        <v>0</v>
      </c>
      <c r="K246" s="119">
        <f t="shared" si="325"/>
        <v>0</v>
      </c>
      <c r="L246" s="140">
        <f t="shared" si="325"/>
        <v>0</v>
      </c>
      <c r="M246" s="127">
        <f t="shared" si="325"/>
        <v>0</v>
      </c>
      <c r="N246" s="305">
        <f t="shared" si="325"/>
        <v>0</v>
      </c>
      <c r="O246" s="310">
        <f t="shared" si="325"/>
        <v>0</v>
      </c>
      <c r="P246" s="158"/>
      <c r="R246" s="206"/>
      <c r="S246" s="206"/>
    </row>
    <row r="247" spans="1:19" hidden="1" x14ac:dyDescent="0.25">
      <c r="A247" s="38">
        <v>6291</v>
      </c>
      <c r="B247" s="57" t="s">
        <v>227</v>
      </c>
      <c r="C247" s="58">
        <f t="shared" si="283"/>
        <v>0</v>
      </c>
      <c r="D247" s="231">
        <v>0</v>
      </c>
      <c r="E247" s="60"/>
      <c r="F247" s="147">
        <f t="shared" ref="F247:F250" si="326">D247+E247</f>
        <v>0</v>
      </c>
      <c r="G247" s="231"/>
      <c r="H247" s="263"/>
      <c r="I247" s="114">
        <f t="shared" ref="I247:I250" si="327">G247+H247</f>
        <v>0</v>
      </c>
      <c r="J247" s="263"/>
      <c r="K247" s="60"/>
      <c r="L247" s="136">
        <f t="shared" ref="L247:L250" si="328">J247+K247</f>
        <v>0</v>
      </c>
      <c r="M247" s="325"/>
      <c r="N247" s="60"/>
      <c r="O247" s="114">
        <f t="shared" ref="O247:O250" si="329">M247+N247</f>
        <v>0</v>
      </c>
      <c r="P247" s="111"/>
      <c r="R247" s="206"/>
      <c r="S247" s="206"/>
    </row>
    <row r="248" spans="1:19" hidden="1" x14ac:dyDescent="0.25">
      <c r="A248" s="38">
        <v>6292</v>
      </c>
      <c r="B248" s="57" t="s">
        <v>228</v>
      </c>
      <c r="C248" s="58">
        <f t="shared" si="283"/>
        <v>0</v>
      </c>
      <c r="D248" s="231">
        <v>0</v>
      </c>
      <c r="E248" s="60"/>
      <c r="F248" s="147">
        <f t="shared" si="326"/>
        <v>0</v>
      </c>
      <c r="G248" s="231"/>
      <c r="H248" s="263"/>
      <c r="I248" s="114">
        <f t="shared" si="327"/>
        <v>0</v>
      </c>
      <c r="J248" s="263"/>
      <c r="K248" s="60"/>
      <c r="L248" s="136">
        <f t="shared" si="328"/>
        <v>0</v>
      </c>
      <c r="M248" s="325"/>
      <c r="N248" s="60"/>
      <c r="O248" s="114">
        <f t="shared" si="329"/>
        <v>0</v>
      </c>
      <c r="P248" s="111"/>
      <c r="R248" s="206"/>
      <c r="S248" s="206"/>
    </row>
    <row r="249" spans="1:19" ht="72" hidden="1" x14ac:dyDescent="0.25">
      <c r="A249" s="38">
        <v>6296</v>
      </c>
      <c r="B249" s="57" t="s">
        <v>229</v>
      </c>
      <c r="C249" s="58">
        <f t="shared" si="283"/>
        <v>0</v>
      </c>
      <c r="D249" s="231">
        <v>0</v>
      </c>
      <c r="E249" s="60"/>
      <c r="F249" s="147">
        <f t="shared" si="326"/>
        <v>0</v>
      </c>
      <c r="G249" s="231"/>
      <c r="H249" s="263"/>
      <c r="I249" s="114">
        <f t="shared" si="327"/>
        <v>0</v>
      </c>
      <c r="J249" s="263"/>
      <c r="K249" s="60"/>
      <c r="L249" s="136">
        <f t="shared" si="328"/>
        <v>0</v>
      </c>
      <c r="M249" s="325"/>
      <c r="N249" s="60"/>
      <c r="O249" s="114">
        <f t="shared" si="329"/>
        <v>0</v>
      </c>
      <c r="P249" s="111"/>
      <c r="R249" s="206"/>
      <c r="S249" s="206"/>
    </row>
    <row r="250" spans="1:19" ht="39.75" hidden="1" customHeight="1" x14ac:dyDescent="0.25">
      <c r="A250" s="38">
        <v>6299</v>
      </c>
      <c r="B250" s="57" t="s">
        <v>230</v>
      </c>
      <c r="C250" s="58">
        <f t="shared" si="283"/>
        <v>0</v>
      </c>
      <c r="D250" s="231">
        <v>0</v>
      </c>
      <c r="E250" s="60"/>
      <c r="F250" s="147">
        <f t="shared" si="326"/>
        <v>0</v>
      </c>
      <c r="G250" s="231"/>
      <c r="H250" s="263"/>
      <c r="I250" s="114">
        <f t="shared" si="327"/>
        <v>0</v>
      </c>
      <c r="J250" s="263"/>
      <c r="K250" s="60"/>
      <c r="L250" s="136">
        <f t="shared" si="328"/>
        <v>0</v>
      </c>
      <c r="M250" s="325"/>
      <c r="N250" s="60"/>
      <c r="O250" s="114">
        <f t="shared" si="329"/>
        <v>0</v>
      </c>
      <c r="P250" s="111"/>
      <c r="R250" s="206"/>
      <c r="S250" s="206"/>
    </row>
    <row r="251" spans="1:19" hidden="1" x14ac:dyDescent="0.25">
      <c r="A251" s="45">
        <v>6300</v>
      </c>
      <c r="B251" s="105" t="s">
        <v>231</v>
      </c>
      <c r="C251" s="46">
        <f t="shared" si="283"/>
        <v>0</v>
      </c>
      <c r="D251" s="229">
        <f>SUM(D252,D257,D258)</f>
        <v>0</v>
      </c>
      <c r="E251" s="50">
        <f t="shared" ref="E251:O251" si="330">SUM(E252,E257,E258)</f>
        <v>0</v>
      </c>
      <c r="F251" s="285">
        <f t="shared" si="330"/>
        <v>0</v>
      </c>
      <c r="G251" s="229">
        <f t="shared" si="330"/>
        <v>0</v>
      </c>
      <c r="H251" s="106">
        <f t="shared" si="330"/>
        <v>0</v>
      </c>
      <c r="I251" s="117">
        <f t="shared" si="330"/>
        <v>0</v>
      </c>
      <c r="J251" s="106">
        <f t="shared" si="330"/>
        <v>0</v>
      </c>
      <c r="K251" s="50">
        <f t="shared" si="330"/>
        <v>0</v>
      </c>
      <c r="L251" s="126">
        <f t="shared" si="330"/>
        <v>0</v>
      </c>
      <c r="M251" s="166">
        <f t="shared" si="330"/>
        <v>0</v>
      </c>
      <c r="N251" s="167">
        <f t="shared" si="330"/>
        <v>0</v>
      </c>
      <c r="O251" s="168">
        <f t="shared" si="330"/>
        <v>0</v>
      </c>
      <c r="P251" s="349"/>
      <c r="R251" s="206"/>
      <c r="S251" s="206"/>
    </row>
    <row r="252" spans="1:19" ht="24" hidden="1" x14ac:dyDescent="0.25">
      <c r="A252" s="565">
        <v>6320</v>
      </c>
      <c r="B252" s="52" t="s">
        <v>303</v>
      </c>
      <c r="C252" s="127">
        <f t="shared" si="283"/>
        <v>0</v>
      </c>
      <c r="D252" s="234">
        <f>SUM(D253:D256)</f>
        <v>0</v>
      </c>
      <c r="E252" s="119">
        <f t="shared" ref="E252:O252" si="331">SUM(E253:E256)</f>
        <v>0</v>
      </c>
      <c r="F252" s="287">
        <f t="shared" si="331"/>
        <v>0</v>
      </c>
      <c r="G252" s="234">
        <f t="shared" si="331"/>
        <v>0</v>
      </c>
      <c r="H252" s="265">
        <f t="shared" si="331"/>
        <v>0</v>
      </c>
      <c r="I252" s="120">
        <f t="shared" si="331"/>
        <v>0</v>
      </c>
      <c r="J252" s="265">
        <f t="shared" si="331"/>
        <v>0</v>
      </c>
      <c r="K252" s="119">
        <f t="shared" si="331"/>
        <v>0</v>
      </c>
      <c r="L252" s="140">
        <f t="shared" si="331"/>
        <v>0</v>
      </c>
      <c r="M252" s="53">
        <f t="shared" si="331"/>
        <v>0</v>
      </c>
      <c r="N252" s="119">
        <f t="shared" si="331"/>
        <v>0</v>
      </c>
      <c r="O252" s="120">
        <f t="shared" si="331"/>
        <v>0</v>
      </c>
      <c r="P252" s="110"/>
      <c r="R252" s="206"/>
      <c r="S252" s="206"/>
    </row>
    <row r="253" spans="1:19" hidden="1" x14ac:dyDescent="0.25">
      <c r="A253" s="38">
        <v>6322</v>
      </c>
      <c r="B253" s="57" t="s">
        <v>232</v>
      </c>
      <c r="C253" s="58">
        <f t="shared" si="283"/>
        <v>0</v>
      </c>
      <c r="D253" s="231">
        <v>0</v>
      </c>
      <c r="E253" s="60"/>
      <c r="F253" s="147">
        <f t="shared" ref="F253:F258" si="332">D253+E253</f>
        <v>0</v>
      </c>
      <c r="G253" s="231"/>
      <c r="H253" s="263"/>
      <c r="I253" s="114">
        <f t="shared" ref="I253:I258" si="333">G253+H253</f>
        <v>0</v>
      </c>
      <c r="J253" s="263"/>
      <c r="K253" s="60"/>
      <c r="L253" s="136">
        <f t="shared" ref="L253:L258" si="334">J253+K253</f>
        <v>0</v>
      </c>
      <c r="M253" s="325"/>
      <c r="N253" s="60"/>
      <c r="O253" s="114">
        <f t="shared" ref="O253:O258" si="335">M253+N253</f>
        <v>0</v>
      </c>
      <c r="P253" s="111"/>
      <c r="R253" s="206"/>
      <c r="S253" s="206"/>
    </row>
    <row r="254" spans="1:19" ht="24" hidden="1" x14ac:dyDescent="0.25">
      <c r="A254" s="38">
        <v>6323</v>
      </c>
      <c r="B254" s="57" t="s">
        <v>233</v>
      </c>
      <c r="C254" s="58">
        <f t="shared" si="283"/>
        <v>0</v>
      </c>
      <c r="D254" s="231">
        <v>0</v>
      </c>
      <c r="E254" s="60"/>
      <c r="F254" s="147">
        <f t="shared" si="332"/>
        <v>0</v>
      </c>
      <c r="G254" s="231"/>
      <c r="H254" s="263"/>
      <c r="I254" s="114">
        <f t="shared" si="333"/>
        <v>0</v>
      </c>
      <c r="J254" s="263"/>
      <c r="K254" s="60"/>
      <c r="L254" s="136">
        <f t="shared" si="334"/>
        <v>0</v>
      </c>
      <c r="M254" s="325"/>
      <c r="N254" s="60"/>
      <c r="O254" s="114">
        <f t="shared" si="335"/>
        <v>0</v>
      </c>
      <c r="P254" s="111"/>
      <c r="R254" s="206"/>
      <c r="S254" s="206"/>
    </row>
    <row r="255" spans="1:19" ht="24" hidden="1" x14ac:dyDescent="0.25">
      <c r="A255" s="38">
        <v>6324</v>
      </c>
      <c r="B255" s="57" t="s">
        <v>287</v>
      </c>
      <c r="C255" s="58">
        <f t="shared" si="283"/>
        <v>0</v>
      </c>
      <c r="D255" s="231">
        <v>0</v>
      </c>
      <c r="E255" s="60"/>
      <c r="F255" s="147">
        <f t="shared" si="332"/>
        <v>0</v>
      </c>
      <c r="G255" s="231"/>
      <c r="H255" s="263"/>
      <c r="I255" s="114">
        <f t="shared" si="333"/>
        <v>0</v>
      </c>
      <c r="J255" s="263"/>
      <c r="K255" s="60"/>
      <c r="L255" s="136">
        <f t="shared" si="334"/>
        <v>0</v>
      </c>
      <c r="M255" s="325"/>
      <c r="N255" s="60"/>
      <c r="O255" s="114">
        <f t="shared" si="335"/>
        <v>0</v>
      </c>
      <c r="P255" s="111"/>
      <c r="R255" s="206"/>
      <c r="S255" s="206"/>
    </row>
    <row r="256" spans="1:19" hidden="1" x14ac:dyDescent="0.25">
      <c r="A256" s="33">
        <v>6329</v>
      </c>
      <c r="B256" s="52" t="s">
        <v>288</v>
      </c>
      <c r="C256" s="53">
        <f t="shared" si="283"/>
        <v>0</v>
      </c>
      <c r="D256" s="230">
        <v>0</v>
      </c>
      <c r="E256" s="55"/>
      <c r="F256" s="287">
        <f t="shared" si="332"/>
        <v>0</v>
      </c>
      <c r="G256" s="230"/>
      <c r="H256" s="262"/>
      <c r="I256" s="120">
        <f t="shared" si="333"/>
        <v>0</v>
      </c>
      <c r="J256" s="262"/>
      <c r="K256" s="55"/>
      <c r="L256" s="140">
        <f t="shared" si="334"/>
        <v>0</v>
      </c>
      <c r="M256" s="324"/>
      <c r="N256" s="55"/>
      <c r="O256" s="120">
        <f t="shared" si="335"/>
        <v>0</v>
      </c>
      <c r="P256" s="110"/>
      <c r="R256" s="206"/>
      <c r="S256" s="206"/>
    </row>
    <row r="257" spans="1:19" ht="24" hidden="1" x14ac:dyDescent="0.25">
      <c r="A257" s="143">
        <v>6330</v>
      </c>
      <c r="B257" s="144" t="s">
        <v>234</v>
      </c>
      <c r="C257" s="127">
        <f t="shared" si="283"/>
        <v>0</v>
      </c>
      <c r="D257" s="236">
        <v>0</v>
      </c>
      <c r="E257" s="129"/>
      <c r="F257" s="142">
        <f t="shared" si="332"/>
        <v>0</v>
      </c>
      <c r="G257" s="236"/>
      <c r="H257" s="267"/>
      <c r="I257" s="310">
        <f t="shared" si="333"/>
        <v>0</v>
      </c>
      <c r="J257" s="267"/>
      <c r="K257" s="129"/>
      <c r="L257" s="141">
        <f t="shared" si="334"/>
        <v>0</v>
      </c>
      <c r="M257" s="328"/>
      <c r="N257" s="129"/>
      <c r="O257" s="310">
        <f t="shared" si="335"/>
        <v>0</v>
      </c>
      <c r="P257" s="158"/>
      <c r="R257" s="206"/>
      <c r="S257" s="206"/>
    </row>
    <row r="258" spans="1:19" hidden="1" x14ac:dyDescent="0.25">
      <c r="A258" s="112">
        <v>6360</v>
      </c>
      <c r="B258" s="57" t="s">
        <v>235</v>
      </c>
      <c r="C258" s="58">
        <f t="shared" si="283"/>
        <v>0</v>
      </c>
      <c r="D258" s="231">
        <v>0</v>
      </c>
      <c r="E258" s="60"/>
      <c r="F258" s="147">
        <f t="shared" si="332"/>
        <v>0</v>
      </c>
      <c r="G258" s="231"/>
      <c r="H258" s="263"/>
      <c r="I258" s="114">
        <f t="shared" si="333"/>
        <v>0</v>
      </c>
      <c r="J258" s="263"/>
      <c r="K258" s="60"/>
      <c r="L258" s="136">
        <f t="shared" si="334"/>
        <v>0</v>
      </c>
      <c r="M258" s="325"/>
      <c r="N258" s="60"/>
      <c r="O258" s="114">
        <f t="shared" si="335"/>
        <v>0</v>
      </c>
      <c r="P258" s="111"/>
      <c r="R258" s="206"/>
      <c r="S258" s="206"/>
    </row>
    <row r="259" spans="1:19" ht="36" x14ac:dyDescent="0.25">
      <c r="A259" s="45">
        <v>6400</v>
      </c>
      <c r="B259" s="105" t="s">
        <v>236</v>
      </c>
      <c r="C259" s="46">
        <f t="shared" si="283"/>
        <v>5806</v>
      </c>
      <c r="D259" s="229">
        <f>SUM(D260,D264)</f>
        <v>5806</v>
      </c>
      <c r="E259" s="523">
        <f t="shared" ref="E259:O259" si="336">SUM(E260,E264)</f>
        <v>0</v>
      </c>
      <c r="F259" s="490">
        <f t="shared" si="336"/>
        <v>5806</v>
      </c>
      <c r="G259" s="229">
        <f t="shared" si="336"/>
        <v>0</v>
      </c>
      <c r="H259" s="126">
        <f t="shared" si="336"/>
        <v>0</v>
      </c>
      <c r="I259" s="490">
        <f t="shared" si="336"/>
        <v>0</v>
      </c>
      <c r="J259" s="106">
        <f t="shared" si="336"/>
        <v>0</v>
      </c>
      <c r="K259" s="523">
        <f t="shared" si="336"/>
        <v>0</v>
      </c>
      <c r="L259" s="490">
        <f t="shared" si="336"/>
        <v>0</v>
      </c>
      <c r="M259" s="166">
        <f t="shared" si="336"/>
        <v>0</v>
      </c>
      <c r="N259" s="167">
        <f t="shared" si="336"/>
        <v>0</v>
      </c>
      <c r="O259" s="168">
        <f t="shared" si="336"/>
        <v>0</v>
      </c>
      <c r="P259" s="349"/>
      <c r="R259" s="206"/>
      <c r="S259" s="206"/>
    </row>
    <row r="260" spans="1:19" ht="24" hidden="1" x14ac:dyDescent="0.25">
      <c r="A260" s="565">
        <v>6410</v>
      </c>
      <c r="B260" s="52" t="s">
        <v>237</v>
      </c>
      <c r="C260" s="53">
        <f t="shared" si="283"/>
        <v>0</v>
      </c>
      <c r="D260" s="234">
        <f>SUM(D261:D263)</f>
        <v>0</v>
      </c>
      <c r="E260" s="119">
        <f t="shared" ref="E260:O260" si="337">SUM(E261:E263)</f>
        <v>0</v>
      </c>
      <c r="F260" s="287">
        <f t="shared" si="337"/>
        <v>0</v>
      </c>
      <c r="G260" s="234">
        <f t="shared" si="337"/>
        <v>0</v>
      </c>
      <c r="H260" s="265">
        <f t="shared" si="337"/>
        <v>0</v>
      </c>
      <c r="I260" s="120">
        <f t="shared" si="337"/>
        <v>0</v>
      </c>
      <c r="J260" s="265">
        <f t="shared" si="337"/>
        <v>0</v>
      </c>
      <c r="K260" s="119">
        <f t="shared" si="337"/>
        <v>0</v>
      </c>
      <c r="L260" s="140">
        <f t="shared" si="337"/>
        <v>0</v>
      </c>
      <c r="M260" s="64">
        <f t="shared" si="337"/>
        <v>0</v>
      </c>
      <c r="N260" s="304">
        <f t="shared" si="337"/>
        <v>0</v>
      </c>
      <c r="O260" s="309">
        <f t="shared" si="337"/>
        <v>0</v>
      </c>
      <c r="P260" s="155"/>
      <c r="R260" s="206"/>
      <c r="S260" s="206"/>
    </row>
    <row r="261" spans="1:19" hidden="1" x14ac:dyDescent="0.25">
      <c r="A261" s="38">
        <v>6411</v>
      </c>
      <c r="B261" s="146" t="s">
        <v>238</v>
      </c>
      <c r="C261" s="58">
        <f t="shared" si="283"/>
        <v>0</v>
      </c>
      <c r="D261" s="231">
        <v>0</v>
      </c>
      <c r="E261" s="60"/>
      <c r="F261" s="147">
        <f t="shared" ref="F261:F263" si="338">D261+E261</f>
        <v>0</v>
      </c>
      <c r="G261" s="231"/>
      <c r="H261" s="263"/>
      <c r="I261" s="114">
        <f t="shared" ref="I261:I263" si="339">G261+H261</f>
        <v>0</v>
      </c>
      <c r="J261" s="263"/>
      <c r="K261" s="60"/>
      <c r="L261" s="136">
        <f t="shared" ref="L261:L263" si="340">J261+K261</f>
        <v>0</v>
      </c>
      <c r="M261" s="325"/>
      <c r="N261" s="60"/>
      <c r="O261" s="114">
        <f t="shared" ref="O261:O263" si="341">M261+N261</f>
        <v>0</v>
      </c>
      <c r="P261" s="111"/>
      <c r="R261" s="206"/>
      <c r="S261" s="206"/>
    </row>
    <row r="262" spans="1:19" ht="36" hidden="1" x14ac:dyDescent="0.25">
      <c r="A262" s="38">
        <v>6412</v>
      </c>
      <c r="B262" s="57" t="s">
        <v>239</v>
      </c>
      <c r="C262" s="58">
        <f t="shared" si="283"/>
        <v>0</v>
      </c>
      <c r="D262" s="231">
        <v>0</v>
      </c>
      <c r="E262" s="60"/>
      <c r="F262" s="147">
        <f t="shared" si="338"/>
        <v>0</v>
      </c>
      <c r="G262" s="231"/>
      <c r="H262" s="263"/>
      <c r="I262" s="114">
        <f t="shared" si="339"/>
        <v>0</v>
      </c>
      <c r="J262" s="263"/>
      <c r="K262" s="60"/>
      <c r="L262" s="136">
        <f t="shared" si="340"/>
        <v>0</v>
      </c>
      <c r="M262" s="325"/>
      <c r="N262" s="60"/>
      <c r="O262" s="114">
        <f t="shared" si="341"/>
        <v>0</v>
      </c>
      <c r="P262" s="111"/>
      <c r="R262" s="206"/>
      <c r="S262" s="206"/>
    </row>
    <row r="263" spans="1:19" ht="36" hidden="1" x14ac:dyDescent="0.25">
      <c r="A263" s="38">
        <v>6419</v>
      </c>
      <c r="B263" s="57" t="s">
        <v>240</v>
      </c>
      <c r="C263" s="58">
        <f t="shared" si="283"/>
        <v>0</v>
      </c>
      <c r="D263" s="231">
        <v>0</v>
      </c>
      <c r="E263" s="60"/>
      <c r="F263" s="147">
        <f t="shared" si="338"/>
        <v>0</v>
      </c>
      <c r="G263" s="231"/>
      <c r="H263" s="263"/>
      <c r="I263" s="114">
        <f t="shared" si="339"/>
        <v>0</v>
      </c>
      <c r="J263" s="263"/>
      <c r="K263" s="60"/>
      <c r="L263" s="136">
        <f t="shared" si="340"/>
        <v>0</v>
      </c>
      <c r="M263" s="325"/>
      <c r="N263" s="60"/>
      <c r="O263" s="114">
        <f t="shared" si="341"/>
        <v>0</v>
      </c>
      <c r="P263" s="111"/>
      <c r="R263" s="206"/>
      <c r="S263" s="206"/>
    </row>
    <row r="264" spans="1:19" ht="36" x14ac:dyDescent="0.25">
      <c r="A264" s="112">
        <v>6420</v>
      </c>
      <c r="B264" s="57" t="s">
        <v>241</v>
      </c>
      <c r="C264" s="58">
        <f t="shared" si="283"/>
        <v>5806</v>
      </c>
      <c r="D264" s="232">
        <f>SUM(D265:D268)</f>
        <v>5806</v>
      </c>
      <c r="E264" s="529">
        <f t="shared" ref="E264:F264" si="342">SUM(E265:E268)</f>
        <v>0</v>
      </c>
      <c r="F264" s="486">
        <f t="shared" si="342"/>
        <v>5806</v>
      </c>
      <c r="G264" s="232">
        <f>SUM(G265:G268)</f>
        <v>0</v>
      </c>
      <c r="H264" s="136">
        <f t="shared" ref="H264:I264" si="343">SUM(H265:H268)</f>
        <v>0</v>
      </c>
      <c r="I264" s="486">
        <f t="shared" si="343"/>
        <v>0</v>
      </c>
      <c r="J264" s="121">
        <f>SUM(J265:J268)</f>
        <v>0</v>
      </c>
      <c r="K264" s="529">
        <f t="shared" ref="K264:L264" si="344">SUM(K265:K268)</f>
        <v>0</v>
      </c>
      <c r="L264" s="486">
        <f t="shared" si="344"/>
        <v>0</v>
      </c>
      <c r="M264" s="58">
        <f>SUM(M265:M268)</f>
        <v>0</v>
      </c>
      <c r="N264" s="113">
        <f t="shared" ref="N264:O264" si="345">SUM(N265:N268)</f>
        <v>0</v>
      </c>
      <c r="O264" s="114">
        <f t="shared" si="345"/>
        <v>0</v>
      </c>
      <c r="P264" s="111"/>
      <c r="R264" s="206"/>
      <c r="S264" s="206"/>
    </row>
    <row r="265" spans="1:19" hidden="1" x14ac:dyDescent="0.25">
      <c r="A265" s="38">
        <v>6421</v>
      </c>
      <c r="B265" s="57" t="s">
        <v>242</v>
      </c>
      <c r="C265" s="58">
        <f t="shared" si="283"/>
        <v>0</v>
      </c>
      <c r="D265" s="231">
        <v>0</v>
      </c>
      <c r="E265" s="60"/>
      <c r="F265" s="147">
        <f t="shared" ref="F265:F268" si="346">D265+E265</f>
        <v>0</v>
      </c>
      <c r="G265" s="231"/>
      <c r="H265" s="263"/>
      <c r="I265" s="114">
        <f t="shared" ref="I265:I268" si="347">G265+H265</f>
        <v>0</v>
      </c>
      <c r="J265" s="263"/>
      <c r="K265" s="60"/>
      <c r="L265" s="136">
        <f t="shared" ref="L265:L268" si="348">J265+K265</f>
        <v>0</v>
      </c>
      <c r="M265" s="325"/>
      <c r="N265" s="60"/>
      <c r="O265" s="114">
        <f t="shared" ref="O265:O268" si="349">M265+N265</f>
        <v>0</v>
      </c>
      <c r="P265" s="111"/>
      <c r="R265" s="206"/>
      <c r="S265" s="206"/>
    </row>
    <row r="266" spans="1:19" x14ac:dyDescent="0.25">
      <c r="A266" s="38">
        <v>6422</v>
      </c>
      <c r="B266" s="57" t="s">
        <v>243</v>
      </c>
      <c r="C266" s="58">
        <f t="shared" si="283"/>
        <v>4806</v>
      </c>
      <c r="D266" s="231">
        <v>4806</v>
      </c>
      <c r="E266" s="528"/>
      <c r="F266" s="486">
        <f t="shared" si="346"/>
        <v>4806</v>
      </c>
      <c r="G266" s="231"/>
      <c r="H266" s="561"/>
      <c r="I266" s="486">
        <f t="shared" si="347"/>
        <v>0</v>
      </c>
      <c r="J266" s="263"/>
      <c r="K266" s="528"/>
      <c r="L266" s="486">
        <f t="shared" si="348"/>
        <v>0</v>
      </c>
      <c r="M266" s="325"/>
      <c r="N266" s="60"/>
      <c r="O266" s="114">
        <f t="shared" si="349"/>
        <v>0</v>
      </c>
      <c r="P266" s="111"/>
      <c r="R266" s="206"/>
      <c r="S266" s="206"/>
    </row>
    <row r="267" spans="1:19" ht="13.5" customHeight="1" x14ac:dyDescent="0.25">
      <c r="A267" s="38">
        <v>6423</v>
      </c>
      <c r="B267" s="57" t="s">
        <v>244</v>
      </c>
      <c r="C267" s="58">
        <f t="shared" si="283"/>
        <v>1000</v>
      </c>
      <c r="D267" s="231">
        <v>1000</v>
      </c>
      <c r="E267" s="528"/>
      <c r="F267" s="486">
        <f t="shared" si="346"/>
        <v>1000</v>
      </c>
      <c r="G267" s="231"/>
      <c r="H267" s="561"/>
      <c r="I267" s="486">
        <f t="shared" si="347"/>
        <v>0</v>
      </c>
      <c r="J267" s="263"/>
      <c r="K267" s="528"/>
      <c r="L267" s="486">
        <f t="shared" si="348"/>
        <v>0</v>
      </c>
      <c r="M267" s="325"/>
      <c r="N267" s="60"/>
      <c r="O267" s="114">
        <f t="shared" si="349"/>
        <v>0</v>
      </c>
      <c r="P267" s="111"/>
      <c r="R267" s="206"/>
      <c r="S267" s="206"/>
    </row>
    <row r="268" spans="1:19" ht="36" hidden="1" x14ac:dyDescent="0.25">
      <c r="A268" s="38">
        <v>6424</v>
      </c>
      <c r="B268" s="57" t="s">
        <v>245</v>
      </c>
      <c r="C268" s="58">
        <f t="shared" si="283"/>
        <v>0</v>
      </c>
      <c r="D268" s="231">
        <v>0</v>
      </c>
      <c r="E268" s="60"/>
      <c r="F268" s="147">
        <f t="shared" si="346"/>
        <v>0</v>
      </c>
      <c r="G268" s="231"/>
      <c r="H268" s="263"/>
      <c r="I268" s="114">
        <f t="shared" si="347"/>
        <v>0</v>
      </c>
      <c r="J268" s="263"/>
      <c r="K268" s="60"/>
      <c r="L268" s="136">
        <f t="shared" si="348"/>
        <v>0</v>
      </c>
      <c r="M268" s="325"/>
      <c r="N268" s="60"/>
      <c r="O268" s="114">
        <f t="shared" si="349"/>
        <v>0</v>
      </c>
      <c r="P268" s="111"/>
      <c r="R268" s="206"/>
      <c r="S268" s="206"/>
    </row>
    <row r="269" spans="1:19" ht="36" hidden="1" x14ac:dyDescent="0.25">
      <c r="A269" s="149">
        <v>7000</v>
      </c>
      <c r="B269" s="149" t="s">
        <v>246</v>
      </c>
      <c r="C269" s="152">
        <f t="shared" si="283"/>
        <v>0</v>
      </c>
      <c r="D269" s="238">
        <f>SUM(D270,D281)</f>
        <v>0</v>
      </c>
      <c r="E269" s="151">
        <f t="shared" ref="E269:F269" si="350">SUM(E270,E281)</f>
        <v>0</v>
      </c>
      <c r="F269" s="289">
        <f t="shared" si="350"/>
        <v>0</v>
      </c>
      <c r="G269" s="238">
        <f>SUM(G270,G281)</f>
        <v>0</v>
      </c>
      <c r="H269" s="269">
        <f t="shared" ref="H269:I269" si="351">SUM(H270,H281)</f>
        <v>0</v>
      </c>
      <c r="I269" s="295">
        <f t="shared" si="351"/>
        <v>0</v>
      </c>
      <c r="J269" s="269">
        <f>SUM(J270,J281)</f>
        <v>0</v>
      </c>
      <c r="K269" s="151">
        <f t="shared" ref="K269:L269" si="352">SUM(K270,K281)</f>
        <v>0</v>
      </c>
      <c r="L269" s="150">
        <f t="shared" si="352"/>
        <v>0</v>
      </c>
      <c r="M269" s="330">
        <f>SUM(M270,M281)</f>
        <v>0</v>
      </c>
      <c r="N269" s="307">
        <f t="shared" ref="N269:O269" si="353">SUM(N270,N281)</f>
        <v>0</v>
      </c>
      <c r="O269" s="312">
        <f t="shared" si="353"/>
        <v>0</v>
      </c>
      <c r="P269" s="351"/>
      <c r="R269" s="206"/>
      <c r="S269" s="206"/>
    </row>
    <row r="270" spans="1:19" ht="24" hidden="1" x14ac:dyDescent="0.25">
      <c r="A270" s="45">
        <v>7200</v>
      </c>
      <c r="B270" s="105" t="s">
        <v>247</v>
      </c>
      <c r="C270" s="46">
        <f t="shared" si="283"/>
        <v>0</v>
      </c>
      <c r="D270" s="229">
        <f>SUM(D271,D272,D275,D276,D280)</f>
        <v>0</v>
      </c>
      <c r="E270" s="50">
        <f t="shared" ref="E270:F270" si="354">SUM(E271,E272,E275,E276,E280)</f>
        <v>0</v>
      </c>
      <c r="F270" s="285">
        <f t="shared" si="354"/>
        <v>0</v>
      </c>
      <c r="G270" s="229">
        <f>SUM(G271,G272,G275,G276,G280)</f>
        <v>0</v>
      </c>
      <c r="H270" s="106">
        <f t="shared" ref="H270:I270" si="355">SUM(H271,H272,H275,H276,H280)</f>
        <v>0</v>
      </c>
      <c r="I270" s="117">
        <f t="shared" si="355"/>
        <v>0</v>
      </c>
      <c r="J270" s="106">
        <f>SUM(J271,J272,J275,J276,J280)</f>
        <v>0</v>
      </c>
      <c r="K270" s="50">
        <f t="shared" ref="K270:L270" si="356">SUM(K271,K272,K275,K276,K280)</f>
        <v>0</v>
      </c>
      <c r="L270" s="126">
        <f t="shared" si="356"/>
        <v>0</v>
      </c>
      <c r="M270" s="130">
        <f>SUM(M271,M272,M275,M276,M280)</f>
        <v>0</v>
      </c>
      <c r="N270" s="131">
        <f t="shared" ref="N270:O270" si="357">SUM(N271,N272,N275,N276,N280)</f>
        <v>0</v>
      </c>
      <c r="O270" s="294">
        <f t="shared" si="357"/>
        <v>0</v>
      </c>
      <c r="P270" s="348"/>
      <c r="R270" s="206"/>
      <c r="S270" s="206"/>
    </row>
    <row r="271" spans="1:19" ht="24" hidden="1" x14ac:dyDescent="0.25">
      <c r="A271" s="565">
        <v>7210</v>
      </c>
      <c r="B271" s="52" t="s">
        <v>248</v>
      </c>
      <c r="C271" s="53">
        <f t="shared" si="283"/>
        <v>0</v>
      </c>
      <c r="D271" s="230">
        <v>0</v>
      </c>
      <c r="E271" s="55"/>
      <c r="F271" s="287">
        <f>D271+E271</f>
        <v>0</v>
      </c>
      <c r="G271" s="230"/>
      <c r="H271" s="262"/>
      <c r="I271" s="120">
        <f>G271+H271</f>
        <v>0</v>
      </c>
      <c r="J271" s="262"/>
      <c r="K271" s="55"/>
      <c r="L271" s="140">
        <f>J271+K271</f>
        <v>0</v>
      </c>
      <c r="M271" s="324"/>
      <c r="N271" s="55"/>
      <c r="O271" s="120">
        <f>M271+N271</f>
        <v>0</v>
      </c>
      <c r="P271" s="110"/>
      <c r="R271" s="206"/>
      <c r="S271" s="206"/>
    </row>
    <row r="272" spans="1:19" s="148" customFormat="1" ht="36" hidden="1" x14ac:dyDescent="0.25">
      <c r="A272" s="112">
        <v>7220</v>
      </c>
      <c r="B272" s="57" t="s">
        <v>249</v>
      </c>
      <c r="C272" s="58">
        <f t="shared" si="283"/>
        <v>0</v>
      </c>
      <c r="D272" s="232">
        <f>SUM(D273:D274)</f>
        <v>0</v>
      </c>
      <c r="E272" s="113">
        <f t="shared" ref="E272:F272" si="358">SUM(E273:E274)</f>
        <v>0</v>
      </c>
      <c r="F272" s="147">
        <f t="shared" si="358"/>
        <v>0</v>
      </c>
      <c r="G272" s="232">
        <f>SUM(G273:G274)</f>
        <v>0</v>
      </c>
      <c r="H272" s="121">
        <f t="shared" ref="H272:I272" si="359">SUM(H273:H274)</f>
        <v>0</v>
      </c>
      <c r="I272" s="114">
        <f t="shared" si="359"/>
        <v>0</v>
      </c>
      <c r="J272" s="121">
        <f>SUM(J273:J274)</f>
        <v>0</v>
      </c>
      <c r="K272" s="113">
        <f t="shared" ref="K272:L272" si="360">SUM(K273:K274)</f>
        <v>0</v>
      </c>
      <c r="L272" s="136">
        <f t="shared" si="360"/>
        <v>0</v>
      </c>
      <c r="M272" s="58">
        <f>SUM(M273:M274)</f>
        <v>0</v>
      </c>
      <c r="N272" s="113">
        <f t="shared" ref="N272:O272" si="361">SUM(N273:N274)</f>
        <v>0</v>
      </c>
      <c r="O272" s="114">
        <f t="shared" si="361"/>
        <v>0</v>
      </c>
      <c r="P272" s="111"/>
      <c r="R272" s="206"/>
      <c r="S272" s="206"/>
    </row>
    <row r="273" spans="1:19" s="148" customFormat="1" ht="36" hidden="1" x14ac:dyDescent="0.25">
      <c r="A273" s="38">
        <v>7221</v>
      </c>
      <c r="B273" s="57" t="s">
        <v>250</v>
      </c>
      <c r="C273" s="58">
        <f t="shared" si="283"/>
        <v>0</v>
      </c>
      <c r="D273" s="231">
        <v>0</v>
      </c>
      <c r="E273" s="60"/>
      <c r="F273" s="147">
        <f t="shared" ref="F273:F275" si="362">D273+E273</f>
        <v>0</v>
      </c>
      <c r="G273" s="231"/>
      <c r="H273" s="263"/>
      <c r="I273" s="114">
        <f t="shared" ref="I273:I275" si="363">G273+H273</f>
        <v>0</v>
      </c>
      <c r="J273" s="263"/>
      <c r="K273" s="60"/>
      <c r="L273" s="136">
        <f t="shared" ref="L273:L275" si="364">J273+K273</f>
        <v>0</v>
      </c>
      <c r="M273" s="325"/>
      <c r="N273" s="60"/>
      <c r="O273" s="114">
        <f t="shared" ref="O273:O275" si="365">M273+N273</f>
        <v>0</v>
      </c>
      <c r="P273" s="111"/>
      <c r="R273" s="206"/>
      <c r="S273" s="206"/>
    </row>
    <row r="274" spans="1:19" s="148" customFormat="1" ht="36" hidden="1" x14ac:dyDescent="0.25">
      <c r="A274" s="38">
        <v>7222</v>
      </c>
      <c r="B274" s="57" t="s">
        <v>251</v>
      </c>
      <c r="C274" s="58">
        <f t="shared" si="283"/>
        <v>0</v>
      </c>
      <c r="D274" s="231">
        <v>0</v>
      </c>
      <c r="E274" s="60"/>
      <c r="F274" s="147">
        <f t="shared" si="362"/>
        <v>0</v>
      </c>
      <c r="G274" s="231"/>
      <c r="H274" s="263"/>
      <c r="I274" s="114">
        <f t="shared" si="363"/>
        <v>0</v>
      </c>
      <c r="J274" s="263"/>
      <c r="K274" s="60"/>
      <c r="L274" s="136">
        <f t="shared" si="364"/>
        <v>0</v>
      </c>
      <c r="M274" s="325"/>
      <c r="N274" s="60"/>
      <c r="O274" s="114">
        <f t="shared" si="365"/>
        <v>0</v>
      </c>
      <c r="P274" s="111"/>
      <c r="R274" s="206"/>
      <c r="S274" s="206"/>
    </row>
    <row r="275" spans="1:19" ht="24" hidden="1" x14ac:dyDescent="0.25">
      <c r="A275" s="112">
        <v>7230</v>
      </c>
      <c r="B275" s="57" t="s">
        <v>292</v>
      </c>
      <c r="C275" s="58">
        <f t="shared" si="283"/>
        <v>0</v>
      </c>
      <c r="D275" s="231">
        <v>0</v>
      </c>
      <c r="E275" s="60"/>
      <c r="F275" s="147">
        <f t="shared" si="362"/>
        <v>0</v>
      </c>
      <c r="G275" s="231"/>
      <c r="H275" s="263"/>
      <c r="I275" s="114">
        <f t="shared" si="363"/>
        <v>0</v>
      </c>
      <c r="J275" s="263"/>
      <c r="K275" s="60"/>
      <c r="L275" s="136">
        <f t="shared" si="364"/>
        <v>0</v>
      </c>
      <c r="M275" s="325"/>
      <c r="N275" s="60"/>
      <c r="O275" s="114">
        <f t="shared" si="365"/>
        <v>0</v>
      </c>
      <c r="P275" s="111"/>
      <c r="R275" s="206"/>
      <c r="S275" s="206"/>
    </row>
    <row r="276" spans="1:19" ht="24" hidden="1" x14ac:dyDescent="0.25">
      <c r="A276" s="112">
        <v>7240</v>
      </c>
      <c r="B276" s="57" t="s">
        <v>252</v>
      </c>
      <c r="C276" s="58">
        <f t="shared" si="283"/>
        <v>0</v>
      </c>
      <c r="D276" s="232">
        <f t="shared" ref="D276:O276" si="366">SUM(D277:D279)</f>
        <v>0</v>
      </c>
      <c r="E276" s="113">
        <f t="shared" si="366"/>
        <v>0</v>
      </c>
      <c r="F276" s="147">
        <f t="shared" si="366"/>
        <v>0</v>
      </c>
      <c r="G276" s="232">
        <f t="shared" si="366"/>
        <v>0</v>
      </c>
      <c r="H276" s="121">
        <f t="shared" si="366"/>
        <v>0</v>
      </c>
      <c r="I276" s="114">
        <f t="shared" si="366"/>
        <v>0</v>
      </c>
      <c r="J276" s="121">
        <f>SUM(J277:J279)</f>
        <v>0</v>
      </c>
      <c r="K276" s="113">
        <f t="shared" ref="K276:L276" si="367">SUM(K277:K279)</f>
        <v>0</v>
      </c>
      <c r="L276" s="136">
        <f t="shared" si="367"/>
        <v>0</v>
      </c>
      <c r="M276" s="58">
        <f t="shared" si="366"/>
        <v>0</v>
      </c>
      <c r="N276" s="113">
        <f t="shared" si="366"/>
        <v>0</v>
      </c>
      <c r="O276" s="114">
        <f t="shared" si="366"/>
        <v>0</v>
      </c>
      <c r="P276" s="111"/>
      <c r="R276" s="206"/>
      <c r="S276" s="206"/>
    </row>
    <row r="277" spans="1:19" ht="48" hidden="1" x14ac:dyDescent="0.25">
      <c r="A277" s="38">
        <v>7245</v>
      </c>
      <c r="B277" s="57" t="s">
        <v>253</v>
      </c>
      <c r="C277" s="58">
        <f t="shared" ref="C277:C298" si="368">F277+I277+L277+O277</f>
        <v>0</v>
      </c>
      <c r="D277" s="231">
        <v>0</v>
      </c>
      <c r="E277" s="60"/>
      <c r="F277" s="147">
        <f t="shared" ref="F277:F280" si="369">D277+E277</f>
        <v>0</v>
      </c>
      <c r="G277" s="231"/>
      <c r="H277" s="263"/>
      <c r="I277" s="114">
        <f t="shared" ref="I277:I280" si="370">G277+H277</f>
        <v>0</v>
      </c>
      <c r="J277" s="263"/>
      <c r="K277" s="60"/>
      <c r="L277" s="136">
        <f t="shared" ref="L277:L280" si="371">J277+K277</f>
        <v>0</v>
      </c>
      <c r="M277" s="325"/>
      <c r="N277" s="60"/>
      <c r="O277" s="114">
        <f t="shared" ref="O277:O280" si="372">M277+N277</f>
        <v>0</v>
      </c>
      <c r="P277" s="111"/>
      <c r="R277" s="206"/>
      <c r="S277" s="206"/>
    </row>
    <row r="278" spans="1:19" ht="84.75" hidden="1" customHeight="1" x14ac:dyDescent="0.25">
      <c r="A278" s="38">
        <v>7246</v>
      </c>
      <c r="B278" s="57" t="s">
        <v>254</v>
      </c>
      <c r="C278" s="58">
        <f t="shared" si="368"/>
        <v>0</v>
      </c>
      <c r="D278" s="231">
        <v>0</v>
      </c>
      <c r="E278" s="60"/>
      <c r="F278" s="147">
        <f t="shared" si="369"/>
        <v>0</v>
      </c>
      <c r="G278" s="231"/>
      <c r="H278" s="263"/>
      <c r="I278" s="114">
        <f t="shared" si="370"/>
        <v>0</v>
      </c>
      <c r="J278" s="263"/>
      <c r="K278" s="60"/>
      <c r="L278" s="136">
        <f t="shared" si="371"/>
        <v>0</v>
      </c>
      <c r="M278" s="325"/>
      <c r="N278" s="60"/>
      <c r="O278" s="114">
        <f t="shared" si="372"/>
        <v>0</v>
      </c>
      <c r="P278" s="111"/>
      <c r="R278" s="206"/>
      <c r="S278" s="206"/>
    </row>
    <row r="279" spans="1:19" ht="36" hidden="1" x14ac:dyDescent="0.25">
      <c r="A279" s="38">
        <v>7247</v>
      </c>
      <c r="B279" s="57" t="s">
        <v>309</v>
      </c>
      <c r="C279" s="58">
        <f t="shared" si="368"/>
        <v>0</v>
      </c>
      <c r="D279" s="231">
        <v>0</v>
      </c>
      <c r="E279" s="60"/>
      <c r="F279" s="147">
        <f t="shared" si="369"/>
        <v>0</v>
      </c>
      <c r="G279" s="231"/>
      <c r="H279" s="263"/>
      <c r="I279" s="114">
        <f t="shared" si="370"/>
        <v>0</v>
      </c>
      <c r="J279" s="263"/>
      <c r="K279" s="60"/>
      <c r="L279" s="136">
        <f t="shared" si="371"/>
        <v>0</v>
      </c>
      <c r="M279" s="325"/>
      <c r="N279" s="60"/>
      <c r="O279" s="114">
        <f t="shared" si="372"/>
        <v>0</v>
      </c>
      <c r="P279" s="111"/>
      <c r="R279" s="206"/>
      <c r="S279" s="206"/>
    </row>
    <row r="280" spans="1:19" ht="24" hidden="1" x14ac:dyDescent="0.25">
      <c r="A280" s="565">
        <v>7260</v>
      </c>
      <c r="B280" s="52" t="s">
        <v>255</v>
      </c>
      <c r="C280" s="53">
        <f t="shared" si="368"/>
        <v>0</v>
      </c>
      <c r="D280" s="230">
        <v>0</v>
      </c>
      <c r="E280" s="55"/>
      <c r="F280" s="287">
        <f t="shared" si="369"/>
        <v>0</v>
      </c>
      <c r="G280" s="230"/>
      <c r="H280" s="262"/>
      <c r="I280" s="120">
        <f t="shared" si="370"/>
        <v>0</v>
      </c>
      <c r="J280" s="262"/>
      <c r="K280" s="55"/>
      <c r="L280" s="140">
        <f t="shared" si="371"/>
        <v>0</v>
      </c>
      <c r="M280" s="324"/>
      <c r="N280" s="55"/>
      <c r="O280" s="120">
        <f t="shared" si="372"/>
        <v>0</v>
      </c>
      <c r="P280" s="110"/>
      <c r="R280" s="206"/>
      <c r="S280" s="206"/>
    </row>
    <row r="281" spans="1:19" hidden="1" x14ac:dyDescent="0.25">
      <c r="A281" s="73">
        <v>7700</v>
      </c>
      <c r="B281" s="165" t="s">
        <v>284</v>
      </c>
      <c r="C281" s="166">
        <f t="shared" si="368"/>
        <v>0</v>
      </c>
      <c r="D281" s="239">
        <f t="shared" ref="D281:O281" si="373">D282</f>
        <v>0</v>
      </c>
      <c r="E281" s="167">
        <f t="shared" si="373"/>
        <v>0</v>
      </c>
      <c r="F281" s="290">
        <f t="shared" si="373"/>
        <v>0</v>
      </c>
      <c r="G281" s="239">
        <f t="shared" si="373"/>
        <v>0</v>
      </c>
      <c r="H281" s="270">
        <f t="shared" si="373"/>
        <v>0</v>
      </c>
      <c r="I281" s="168">
        <f t="shared" si="373"/>
        <v>0</v>
      </c>
      <c r="J281" s="270">
        <f t="shared" si="373"/>
        <v>0</v>
      </c>
      <c r="K281" s="167">
        <f t="shared" si="373"/>
        <v>0</v>
      </c>
      <c r="L281" s="202">
        <f t="shared" si="373"/>
        <v>0</v>
      </c>
      <c r="M281" s="166">
        <f t="shared" si="373"/>
        <v>0</v>
      </c>
      <c r="N281" s="167">
        <f t="shared" si="373"/>
        <v>0</v>
      </c>
      <c r="O281" s="168">
        <f t="shared" si="373"/>
        <v>0</v>
      </c>
      <c r="P281" s="349"/>
      <c r="R281" s="206"/>
      <c r="S281" s="206"/>
    </row>
    <row r="282" spans="1:19" hidden="1" x14ac:dyDescent="0.25">
      <c r="A282" s="107">
        <v>7720</v>
      </c>
      <c r="B282" s="52" t="s">
        <v>285</v>
      </c>
      <c r="C282" s="64">
        <f t="shared" si="368"/>
        <v>0</v>
      </c>
      <c r="D282" s="240">
        <v>0</v>
      </c>
      <c r="E282" s="66"/>
      <c r="F282" s="145">
        <f>D282+E282</f>
        <v>0</v>
      </c>
      <c r="G282" s="240"/>
      <c r="H282" s="271"/>
      <c r="I282" s="309">
        <f>G282+H282</f>
        <v>0</v>
      </c>
      <c r="J282" s="271"/>
      <c r="K282" s="66"/>
      <c r="L282" s="201">
        <f>J282+K282</f>
        <v>0</v>
      </c>
      <c r="M282" s="331"/>
      <c r="N282" s="66"/>
      <c r="O282" s="309">
        <f>M282+N282</f>
        <v>0</v>
      </c>
      <c r="P282" s="155"/>
      <c r="R282" s="206"/>
      <c r="S282" s="206"/>
    </row>
    <row r="283" spans="1:19" hidden="1" x14ac:dyDescent="0.25">
      <c r="A283" s="146"/>
      <c r="B283" s="57" t="s">
        <v>256</v>
      </c>
      <c r="C283" s="58">
        <f t="shared" si="368"/>
        <v>0</v>
      </c>
      <c r="D283" s="232">
        <f>SUM(D284:D285)</f>
        <v>0</v>
      </c>
      <c r="E283" s="113">
        <f t="shared" ref="E283:F283" si="374">SUM(E284:E285)</f>
        <v>0</v>
      </c>
      <c r="F283" s="147">
        <f t="shared" si="374"/>
        <v>0</v>
      </c>
      <c r="G283" s="232">
        <f>SUM(G284:G285)</f>
        <v>0</v>
      </c>
      <c r="H283" s="121">
        <f t="shared" ref="H283:I283" si="375">SUM(H284:H285)</f>
        <v>0</v>
      </c>
      <c r="I283" s="114">
        <f t="shared" si="375"/>
        <v>0</v>
      </c>
      <c r="J283" s="121">
        <f>SUM(J284:J285)</f>
        <v>0</v>
      </c>
      <c r="K283" s="113">
        <f t="shared" ref="K283:L283" si="376">SUM(K284:K285)</f>
        <v>0</v>
      </c>
      <c r="L283" s="136">
        <f t="shared" si="376"/>
        <v>0</v>
      </c>
      <c r="M283" s="58">
        <f>SUM(M284:M285)</f>
        <v>0</v>
      </c>
      <c r="N283" s="113">
        <f t="shared" ref="N283:O283" si="377">SUM(N284:N285)</f>
        <v>0</v>
      </c>
      <c r="O283" s="114">
        <f t="shared" si="377"/>
        <v>0</v>
      </c>
      <c r="P283" s="111"/>
      <c r="R283" s="206"/>
      <c r="S283" s="206"/>
    </row>
    <row r="284" spans="1:19" hidden="1" x14ac:dyDescent="0.25">
      <c r="A284" s="146" t="s">
        <v>257</v>
      </c>
      <c r="B284" s="38" t="s">
        <v>258</v>
      </c>
      <c r="C284" s="58">
        <f t="shared" si="368"/>
        <v>0</v>
      </c>
      <c r="D284" s="231">
        <v>0</v>
      </c>
      <c r="E284" s="60"/>
      <c r="F284" s="147">
        <f t="shared" ref="F284:F285" si="378">D284+E284</f>
        <v>0</v>
      </c>
      <c r="G284" s="231"/>
      <c r="H284" s="263"/>
      <c r="I284" s="114">
        <f t="shared" ref="I284:I285" si="379">G284+H284</f>
        <v>0</v>
      </c>
      <c r="J284" s="263"/>
      <c r="K284" s="60"/>
      <c r="L284" s="136">
        <f t="shared" ref="L284:L285" si="380">J284+K284</f>
        <v>0</v>
      </c>
      <c r="M284" s="325"/>
      <c r="N284" s="60"/>
      <c r="O284" s="114">
        <f t="shared" ref="O284:O285" si="381">M284+N284</f>
        <v>0</v>
      </c>
      <c r="P284" s="111"/>
      <c r="R284" s="206"/>
      <c r="S284" s="206"/>
    </row>
    <row r="285" spans="1:19" ht="24" hidden="1" x14ac:dyDescent="0.25">
      <c r="A285" s="146" t="s">
        <v>259</v>
      </c>
      <c r="B285" s="153" t="s">
        <v>260</v>
      </c>
      <c r="C285" s="53">
        <f t="shared" si="368"/>
        <v>0</v>
      </c>
      <c r="D285" s="230">
        <v>0</v>
      </c>
      <c r="E285" s="55"/>
      <c r="F285" s="287">
        <f t="shared" si="378"/>
        <v>0</v>
      </c>
      <c r="G285" s="230"/>
      <c r="H285" s="262"/>
      <c r="I285" s="120">
        <f t="shared" si="379"/>
        <v>0</v>
      </c>
      <c r="J285" s="262"/>
      <c r="K285" s="55"/>
      <c r="L285" s="140">
        <f t="shared" si="380"/>
        <v>0</v>
      </c>
      <c r="M285" s="324"/>
      <c r="N285" s="55"/>
      <c r="O285" s="120">
        <f t="shared" si="381"/>
        <v>0</v>
      </c>
      <c r="P285" s="110"/>
      <c r="R285" s="206"/>
      <c r="S285" s="206"/>
    </row>
    <row r="286" spans="1:19" ht="12.75" thickBot="1" x14ac:dyDescent="0.3">
      <c r="A286" s="174"/>
      <c r="B286" s="174" t="s">
        <v>261</v>
      </c>
      <c r="C286" s="313">
        <f t="shared" si="368"/>
        <v>938472</v>
      </c>
      <c r="D286" s="241">
        <f t="shared" ref="D286:O286" si="382">SUM(D283,D269,D230,D195,D187,D173,D75,D53)</f>
        <v>918639</v>
      </c>
      <c r="E286" s="541">
        <f t="shared" si="382"/>
        <v>0</v>
      </c>
      <c r="F286" s="542">
        <f t="shared" si="382"/>
        <v>918639</v>
      </c>
      <c r="G286" s="241">
        <f t="shared" si="382"/>
        <v>19833</v>
      </c>
      <c r="H286" s="209">
        <f t="shared" si="382"/>
        <v>0</v>
      </c>
      <c r="I286" s="542">
        <f t="shared" si="382"/>
        <v>19833</v>
      </c>
      <c r="J286" s="176">
        <f t="shared" si="382"/>
        <v>0</v>
      </c>
      <c r="K286" s="541">
        <f t="shared" si="382"/>
        <v>0</v>
      </c>
      <c r="L286" s="542">
        <f t="shared" si="382"/>
        <v>0</v>
      </c>
      <c r="M286" s="313">
        <f t="shared" si="382"/>
        <v>0</v>
      </c>
      <c r="N286" s="175">
        <f t="shared" si="382"/>
        <v>0</v>
      </c>
      <c r="O286" s="296">
        <f t="shared" si="382"/>
        <v>0</v>
      </c>
      <c r="P286" s="352"/>
      <c r="R286" s="206"/>
      <c r="S286" s="206"/>
    </row>
    <row r="287" spans="1:19" s="21" customFormat="1" ht="13.5" hidden="1" thickTop="1" thickBot="1" x14ac:dyDescent="0.3">
      <c r="A287" s="989" t="s">
        <v>262</v>
      </c>
      <c r="B287" s="990"/>
      <c r="C287" s="183">
        <f t="shared" si="368"/>
        <v>0</v>
      </c>
      <c r="D287" s="242">
        <f>SUM(D24,D25,D41)-D51</f>
        <v>0</v>
      </c>
      <c r="E287" s="178">
        <f t="shared" ref="E287:F287" si="383">SUM(E24,E25,E41)-E51</f>
        <v>0</v>
      </c>
      <c r="F287" s="179">
        <f t="shared" si="383"/>
        <v>0</v>
      </c>
      <c r="G287" s="242">
        <f>SUM(G24,G25,G41)-G51</f>
        <v>0</v>
      </c>
      <c r="H287" s="272">
        <f t="shared" ref="H287:I287" si="384">SUM(H24,H25,H41)-H51</f>
        <v>0</v>
      </c>
      <c r="I287" s="297">
        <f t="shared" si="384"/>
        <v>0</v>
      </c>
      <c r="J287" s="272">
        <f>(J26+J43)-J51</f>
        <v>0</v>
      </c>
      <c r="K287" s="178">
        <f t="shared" ref="K287:L287" si="385">(K26+K43)-K51</f>
        <v>0</v>
      </c>
      <c r="L287" s="177">
        <f t="shared" si="385"/>
        <v>0</v>
      </c>
      <c r="M287" s="183">
        <f>M45-M51</f>
        <v>0</v>
      </c>
      <c r="N287" s="178">
        <f t="shared" ref="N287:O287" si="386">N45-N51</f>
        <v>0</v>
      </c>
      <c r="O287" s="297">
        <f t="shared" si="386"/>
        <v>0</v>
      </c>
      <c r="P287" s="185"/>
      <c r="R287" s="206"/>
      <c r="S287" s="206"/>
    </row>
    <row r="288" spans="1:19" s="21" customFormat="1" ht="12.75" hidden="1" thickTop="1" x14ac:dyDescent="0.25">
      <c r="A288" s="991" t="s">
        <v>263</v>
      </c>
      <c r="B288" s="992"/>
      <c r="C288" s="163">
        <f t="shared" si="368"/>
        <v>0</v>
      </c>
      <c r="D288" s="243">
        <f t="shared" ref="D288:O288" si="387">SUM(D289,D290)-D297+D298</f>
        <v>0</v>
      </c>
      <c r="E288" s="160">
        <f t="shared" si="387"/>
        <v>0</v>
      </c>
      <c r="F288" s="173">
        <f t="shared" si="387"/>
        <v>0</v>
      </c>
      <c r="G288" s="243">
        <f t="shared" si="387"/>
        <v>0</v>
      </c>
      <c r="H288" s="273">
        <f t="shared" si="387"/>
        <v>0</v>
      </c>
      <c r="I288" s="161">
        <f t="shared" si="387"/>
        <v>0</v>
      </c>
      <c r="J288" s="273">
        <f t="shared" si="387"/>
        <v>0</v>
      </c>
      <c r="K288" s="160">
        <f t="shared" si="387"/>
        <v>0</v>
      </c>
      <c r="L288" s="159">
        <f t="shared" si="387"/>
        <v>0</v>
      </c>
      <c r="M288" s="163">
        <f t="shared" si="387"/>
        <v>0</v>
      </c>
      <c r="N288" s="160">
        <f t="shared" si="387"/>
        <v>0</v>
      </c>
      <c r="O288" s="161">
        <f t="shared" si="387"/>
        <v>0</v>
      </c>
      <c r="P288" s="353"/>
      <c r="R288" s="206"/>
      <c r="S288" s="206"/>
    </row>
    <row r="289" spans="1:19" s="21" customFormat="1" ht="13.5" hidden="1" thickTop="1" thickBot="1" x14ac:dyDescent="0.3">
      <c r="A289" s="88" t="s">
        <v>264</v>
      </c>
      <c r="B289" s="88" t="s">
        <v>265</v>
      </c>
      <c r="C289" s="89">
        <f t="shared" si="368"/>
        <v>0</v>
      </c>
      <c r="D289" s="225">
        <f t="shared" ref="D289:O289" si="388">D21-D283</f>
        <v>0</v>
      </c>
      <c r="E289" s="90">
        <f t="shared" si="388"/>
        <v>0</v>
      </c>
      <c r="F289" s="283">
        <f t="shared" si="388"/>
        <v>0</v>
      </c>
      <c r="G289" s="225">
        <f t="shared" si="388"/>
        <v>0</v>
      </c>
      <c r="H289" s="258">
        <f t="shared" si="388"/>
        <v>0</v>
      </c>
      <c r="I289" s="91">
        <f t="shared" si="388"/>
        <v>0</v>
      </c>
      <c r="J289" s="258">
        <f t="shared" si="388"/>
        <v>0</v>
      </c>
      <c r="K289" s="90">
        <f t="shared" si="388"/>
        <v>0</v>
      </c>
      <c r="L289" s="181">
        <f t="shared" si="388"/>
        <v>0</v>
      </c>
      <c r="M289" s="89">
        <f t="shared" si="388"/>
        <v>0</v>
      </c>
      <c r="N289" s="90">
        <f t="shared" si="388"/>
        <v>0</v>
      </c>
      <c r="O289" s="91">
        <f t="shared" si="388"/>
        <v>0</v>
      </c>
      <c r="P289" s="344"/>
      <c r="R289" s="206"/>
      <c r="S289" s="206"/>
    </row>
    <row r="290" spans="1:19" s="21" customFormat="1" ht="12.75" hidden="1" thickTop="1" x14ac:dyDescent="0.25">
      <c r="A290" s="180" t="s">
        <v>266</v>
      </c>
      <c r="B290" s="180" t="s">
        <v>267</v>
      </c>
      <c r="C290" s="163">
        <f t="shared" si="368"/>
        <v>0</v>
      </c>
      <c r="D290" s="243">
        <f t="shared" ref="D290:O290" si="389">SUM(D291,D293,D295)-SUM(D292,D294,D296)</f>
        <v>0</v>
      </c>
      <c r="E290" s="160">
        <f t="shared" si="389"/>
        <v>0</v>
      </c>
      <c r="F290" s="173">
        <f t="shared" si="389"/>
        <v>0</v>
      </c>
      <c r="G290" s="243">
        <f t="shared" si="389"/>
        <v>0</v>
      </c>
      <c r="H290" s="273">
        <f t="shared" si="389"/>
        <v>0</v>
      </c>
      <c r="I290" s="161">
        <f t="shared" si="389"/>
        <v>0</v>
      </c>
      <c r="J290" s="273">
        <f t="shared" si="389"/>
        <v>0</v>
      </c>
      <c r="K290" s="160">
        <f t="shared" si="389"/>
        <v>0</v>
      </c>
      <c r="L290" s="159">
        <f t="shared" si="389"/>
        <v>0</v>
      </c>
      <c r="M290" s="163">
        <f t="shared" si="389"/>
        <v>0</v>
      </c>
      <c r="N290" s="160">
        <f t="shared" si="389"/>
        <v>0</v>
      </c>
      <c r="O290" s="161">
        <f t="shared" si="389"/>
        <v>0</v>
      </c>
      <c r="P290" s="353"/>
      <c r="R290" s="206"/>
      <c r="S290" s="206"/>
    </row>
    <row r="291" spans="1:19" ht="12.75" hidden="1" thickTop="1" x14ac:dyDescent="0.25">
      <c r="A291" s="154" t="s">
        <v>268</v>
      </c>
      <c r="B291" s="83" t="s">
        <v>269</v>
      </c>
      <c r="C291" s="64">
        <f t="shared" si="368"/>
        <v>0</v>
      </c>
      <c r="D291" s="240"/>
      <c r="E291" s="66"/>
      <c r="F291" s="145">
        <f t="shared" ref="F291:F298" si="390">D291+E291</f>
        <v>0</v>
      </c>
      <c r="G291" s="240"/>
      <c r="H291" s="271"/>
      <c r="I291" s="309">
        <f t="shared" ref="I291:I298" si="391">G291+H291</f>
        <v>0</v>
      </c>
      <c r="J291" s="271"/>
      <c r="K291" s="66"/>
      <c r="L291" s="201">
        <f t="shared" ref="L291:L298" si="392">J291+K291</f>
        <v>0</v>
      </c>
      <c r="M291" s="331"/>
      <c r="N291" s="66"/>
      <c r="O291" s="309">
        <f t="shared" ref="O291:O298" si="393">M291+N291</f>
        <v>0</v>
      </c>
      <c r="P291" s="155"/>
      <c r="R291" s="206"/>
      <c r="S291" s="206"/>
    </row>
    <row r="292" spans="1:19" ht="24.75" hidden="1" thickTop="1" x14ac:dyDescent="0.25">
      <c r="A292" s="146" t="s">
        <v>270</v>
      </c>
      <c r="B292" s="37" t="s">
        <v>271</v>
      </c>
      <c r="C292" s="58">
        <f t="shared" si="368"/>
        <v>0</v>
      </c>
      <c r="D292" s="231"/>
      <c r="E292" s="60"/>
      <c r="F292" s="147">
        <f t="shared" si="390"/>
        <v>0</v>
      </c>
      <c r="G292" s="231"/>
      <c r="H292" s="263"/>
      <c r="I292" s="114">
        <f t="shared" si="391"/>
        <v>0</v>
      </c>
      <c r="J292" s="263"/>
      <c r="K292" s="60"/>
      <c r="L292" s="136">
        <f t="shared" si="392"/>
        <v>0</v>
      </c>
      <c r="M292" s="325"/>
      <c r="N292" s="60"/>
      <c r="O292" s="114">
        <f t="shared" si="393"/>
        <v>0</v>
      </c>
      <c r="P292" s="111"/>
      <c r="R292" s="206"/>
      <c r="S292" s="206"/>
    </row>
    <row r="293" spans="1:19" ht="12.75" hidden="1" thickTop="1" x14ac:dyDescent="0.25">
      <c r="A293" s="146" t="s">
        <v>272</v>
      </c>
      <c r="B293" s="37" t="s">
        <v>273</v>
      </c>
      <c r="C293" s="58">
        <f t="shared" si="368"/>
        <v>0</v>
      </c>
      <c r="D293" s="231"/>
      <c r="E293" s="60"/>
      <c r="F293" s="147">
        <f t="shared" si="390"/>
        <v>0</v>
      </c>
      <c r="G293" s="231"/>
      <c r="H293" s="263"/>
      <c r="I293" s="114">
        <f t="shared" si="391"/>
        <v>0</v>
      </c>
      <c r="J293" s="263"/>
      <c r="K293" s="60"/>
      <c r="L293" s="136">
        <f t="shared" si="392"/>
        <v>0</v>
      </c>
      <c r="M293" s="325"/>
      <c r="N293" s="60"/>
      <c r="O293" s="114">
        <f t="shared" si="393"/>
        <v>0</v>
      </c>
      <c r="P293" s="111"/>
      <c r="R293" s="206"/>
      <c r="S293" s="206"/>
    </row>
    <row r="294" spans="1:19" ht="24.75" hidden="1" thickTop="1" x14ac:dyDescent="0.25">
      <c r="A294" s="146" t="s">
        <v>274</v>
      </c>
      <c r="B294" s="37" t="s">
        <v>275</v>
      </c>
      <c r="C294" s="58">
        <f>F294+I294+L294+O294</f>
        <v>0</v>
      </c>
      <c r="D294" s="231"/>
      <c r="E294" s="60"/>
      <c r="F294" s="147">
        <f t="shared" si="390"/>
        <v>0</v>
      </c>
      <c r="G294" s="231"/>
      <c r="H294" s="263"/>
      <c r="I294" s="114">
        <f t="shared" si="391"/>
        <v>0</v>
      </c>
      <c r="J294" s="263"/>
      <c r="K294" s="60"/>
      <c r="L294" s="136">
        <f t="shared" si="392"/>
        <v>0</v>
      </c>
      <c r="M294" s="325"/>
      <c r="N294" s="60"/>
      <c r="O294" s="114">
        <f t="shared" si="393"/>
        <v>0</v>
      </c>
      <c r="P294" s="111"/>
      <c r="R294" s="206"/>
      <c r="S294" s="206"/>
    </row>
    <row r="295" spans="1:19" ht="12.75" hidden="1" thickTop="1" x14ac:dyDescent="0.25">
      <c r="A295" s="146" t="s">
        <v>276</v>
      </c>
      <c r="B295" s="37" t="s">
        <v>277</v>
      </c>
      <c r="C295" s="58">
        <f t="shared" si="368"/>
        <v>0</v>
      </c>
      <c r="D295" s="231"/>
      <c r="E295" s="60"/>
      <c r="F295" s="147">
        <f t="shared" si="390"/>
        <v>0</v>
      </c>
      <c r="G295" s="231"/>
      <c r="H295" s="263"/>
      <c r="I295" s="114">
        <f t="shared" si="391"/>
        <v>0</v>
      </c>
      <c r="J295" s="263"/>
      <c r="K295" s="60"/>
      <c r="L295" s="136">
        <f t="shared" si="392"/>
        <v>0</v>
      </c>
      <c r="M295" s="325"/>
      <c r="N295" s="60"/>
      <c r="O295" s="114">
        <f t="shared" si="393"/>
        <v>0</v>
      </c>
      <c r="P295" s="111"/>
      <c r="R295" s="206"/>
      <c r="S295" s="206"/>
    </row>
    <row r="296" spans="1:19" ht="24.75" hidden="1" thickTop="1" x14ac:dyDescent="0.25">
      <c r="A296" s="156" t="s">
        <v>278</v>
      </c>
      <c r="B296" s="157" t="s">
        <v>279</v>
      </c>
      <c r="C296" s="127">
        <f t="shared" si="368"/>
        <v>0</v>
      </c>
      <c r="D296" s="236"/>
      <c r="E296" s="129"/>
      <c r="F296" s="142">
        <f t="shared" si="390"/>
        <v>0</v>
      </c>
      <c r="G296" s="236"/>
      <c r="H296" s="267"/>
      <c r="I296" s="310">
        <f t="shared" si="391"/>
        <v>0</v>
      </c>
      <c r="J296" s="267"/>
      <c r="K296" s="129"/>
      <c r="L296" s="141">
        <f t="shared" si="392"/>
        <v>0</v>
      </c>
      <c r="M296" s="328"/>
      <c r="N296" s="129"/>
      <c r="O296" s="310">
        <f t="shared" si="393"/>
        <v>0</v>
      </c>
      <c r="P296" s="158"/>
      <c r="R296" s="206"/>
      <c r="S296" s="206"/>
    </row>
    <row r="297" spans="1:19" s="21" customFormat="1" ht="13.5" hidden="1" thickTop="1" thickBot="1" x14ac:dyDescent="0.3">
      <c r="A297" s="182" t="s">
        <v>280</v>
      </c>
      <c r="B297" s="182" t="s">
        <v>281</v>
      </c>
      <c r="C297" s="183">
        <f t="shared" si="368"/>
        <v>0</v>
      </c>
      <c r="D297" s="244"/>
      <c r="E297" s="184"/>
      <c r="F297" s="179">
        <f t="shared" si="390"/>
        <v>0</v>
      </c>
      <c r="G297" s="244"/>
      <c r="H297" s="274"/>
      <c r="I297" s="297">
        <f t="shared" si="391"/>
        <v>0</v>
      </c>
      <c r="J297" s="274"/>
      <c r="K297" s="184"/>
      <c r="L297" s="177">
        <f t="shared" si="392"/>
        <v>0</v>
      </c>
      <c r="M297" s="332"/>
      <c r="N297" s="184"/>
      <c r="O297" s="297">
        <f t="shared" si="393"/>
        <v>0</v>
      </c>
      <c r="P297" s="185"/>
      <c r="R297" s="206"/>
      <c r="S297" s="206"/>
    </row>
    <row r="298" spans="1:19" s="21" customFormat="1" ht="48.75" hidden="1" thickTop="1" x14ac:dyDescent="0.25">
      <c r="A298" s="180" t="s">
        <v>282</v>
      </c>
      <c r="B298" s="162" t="s">
        <v>283</v>
      </c>
      <c r="C298" s="163">
        <f t="shared" si="368"/>
        <v>0</v>
      </c>
      <c r="D298" s="235"/>
      <c r="E298" s="122"/>
      <c r="F298" s="285">
        <f t="shared" si="390"/>
        <v>0</v>
      </c>
      <c r="G298" s="235"/>
      <c r="H298" s="266"/>
      <c r="I298" s="117">
        <f t="shared" si="391"/>
        <v>0</v>
      </c>
      <c r="J298" s="266"/>
      <c r="K298" s="122"/>
      <c r="L298" s="126">
        <f t="shared" si="392"/>
        <v>0</v>
      </c>
      <c r="M298" s="327"/>
      <c r="N298" s="122"/>
      <c r="O298" s="117">
        <f t="shared" si="393"/>
        <v>0</v>
      </c>
      <c r="P298" s="123"/>
      <c r="R298" s="206"/>
      <c r="S298" s="206"/>
    </row>
    <row r="299" spans="1:19" ht="12.75" thickTop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1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1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1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</sheetData>
  <sheetProtection algorithmName="SHA-512" hashValue="ngrWWQFOtGxuvuTWGijZOIfZwH41qSamDge84+NipipsfakIgLjpSSEG8Panh8oif9k9Cywr1tL1Z3C2Le3//Q==" saltValue="uYmCj529KZaup+5aC17LtA==" spinCount="100000" sheet="1" objects="1" scenarios="1" formatCells="0" formatColumns="0" formatRows="0"/>
  <autoFilter ref="A18:P298">
    <filterColumn colId="2">
      <filters blank="1">
        <filter val="1 000"/>
        <filter val="1 519"/>
        <filter val="15 740"/>
        <filter val="17 259"/>
        <filter val="182"/>
        <filter val="197 815"/>
        <filter val="2 834"/>
        <filter val="269 048"/>
        <filter val="27 071"/>
        <filter val="32 261"/>
        <filter val="33 871"/>
        <filter val="38 972"/>
        <filter val="39 677"/>
        <filter val="4 234"/>
        <filter val="4 800"/>
        <filter val="4 806"/>
        <filter val="46 159"/>
        <filter val="5 806"/>
        <filter val="550 028"/>
        <filter val="596 187"/>
        <filter val="6 800"/>
        <filter val="600"/>
        <filter val="605 403"/>
        <filter val="612 488"/>
        <filter val="7 085"/>
        <filter val="800"/>
        <filter val="898 795"/>
        <filter val="938 472"/>
      </filters>
    </filterColumn>
  </autoFilter>
  <mergeCells count="32">
    <mergeCell ref="A287:B287"/>
    <mergeCell ref="A288:B288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43.pielikums Jūrmalas pilsētas domes
2018.gada 26.jūlija saistošajiem noteikumiem Nr.27
(protokols Nr.10, 4.punkts)
 </firstHeader>
    <firstFooter>&amp;L&amp;9&amp;D; &amp;T&amp;R&amp;9&amp;P (&amp;N)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20</vt:i4>
      </vt:variant>
    </vt:vector>
  </HeadingPairs>
  <TitlesOfParts>
    <vt:vector size="48" baseType="lpstr">
      <vt:lpstr>01.1.8</vt:lpstr>
      <vt:lpstr>01.2.3.</vt:lpstr>
      <vt:lpstr>03.1.2.</vt:lpstr>
      <vt:lpstr>04.1.6.</vt:lpstr>
      <vt:lpstr>04.1.7.</vt:lpstr>
      <vt:lpstr>04.3.4.</vt:lpstr>
      <vt:lpstr>05.1.4</vt:lpstr>
      <vt:lpstr>08.1.3</vt:lpstr>
      <vt:lpstr>08.1.5.</vt:lpstr>
      <vt:lpstr>08.4.1.</vt:lpstr>
      <vt:lpstr>08.4.2.</vt:lpstr>
      <vt:lpstr>08.6.2.</vt:lpstr>
      <vt:lpstr>09.1.2.</vt:lpstr>
      <vt:lpstr>09.1.7.</vt:lpstr>
      <vt:lpstr>09.6.1.</vt:lpstr>
      <vt:lpstr>09.27.3</vt:lpstr>
      <vt:lpstr>9.piel.</vt:lpstr>
      <vt:lpstr>11.piel.</vt:lpstr>
      <vt:lpstr>12.piel.</vt:lpstr>
      <vt:lpstr>21.piel.</vt:lpstr>
      <vt:lpstr>22.piel.</vt:lpstr>
      <vt:lpstr>24.piel.</vt:lpstr>
      <vt:lpstr>25.piel.</vt:lpstr>
      <vt:lpstr>01.2.3. (2)</vt:lpstr>
      <vt:lpstr>08.1.3.</vt:lpstr>
      <vt:lpstr>10.2.2.</vt:lpstr>
      <vt:lpstr>29.piel.</vt:lpstr>
      <vt:lpstr>34.piel.</vt:lpstr>
      <vt:lpstr>'12.piel.'!Print_Area</vt:lpstr>
      <vt:lpstr>'01.1.8'!Print_Titles</vt:lpstr>
      <vt:lpstr>'01.2.3.'!Print_Titles</vt:lpstr>
      <vt:lpstr>'01.2.3. (2)'!Print_Titles</vt:lpstr>
      <vt:lpstr>'03.1.2.'!Print_Titles</vt:lpstr>
      <vt:lpstr>'04.1.6.'!Print_Titles</vt:lpstr>
      <vt:lpstr>'04.1.7.'!Print_Titles</vt:lpstr>
      <vt:lpstr>'04.3.4.'!Print_Titles</vt:lpstr>
      <vt:lpstr>'05.1.4'!Print_Titles</vt:lpstr>
      <vt:lpstr>'08.1.3'!Print_Titles</vt:lpstr>
      <vt:lpstr>'08.1.3.'!Print_Titles</vt:lpstr>
      <vt:lpstr>'08.1.5.'!Print_Titles</vt:lpstr>
      <vt:lpstr>'08.4.1.'!Print_Titles</vt:lpstr>
      <vt:lpstr>'08.4.2.'!Print_Titles</vt:lpstr>
      <vt:lpstr>'08.6.2.'!Print_Titles</vt:lpstr>
      <vt:lpstr>'09.1.2.'!Print_Titles</vt:lpstr>
      <vt:lpstr>'09.1.7.'!Print_Titles</vt:lpstr>
      <vt:lpstr>'09.27.3'!Print_Titles</vt:lpstr>
      <vt:lpstr>'09.6.1.'!Print_Titles</vt:lpstr>
      <vt:lpstr>'10.2.2.'!Print_Titles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Elina Markaine</dc:creator>
  <cp:lastModifiedBy>Liene Zalkovska</cp:lastModifiedBy>
  <cp:lastPrinted>2018-07-26T11:46:25Z</cp:lastPrinted>
  <dcterms:created xsi:type="dcterms:W3CDTF">2015-01-08T09:25:06Z</dcterms:created>
  <dcterms:modified xsi:type="dcterms:W3CDTF">2018-07-26T11:46:52Z</dcterms:modified>
</cp:coreProperties>
</file>